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3_Temperature\"/>
    </mc:Choice>
  </mc:AlternateContent>
  <bookViews>
    <workbookView xWindow="240" yWindow="75" windowWidth="20115" windowHeight="7995" activeTab="4"/>
  </bookViews>
  <sheets>
    <sheet name="Data Record(Humid)" sheetId="10" r:id="rId1"/>
    <sheet name="Data Record(Temp)" sheetId="11" r:id="rId2"/>
    <sheet name="Certificate" sheetId="14" r:id="rId3"/>
    <sheet name="Report" sheetId="8" r:id="rId4"/>
    <sheet name="Result" sheetId="13" r:id="rId5"/>
    <sheet name="Uncertainty Budget(20 to 40C)" sheetId="1" r:id="rId6"/>
    <sheet name="Uncertainty Budget(30 to 70%RH)" sheetId="4" r:id="rId7"/>
    <sheet name="Cert of STD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AAA">[1]Eq.List!$A$2:$I$188</definedName>
    <definedName name="ACCTORQUE">[2]Torque!$A$16:$J$19</definedName>
    <definedName name="ASSET" localSheetId="2">[3]E4402B!#REF!</definedName>
    <definedName name="ASSET" localSheetId="1">[3]E4402B!#REF!</definedName>
    <definedName name="ASSET">[3]E4402B!#REF!</definedName>
    <definedName name="BBB">[4]Eq.List!$A$2:$H$210</definedName>
    <definedName name="bfbdd" localSheetId="1">#REF!</definedName>
    <definedName name="bfbdd">#REF!</definedName>
    <definedName name="calibration_by">[5]MAR05!$BH$39:$BH$43</definedName>
    <definedName name="CAP" localSheetId="2">[3]E4402B!#REF!</definedName>
    <definedName name="CAP" localSheetId="1">[3]E4402B!#REF!</definedName>
    <definedName name="CAP">[3]E4402B!#REF!</definedName>
    <definedName name="CCC">[6]Eq.List!$A$2:$H$210</definedName>
    <definedName name="Cet.no" localSheetId="2">'[7]Cert.'!#REF!</definedName>
    <definedName name="Cet.no" localSheetId="1">'[7]Cert.'!#REF!</definedName>
    <definedName name="Cet.no">'[7]Cert.'!#REF!</definedName>
    <definedName name="da">#REF!</definedName>
    <definedName name="data" localSheetId="1">#REF!</definedName>
    <definedName name="data">#REF!</definedName>
    <definedName name="data1" localSheetId="1">#REF!</definedName>
    <definedName name="data1">#REF!</definedName>
    <definedName name="DATE" localSheetId="2">[3]E4402B!#REF!</definedName>
    <definedName name="DATE" localSheetId="1">[3]E4402B!#REF!</definedName>
    <definedName name="DATE">[3]E4402B!#REF!</definedName>
    <definedName name="DDD" localSheetId="1">#REF!</definedName>
    <definedName name="DDD">#REF!</definedName>
    <definedName name="DDDE">[8]Equip.List!$A$2:$I$188</definedName>
    <definedName name="dsvg" localSheetId="1">#REF!</definedName>
    <definedName name="dsvg">#REF!</definedName>
    <definedName name="dttaff" localSheetId="1">#REF!</definedName>
    <definedName name="dttaff">#REF!</definedName>
    <definedName name="efrfg" localSheetId="1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 localSheetId="1">#REF!</definedName>
    <definedName name="fkop">#REF!</definedName>
    <definedName name="GGG" localSheetId="1">#REF!</definedName>
    <definedName name="GGG">#REF!</definedName>
    <definedName name="hgjky8uoytjgkjhlili">#REF!</definedName>
    <definedName name="HHH">[13]Eq.List!$A$2:$H$210</definedName>
    <definedName name="HHJ" localSheetId="1">#REF!</definedName>
    <definedName name="HHJ">#REF!</definedName>
    <definedName name="HHN" localSheetId="1">#REF!</definedName>
    <definedName name="HHN">#REF!</definedName>
    <definedName name="JOB" localSheetId="2">[3]E4402B!#REF!</definedName>
    <definedName name="JOB" localSheetId="1">[3]E4402B!#REF!</definedName>
    <definedName name="JOB">[3]E4402B!#REF!</definedName>
    <definedName name="kds" localSheetId="1">#REF!</definedName>
    <definedName name="kds">#REF!</definedName>
    <definedName name="KKKM" localSheetId="1">#REF!</definedName>
    <definedName name="KKKM">#REF!</definedName>
    <definedName name="LCR" localSheetId="2">[14]Eq.List!$A$2:$H$211</definedName>
    <definedName name="LCR">[14]Eq.List!$A$2:$H$211</definedName>
    <definedName name="LIST" localSheetId="1">#REF!</definedName>
    <definedName name="LIST">#REF!</definedName>
    <definedName name="list.temp" localSheetId="1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 localSheetId="1">#REF!</definedName>
    <definedName name="listunit">#REF!</definedName>
    <definedName name="LLCCRR" localSheetId="1">#REF!</definedName>
    <definedName name="LLCCRR">#REF!</definedName>
    <definedName name="lmcblfgmop" localSheetId="1">#REF!</definedName>
    <definedName name="lmcblfgmop">#REF!</definedName>
    <definedName name="lookuparea" localSheetId="1">#REF!</definedName>
    <definedName name="lookuparea">#REF!</definedName>
    <definedName name="Mass" localSheetId="1">#REF!</definedName>
    <definedName name="Mass">#REF!</definedName>
    <definedName name="Mclass" localSheetId="1">#REF!</definedName>
    <definedName name="Mclass">#REF!</definedName>
    <definedName name="MFG" localSheetId="2">[3]E4402B!#REF!</definedName>
    <definedName name="MFG" localSheetId="1">[3]E4402B!#REF!</definedName>
    <definedName name="MFG">[3]E4402B!#REF!</definedName>
    <definedName name="NNN" localSheetId="1">#REF!</definedName>
    <definedName name="NNN">#REF!</definedName>
    <definedName name="OOO" localSheetId="1">#REF!</definedName>
    <definedName name="OOO">#REF!</definedName>
    <definedName name="op" localSheetId="1">#REF!</definedName>
    <definedName name="op">#REF!</definedName>
    <definedName name="optic" localSheetId="1">#REF!</definedName>
    <definedName name="optic">#REF!</definedName>
    <definedName name="opticstandard" localSheetId="1">#REF!</definedName>
    <definedName name="opticstandard">#REF!</definedName>
    <definedName name="opticstd" localSheetId="1">#REF!</definedName>
    <definedName name="opticstd">#REF!</definedName>
    <definedName name="PartName">[15]Onsite!$C$5:$C$7</definedName>
    <definedName name="Pinij" localSheetId="1">#REF!</definedName>
    <definedName name="Pinij">#REF!</definedName>
    <definedName name="Plate" localSheetId="1">#REF!</definedName>
    <definedName name="Plate">#REF!</definedName>
    <definedName name="post" localSheetId="1">[16]CERT!#REF!</definedName>
    <definedName name="post">[16]CERT!#REF!</definedName>
    <definedName name="PPPL" localSheetId="2">[17]Eq.List!$A$2:$H$216</definedName>
    <definedName name="PPPL">[17]Eq.List!$A$2:$H$216</definedName>
    <definedName name="_xlnm.Print_Area" localSheetId="2">Certificate!$A$1:$AD$38</definedName>
    <definedName name="_xlnm.Print_Area" localSheetId="0">'Data Record(Humid)'!$A$1:$AE$96</definedName>
    <definedName name="_xlnm.Print_Area" localSheetId="1">'Data Record(Temp)'!$A$1:$AE$96</definedName>
    <definedName name="_xlnm.Print_Area" localSheetId="3">Report!$A$1:$V$25</definedName>
    <definedName name="_xlnm.Print_Area" localSheetId="4">Result!$A$1:$Y$42</definedName>
    <definedName name="pui" localSheetId="1">#REF!</definedName>
    <definedName name="pui">#REF!</definedName>
    <definedName name="QWE">[18]Eq.List!$A$2:$H$210</definedName>
    <definedName name="sfrg" localSheetId="1">#REF!</definedName>
    <definedName name="sfrg">#REF!</definedName>
    <definedName name="SM_99014" localSheetId="1">#REF!</definedName>
    <definedName name="SM_99014">#REF!</definedName>
    <definedName name="SN" localSheetId="2">[3]E4402B!#REF!</definedName>
    <definedName name="SN" localSheetId="1">[3]E4402B!#REF!</definedName>
    <definedName name="SN">[3]E4402B!#REF!</definedName>
    <definedName name="standard">[10]Equip.List!$A$2:$A$182</definedName>
    <definedName name="std">[19]Equip.List!$A$2:$H$188</definedName>
    <definedName name="std.">[20]Equip.List!$A$2:$A$184</definedName>
    <definedName name="std.list" localSheetId="1">#REF!</definedName>
    <definedName name="std.list">#REF!</definedName>
    <definedName name="STD.TABLE">[12]Sheet2!$A$2:$H$182</definedName>
    <definedName name="std_list" localSheetId="1">#REF!</definedName>
    <definedName name="std_list">#REF!</definedName>
    <definedName name="stds" localSheetId="1">#REF!</definedName>
    <definedName name="stds">#REF!</definedName>
    <definedName name="uilfykukf">#REF!</definedName>
    <definedName name="UIO">[21]Eq.List!$A$2:$H$210</definedName>
    <definedName name="unit" localSheetId="1">#REF!</definedName>
    <definedName name="unit">#REF!</definedName>
    <definedName name="UUU" localSheetId="1">#REF!</definedName>
    <definedName name="UUU">#REF!</definedName>
    <definedName name="vbtb">#REF!</definedName>
    <definedName name="vjsoj" localSheetId="2">'[7]Cert.'!#REF!</definedName>
    <definedName name="vjsoj" localSheetId="1">'[7]Cert.'!#REF!</definedName>
    <definedName name="vjsoj">'[7]Cert.'!#REF!</definedName>
    <definedName name="XXX" localSheetId="1">#REF!</definedName>
    <definedName name="XXX">#REF!</definedName>
    <definedName name="ZXC" localSheetId="1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R8" i="4" l="1"/>
  <c r="R9" i="4"/>
  <c r="R7" i="4"/>
  <c r="Q8" i="4"/>
  <c r="Q9" i="4"/>
  <c r="Q7" i="4"/>
  <c r="P8" i="1"/>
  <c r="P9" i="1"/>
  <c r="P10" i="1"/>
  <c r="P11" i="1"/>
  <c r="P7" i="1"/>
  <c r="O8" i="1"/>
  <c r="O9" i="1"/>
  <c r="O10" i="1"/>
  <c r="O11" i="1"/>
  <c r="O7" i="1"/>
  <c r="E48" i="11" l="1"/>
  <c r="E47" i="11"/>
  <c r="C46" i="11"/>
  <c r="E48" i="10"/>
  <c r="E47" i="10"/>
  <c r="C46" i="10"/>
  <c r="X8" i="11" l="1"/>
  <c r="Q8" i="11"/>
  <c r="O8" i="11"/>
  <c r="K8" i="11"/>
  <c r="E8" i="11"/>
  <c r="C8" i="11"/>
  <c r="Y7" i="11"/>
  <c r="O7" i="11"/>
  <c r="T6" i="11"/>
  <c r="D7" i="11"/>
  <c r="F6" i="11"/>
  <c r="F5" i="11"/>
  <c r="T3" i="11"/>
  <c r="Q3" i="11"/>
  <c r="Z2" i="11"/>
  <c r="P2" i="11"/>
  <c r="P1" i="11"/>
  <c r="J7" i="14"/>
  <c r="AA20" i="14" l="1"/>
  <c r="H35" i="14" s="1"/>
  <c r="AA19" i="14"/>
  <c r="J16" i="14"/>
  <c r="J15" i="14"/>
  <c r="J14" i="14"/>
  <c r="J13" i="14"/>
  <c r="J12" i="14"/>
  <c r="J5" i="14"/>
  <c r="H5" i="8" s="1"/>
  <c r="H5" i="13" s="1"/>
  <c r="V37" i="14"/>
  <c r="AA21" i="14" l="1"/>
  <c r="B37" i="13"/>
  <c r="B32" i="13"/>
  <c r="B27" i="13"/>
  <c r="I7" i="1"/>
  <c r="I8" i="1" s="1"/>
  <c r="I9" i="1" s="1"/>
  <c r="I10" i="1" s="1"/>
  <c r="I11" i="1" s="1"/>
  <c r="I7" i="4"/>
  <c r="I8" i="4" s="1"/>
  <c r="I9" i="4" s="1"/>
  <c r="B21" i="13"/>
  <c r="AA93" i="11" l="1"/>
  <c r="X93" i="11"/>
  <c r="U93" i="11"/>
  <c r="R93" i="11"/>
  <c r="O93" i="11"/>
  <c r="L93" i="11"/>
  <c r="I93" i="11"/>
  <c r="F93" i="11"/>
  <c r="AA92" i="11"/>
  <c r="X92" i="11"/>
  <c r="U92" i="11"/>
  <c r="R92" i="11"/>
  <c r="O92" i="11"/>
  <c r="L92" i="11"/>
  <c r="I92" i="11"/>
  <c r="F92" i="11"/>
  <c r="AA91" i="11"/>
  <c r="X91" i="11"/>
  <c r="U91" i="11"/>
  <c r="R91" i="11"/>
  <c r="O91" i="11"/>
  <c r="L91" i="11"/>
  <c r="I91" i="11"/>
  <c r="F91" i="11"/>
  <c r="AA90" i="11"/>
  <c r="X90" i="11"/>
  <c r="U90" i="11"/>
  <c r="R90" i="11"/>
  <c r="O90" i="11"/>
  <c r="L90" i="11"/>
  <c r="I90" i="11"/>
  <c r="F90" i="11"/>
  <c r="AA89" i="11"/>
  <c r="X89" i="11"/>
  <c r="U89" i="11"/>
  <c r="R89" i="11"/>
  <c r="O89" i="11"/>
  <c r="L89" i="11"/>
  <c r="I89" i="11"/>
  <c r="F89" i="11"/>
  <c r="AA88" i="11"/>
  <c r="X88" i="11"/>
  <c r="U88" i="11"/>
  <c r="R88" i="11"/>
  <c r="O88" i="11"/>
  <c r="L88" i="11"/>
  <c r="I88" i="11"/>
  <c r="F88" i="11"/>
  <c r="AA87" i="11"/>
  <c r="X87" i="11"/>
  <c r="U87" i="11"/>
  <c r="R87" i="11"/>
  <c r="O87" i="11"/>
  <c r="L87" i="11"/>
  <c r="I87" i="11"/>
  <c r="F87" i="11"/>
  <c r="AA86" i="11"/>
  <c r="X86" i="11"/>
  <c r="U86" i="11"/>
  <c r="R86" i="11"/>
  <c r="O86" i="11"/>
  <c r="L86" i="11"/>
  <c r="I86" i="11"/>
  <c r="F86" i="11"/>
  <c r="AA85" i="11"/>
  <c r="X85" i="11"/>
  <c r="U85" i="11"/>
  <c r="R85" i="11"/>
  <c r="O85" i="11"/>
  <c r="L85" i="11"/>
  <c r="I85" i="11"/>
  <c r="F85" i="11"/>
  <c r="AA84" i="11"/>
  <c r="X84" i="11"/>
  <c r="U84" i="11"/>
  <c r="R84" i="11"/>
  <c r="O84" i="11"/>
  <c r="L84" i="11"/>
  <c r="I84" i="11"/>
  <c r="F84" i="11"/>
  <c r="AA83" i="11"/>
  <c r="X83" i="11"/>
  <c r="U83" i="11"/>
  <c r="R83" i="11"/>
  <c r="O83" i="11"/>
  <c r="L83" i="11"/>
  <c r="I83" i="11"/>
  <c r="F83" i="11"/>
  <c r="AA82" i="11"/>
  <c r="X82" i="11"/>
  <c r="U82" i="11"/>
  <c r="R82" i="11"/>
  <c r="O82" i="11"/>
  <c r="L82" i="11"/>
  <c r="I82" i="11"/>
  <c r="F82" i="11"/>
  <c r="AA81" i="11"/>
  <c r="X81" i="11"/>
  <c r="U81" i="11"/>
  <c r="R81" i="11"/>
  <c r="O81" i="11"/>
  <c r="L81" i="11"/>
  <c r="I81" i="11"/>
  <c r="F81" i="11"/>
  <c r="AA80" i="11"/>
  <c r="X80" i="11"/>
  <c r="U80" i="11"/>
  <c r="R80" i="11"/>
  <c r="O80" i="11"/>
  <c r="L80" i="11"/>
  <c r="I80" i="11"/>
  <c r="F80" i="11"/>
  <c r="AA79" i="11"/>
  <c r="X79" i="11"/>
  <c r="U79" i="11"/>
  <c r="R79" i="11"/>
  <c r="O79" i="11"/>
  <c r="L79" i="11"/>
  <c r="I79" i="11"/>
  <c r="F79" i="11"/>
  <c r="AA78" i="11"/>
  <c r="X78" i="11"/>
  <c r="U78" i="11"/>
  <c r="R78" i="11"/>
  <c r="O78" i="11"/>
  <c r="L78" i="11"/>
  <c r="I78" i="11"/>
  <c r="F78" i="11"/>
  <c r="AA77" i="11"/>
  <c r="X77" i="11"/>
  <c r="U77" i="11"/>
  <c r="R77" i="11"/>
  <c r="O77" i="11"/>
  <c r="L77" i="11"/>
  <c r="I77" i="11"/>
  <c r="F77" i="11"/>
  <c r="AA76" i="11"/>
  <c r="X76" i="11"/>
  <c r="U76" i="11"/>
  <c r="R76" i="11"/>
  <c r="O76" i="11"/>
  <c r="L76" i="11"/>
  <c r="I76" i="11"/>
  <c r="F76" i="11"/>
  <c r="AA75" i="11"/>
  <c r="X75" i="11"/>
  <c r="U75" i="11"/>
  <c r="R75" i="11"/>
  <c r="O75" i="11"/>
  <c r="L75" i="11"/>
  <c r="I75" i="11"/>
  <c r="F75" i="11"/>
  <c r="AA74" i="11"/>
  <c r="X74" i="11"/>
  <c r="U74" i="11"/>
  <c r="R74" i="11"/>
  <c r="O74" i="11"/>
  <c r="L74" i="11"/>
  <c r="I74" i="11"/>
  <c r="F74" i="11"/>
  <c r="AA73" i="11"/>
  <c r="X73" i="11"/>
  <c r="U73" i="11"/>
  <c r="R73" i="11"/>
  <c r="O73" i="11"/>
  <c r="L73" i="11"/>
  <c r="I73" i="11"/>
  <c r="F73" i="11"/>
  <c r="AA72" i="11"/>
  <c r="X72" i="11"/>
  <c r="U72" i="11"/>
  <c r="R72" i="11"/>
  <c r="O72" i="11"/>
  <c r="L72" i="11"/>
  <c r="I72" i="11"/>
  <c r="F72" i="11"/>
  <c r="AA71" i="11"/>
  <c r="X71" i="11"/>
  <c r="U71" i="11"/>
  <c r="R71" i="11"/>
  <c r="O71" i="11"/>
  <c r="L71" i="11"/>
  <c r="I71" i="11"/>
  <c r="F71" i="11"/>
  <c r="AA70" i="11"/>
  <c r="X70" i="11"/>
  <c r="U70" i="11"/>
  <c r="R70" i="11"/>
  <c r="O70" i="11"/>
  <c r="L70" i="11"/>
  <c r="I70" i="11"/>
  <c r="F70" i="11"/>
  <c r="AA69" i="11"/>
  <c r="X69" i="11"/>
  <c r="U69" i="11"/>
  <c r="R69" i="11"/>
  <c r="O69" i="11"/>
  <c r="L69" i="11"/>
  <c r="I69" i="11"/>
  <c r="F69" i="11"/>
  <c r="AA68" i="11"/>
  <c r="X68" i="11"/>
  <c r="U68" i="11"/>
  <c r="R68" i="11"/>
  <c r="O68" i="11"/>
  <c r="L68" i="11"/>
  <c r="I68" i="11"/>
  <c r="F68" i="11"/>
  <c r="AA67" i="11"/>
  <c r="X67" i="11"/>
  <c r="U67" i="11"/>
  <c r="R67" i="11"/>
  <c r="O67" i="11"/>
  <c r="L67" i="11"/>
  <c r="I67" i="11"/>
  <c r="F67" i="11"/>
  <c r="AA66" i="11"/>
  <c r="X66" i="11"/>
  <c r="U66" i="11"/>
  <c r="R66" i="11"/>
  <c r="O66" i="11"/>
  <c r="L66" i="11"/>
  <c r="I66" i="11"/>
  <c r="F66" i="11"/>
  <c r="AA65" i="11"/>
  <c r="X65" i="11"/>
  <c r="U65" i="11"/>
  <c r="R65" i="11"/>
  <c r="O65" i="11"/>
  <c r="L65" i="11"/>
  <c r="I65" i="11"/>
  <c r="F65" i="11"/>
  <c r="AA64" i="11"/>
  <c r="X64" i="11"/>
  <c r="U64" i="11"/>
  <c r="R64" i="11"/>
  <c r="O64" i="11"/>
  <c r="L64" i="11"/>
  <c r="I64" i="11"/>
  <c r="F64" i="11"/>
  <c r="C64" i="11"/>
  <c r="AB57" i="11"/>
  <c r="Y57" i="11"/>
  <c r="V57" i="11"/>
  <c r="S57" i="11"/>
  <c r="P57" i="11"/>
  <c r="M57" i="11"/>
  <c r="J57" i="11"/>
  <c r="G57" i="11"/>
  <c r="D57" i="11"/>
  <c r="AB56" i="11"/>
  <c r="Y56" i="11"/>
  <c r="V56" i="11"/>
  <c r="S56" i="11"/>
  <c r="P56" i="11"/>
  <c r="M56" i="11"/>
  <c r="J56" i="11"/>
  <c r="G56" i="11"/>
  <c r="D56" i="11"/>
  <c r="AC46" i="11"/>
  <c r="T27" i="13" s="1"/>
  <c r="Z46" i="11"/>
  <c r="R27" i="13" s="1"/>
  <c r="W46" i="11"/>
  <c r="P27" i="13" s="1"/>
  <c r="T46" i="11"/>
  <c r="N27" i="13" s="1"/>
  <c r="Q46" i="11"/>
  <c r="L27" i="13" s="1"/>
  <c r="N46" i="11"/>
  <c r="J27" i="13" s="1"/>
  <c r="K46" i="11"/>
  <c r="H27" i="13" s="1"/>
  <c r="H46" i="11"/>
  <c r="F27" i="13" s="1"/>
  <c r="E46" i="11"/>
  <c r="D27" i="13" s="1"/>
  <c r="C17" i="11"/>
  <c r="A17" i="1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A93" i="10"/>
  <c r="X93" i="10"/>
  <c r="U93" i="10"/>
  <c r="R93" i="10"/>
  <c r="O93" i="10"/>
  <c r="L93" i="10"/>
  <c r="I93" i="10"/>
  <c r="F93" i="10"/>
  <c r="AA92" i="10"/>
  <c r="X92" i="10"/>
  <c r="U92" i="10"/>
  <c r="R92" i="10"/>
  <c r="O92" i="10"/>
  <c r="L92" i="10"/>
  <c r="I92" i="10"/>
  <c r="F92" i="10"/>
  <c r="AA91" i="10"/>
  <c r="X91" i="10"/>
  <c r="U91" i="10"/>
  <c r="R91" i="10"/>
  <c r="O91" i="10"/>
  <c r="L91" i="10"/>
  <c r="I91" i="10"/>
  <c r="F91" i="10"/>
  <c r="AA90" i="10"/>
  <c r="X90" i="10"/>
  <c r="U90" i="10"/>
  <c r="R90" i="10"/>
  <c r="O90" i="10"/>
  <c r="L90" i="10"/>
  <c r="I90" i="10"/>
  <c r="F90" i="10"/>
  <c r="AA89" i="10"/>
  <c r="X89" i="10"/>
  <c r="U89" i="10"/>
  <c r="R89" i="10"/>
  <c r="O89" i="10"/>
  <c r="L89" i="10"/>
  <c r="I89" i="10"/>
  <c r="F89" i="10"/>
  <c r="AA88" i="10"/>
  <c r="X88" i="10"/>
  <c r="U88" i="10"/>
  <c r="R88" i="10"/>
  <c r="O88" i="10"/>
  <c r="L88" i="10"/>
  <c r="I88" i="10"/>
  <c r="F88" i="10"/>
  <c r="AA87" i="10"/>
  <c r="X87" i="10"/>
  <c r="U87" i="10"/>
  <c r="R87" i="10"/>
  <c r="O87" i="10"/>
  <c r="L87" i="10"/>
  <c r="I87" i="10"/>
  <c r="F87" i="10"/>
  <c r="AA86" i="10"/>
  <c r="X86" i="10"/>
  <c r="U86" i="10"/>
  <c r="R86" i="10"/>
  <c r="O86" i="10"/>
  <c r="L86" i="10"/>
  <c r="I86" i="10"/>
  <c r="F86" i="10"/>
  <c r="AA85" i="10"/>
  <c r="X85" i="10"/>
  <c r="U85" i="10"/>
  <c r="R85" i="10"/>
  <c r="O85" i="10"/>
  <c r="L85" i="10"/>
  <c r="I85" i="10"/>
  <c r="F85" i="10"/>
  <c r="AA84" i="10"/>
  <c r="X84" i="10"/>
  <c r="U84" i="10"/>
  <c r="R84" i="10"/>
  <c r="O84" i="10"/>
  <c r="L84" i="10"/>
  <c r="I84" i="10"/>
  <c r="F84" i="10"/>
  <c r="AA83" i="10"/>
  <c r="X83" i="10"/>
  <c r="U83" i="10"/>
  <c r="R83" i="10"/>
  <c r="O83" i="10"/>
  <c r="L83" i="10"/>
  <c r="I83" i="10"/>
  <c r="F83" i="10"/>
  <c r="AA82" i="10"/>
  <c r="X82" i="10"/>
  <c r="U82" i="10"/>
  <c r="R82" i="10"/>
  <c r="O82" i="10"/>
  <c r="L82" i="10"/>
  <c r="I82" i="10"/>
  <c r="F82" i="10"/>
  <c r="AA81" i="10"/>
  <c r="X81" i="10"/>
  <c r="U81" i="10"/>
  <c r="R81" i="10"/>
  <c r="O81" i="10"/>
  <c r="L81" i="10"/>
  <c r="I81" i="10"/>
  <c r="F81" i="10"/>
  <c r="AA80" i="10"/>
  <c r="X80" i="10"/>
  <c r="U80" i="10"/>
  <c r="R80" i="10"/>
  <c r="O80" i="10"/>
  <c r="L80" i="10"/>
  <c r="I80" i="10"/>
  <c r="F80" i="10"/>
  <c r="AA79" i="10"/>
  <c r="X79" i="10"/>
  <c r="U79" i="10"/>
  <c r="R79" i="10"/>
  <c r="O79" i="10"/>
  <c r="L79" i="10"/>
  <c r="I79" i="10"/>
  <c r="F79" i="10"/>
  <c r="AA78" i="10"/>
  <c r="X78" i="10"/>
  <c r="U78" i="10"/>
  <c r="R78" i="10"/>
  <c r="O78" i="10"/>
  <c r="L78" i="10"/>
  <c r="I78" i="10"/>
  <c r="F78" i="10"/>
  <c r="AA77" i="10"/>
  <c r="X77" i="10"/>
  <c r="U77" i="10"/>
  <c r="R77" i="10"/>
  <c r="O77" i="10"/>
  <c r="L77" i="10"/>
  <c r="I77" i="10"/>
  <c r="F77" i="10"/>
  <c r="AA76" i="10"/>
  <c r="X76" i="10"/>
  <c r="U76" i="10"/>
  <c r="R76" i="10"/>
  <c r="O76" i="10"/>
  <c r="L76" i="10"/>
  <c r="I76" i="10"/>
  <c r="F76" i="10"/>
  <c r="AA75" i="10"/>
  <c r="X75" i="10"/>
  <c r="U75" i="10"/>
  <c r="R75" i="10"/>
  <c r="O75" i="10"/>
  <c r="L75" i="10"/>
  <c r="I75" i="10"/>
  <c r="F75" i="10"/>
  <c r="AA74" i="10"/>
  <c r="X74" i="10"/>
  <c r="U74" i="10"/>
  <c r="R74" i="10"/>
  <c r="O74" i="10"/>
  <c r="L74" i="10"/>
  <c r="I74" i="10"/>
  <c r="F74" i="10"/>
  <c r="AA73" i="10"/>
  <c r="X73" i="10"/>
  <c r="U73" i="10"/>
  <c r="R73" i="10"/>
  <c r="O73" i="10"/>
  <c r="L73" i="10"/>
  <c r="I73" i="10"/>
  <c r="F73" i="10"/>
  <c r="AA72" i="10"/>
  <c r="X72" i="10"/>
  <c r="U72" i="10"/>
  <c r="R72" i="10"/>
  <c r="O72" i="10"/>
  <c r="L72" i="10"/>
  <c r="I72" i="10"/>
  <c r="F72" i="10"/>
  <c r="AA71" i="10"/>
  <c r="X71" i="10"/>
  <c r="U71" i="10"/>
  <c r="R71" i="10"/>
  <c r="O71" i="10"/>
  <c r="L71" i="10"/>
  <c r="I71" i="10"/>
  <c r="F71" i="10"/>
  <c r="AA70" i="10"/>
  <c r="X70" i="10"/>
  <c r="U70" i="10"/>
  <c r="R70" i="10"/>
  <c r="O70" i="10"/>
  <c r="L70" i="10"/>
  <c r="I70" i="10"/>
  <c r="F70" i="10"/>
  <c r="AA69" i="10"/>
  <c r="X69" i="10"/>
  <c r="U69" i="10"/>
  <c r="R69" i="10"/>
  <c r="O69" i="10"/>
  <c r="L69" i="10"/>
  <c r="I69" i="10"/>
  <c r="F69" i="10"/>
  <c r="AA68" i="10"/>
  <c r="X68" i="10"/>
  <c r="U68" i="10"/>
  <c r="R68" i="10"/>
  <c r="O68" i="10"/>
  <c r="L68" i="10"/>
  <c r="I68" i="10"/>
  <c r="F68" i="10"/>
  <c r="AA67" i="10"/>
  <c r="X67" i="10"/>
  <c r="U67" i="10"/>
  <c r="R67" i="10"/>
  <c r="O67" i="10"/>
  <c r="L67" i="10"/>
  <c r="I67" i="10"/>
  <c r="F67" i="10"/>
  <c r="AA66" i="10"/>
  <c r="X66" i="10"/>
  <c r="U66" i="10"/>
  <c r="R66" i="10"/>
  <c r="O66" i="10"/>
  <c r="L66" i="10"/>
  <c r="I66" i="10"/>
  <c r="F66" i="10"/>
  <c r="AA65" i="10"/>
  <c r="X65" i="10"/>
  <c r="U65" i="10"/>
  <c r="R65" i="10"/>
  <c r="O65" i="10"/>
  <c r="L65" i="10"/>
  <c r="I65" i="10"/>
  <c r="F65" i="10"/>
  <c r="AA64" i="10"/>
  <c r="X64" i="10"/>
  <c r="U64" i="10"/>
  <c r="R64" i="10"/>
  <c r="O64" i="10"/>
  <c r="L64" i="10"/>
  <c r="I64" i="10"/>
  <c r="F64" i="10"/>
  <c r="C64" i="10"/>
  <c r="AB57" i="10"/>
  <c r="Y57" i="10"/>
  <c r="V57" i="10"/>
  <c r="S57" i="10"/>
  <c r="P57" i="10"/>
  <c r="M57" i="10"/>
  <c r="J57" i="10"/>
  <c r="G57" i="10"/>
  <c r="D57" i="10"/>
  <c r="AB56" i="10"/>
  <c r="Y56" i="10"/>
  <c r="Y58" i="10" s="1"/>
  <c r="Y59" i="10" s="1"/>
  <c r="V56" i="10"/>
  <c r="S56" i="10"/>
  <c r="S58" i="10" s="1"/>
  <c r="S59" i="10" s="1"/>
  <c r="P56" i="10"/>
  <c r="M56" i="10"/>
  <c r="M58" i="10" s="1"/>
  <c r="M59" i="10" s="1"/>
  <c r="J56" i="10"/>
  <c r="G56" i="10"/>
  <c r="D56" i="10"/>
  <c r="AC46" i="10"/>
  <c r="T21" i="13" s="1"/>
  <c r="Z46" i="10"/>
  <c r="R21" i="13" s="1"/>
  <c r="W46" i="10"/>
  <c r="P21" i="13" s="1"/>
  <c r="T46" i="10"/>
  <c r="N21" i="13" s="1"/>
  <c r="Q46" i="10"/>
  <c r="L21" i="13" s="1"/>
  <c r="N46" i="10"/>
  <c r="J21" i="13" s="1"/>
  <c r="K46" i="10"/>
  <c r="H21" i="13" s="1"/>
  <c r="H46" i="10"/>
  <c r="F21" i="13" s="1"/>
  <c r="E46" i="10"/>
  <c r="D21" i="13" s="1"/>
  <c r="C17" i="10"/>
  <c r="A17" i="10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J58" i="11" l="1"/>
  <c r="J59" i="11" s="1"/>
  <c r="P58" i="11"/>
  <c r="P59" i="11" s="1"/>
  <c r="V58" i="11"/>
  <c r="V59" i="11" s="1"/>
  <c r="AB58" i="11"/>
  <c r="AB59" i="11" s="1"/>
  <c r="G58" i="11"/>
  <c r="G59" i="11" s="1"/>
  <c r="M58" i="11"/>
  <c r="M59" i="11" s="1"/>
  <c r="Y58" i="11"/>
  <c r="Y59" i="11" s="1"/>
  <c r="C18" i="11"/>
  <c r="C66" i="11" s="1"/>
  <c r="C65" i="11"/>
  <c r="S58" i="11"/>
  <c r="S59" i="11" s="1"/>
  <c r="C65" i="10"/>
  <c r="P58" i="10"/>
  <c r="P59" i="10" s="1"/>
  <c r="V58" i="10"/>
  <c r="V59" i="10" s="1"/>
  <c r="AB58" i="10"/>
  <c r="AB59" i="10" s="1"/>
  <c r="J58" i="10"/>
  <c r="J59" i="10" s="1"/>
  <c r="AA50" i="10"/>
  <c r="L32" i="13" s="1"/>
  <c r="G58" i="10"/>
  <c r="G59" i="10" s="1"/>
  <c r="D58" i="10"/>
  <c r="D59" i="10" s="1"/>
  <c r="AA51" i="10" s="1"/>
  <c r="H32" i="13" s="1"/>
  <c r="AA52" i="10"/>
  <c r="AA50" i="11"/>
  <c r="L37" i="13" s="1"/>
  <c r="AA52" i="11"/>
  <c r="D58" i="11"/>
  <c r="D59" i="11" s="1"/>
  <c r="C18" i="10"/>
  <c r="AA51" i="11" l="1"/>
  <c r="H37" i="13" s="1"/>
  <c r="C19" i="11"/>
  <c r="C67" i="11" s="1"/>
  <c r="C66" i="10"/>
  <c r="C19" i="10"/>
  <c r="C20" i="11" l="1"/>
  <c r="C68" i="11" s="1"/>
  <c r="C67" i="10"/>
  <c r="C20" i="10"/>
  <c r="C21" i="11" l="1"/>
  <c r="C69" i="11" s="1"/>
  <c r="C68" i="10"/>
  <c r="C21" i="10"/>
  <c r="C22" i="11" l="1"/>
  <c r="C70" i="11" s="1"/>
  <c r="C69" i="10"/>
  <c r="C22" i="10"/>
  <c r="C23" i="11" l="1"/>
  <c r="C71" i="11" s="1"/>
  <c r="C70" i="10"/>
  <c r="C23" i="10"/>
  <c r="C24" i="11" l="1"/>
  <c r="C71" i="10"/>
  <c r="C24" i="10"/>
  <c r="C72" i="11"/>
  <c r="C25" i="11"/>
  <c r="C73" i="11" l="1"/>
  <c r="C26" i="11"/>
  <c r="C72" i="10"/>
  <c r="C25" i="10"/>
  <c r="C74" i="11" l="1"/>
  <c r="C27" i="11"/>
  <c r="C73" i="10"/>
  <c r="C26" i="10"/>
  <c r="C75" i="11" l="1"/>
  <c r="C28" i="11"/>
  <c r="C74" i="10"/>
  <c r="C27" i="10"/>
  <c r="C76" i="11" l="1"/>
  <c r="C29" i="11"/>
  <c r="C75" i="10"/>
  <c r="C28" i="10"/>
  <c r="C77" i="11" l="1"/>
  <c r="C30" i="11"/>
  <c r="C76" i="10"/>
  <c r="C29" i="10"/>
  <c r="C78" i="11" l="1"/>
  <c r="C31" i="11"/>
  <c r="C77" i="10"/>
  <c r="C30" i="10"/>
  <c r="C78" i="10" l="1"/>
  <c r="C31" i="10"/>
  <c r="C79" i="11"/>
  <c r="C32" i="11"/>
  <c r="C79" i="10" l="1"/>
  <c r="C32" i="10"/>
  <c r="C80" i="11"/>
  <c r="C33" i="11"/>
  <c r="C80" i="10" l="1"/>
  <c r="C33" i="10"/>
  <c r="C81" i="11"/>
  <c r="C34" i="11"/>
  <c r="C81" i="10" l="1"/>
  <c r="C34" i="10"/>
  <c r="C82" i="11"/>
  <c r="C35" i="11"/>
  <c r="C82" i="10" l="1"/>
  <c r="C35" i="10"/>
  <c r="C83" i="11"/>
  <c r="C36" i="11"/>
  <c r="C83" i="10" l="1"/>
  <c r="C36" i="10"/>
  <c r="C84" i="11"/>
  <c r="C37" i="11"/>
  <c r="C84" i="10" l="1"/>
  <c r="C37" i="10"/>
  <c r="C85" i="11"/>
  <c r="C38" i="11"/>
  <c r="C85" i="10" l="1"/>
  <c r="C38" i="10"/>
  <c r="C86" i="11"/>
  <c r="C39" i="11"/>
  <c r="C86" i="10" l="1"/>
  <c r="C39" i="10"/>
  <c r="C87" i="11"/>
  <c r="C40" i="11"/>
  <c r="C88" i="11" l="1"/>
  <c r="C41" i="11"/>
  <c r="C87" i="10"/>
  <c r="C40" i="10"/>
  <c r="C89" i="11" l="1"/>
  <c r="C42" i="11"/>
  <c r="C88" i="10"/>
  <c r="C41" i="10"/>
  <c r="C90" i="11" l="1"/>
  <c r="C43" i="11"/>
  <c r="C89" i="10"/>
  <c r="C42" i="10"/>
  <c r="C91" i="11" l="1"/>
  <c r="C44" i="11"/>
  <c r="C90" i="10"/>
  <c r="C43" i="10"/>
  <c r="C92" i="11" l="1"/>
  <c r="C45" i="11"/>
  <c r="K7" i="1" s="1"/>
  <c r="K8" i="1" s="1"/>
  <c r="K9" i="1" s="1"/>
  <c r="K10" i="1" s="1"/>
  <c r="K11" i="1" s="1"/>
  <c r="C91" i="10"/>
  <c r="C44" i="10"/>
  <c r="E37" i="13" l="1"/>
  <c r="C93" i="11"/>
  <c r="C92" i="10"/>
  <c r="C45" i="10"/>
  <c r="K7" i="4" s="1"/>
  <c r="K8" i="4" s="1"/>
  <c r="K9" i="4" s="1"/>
  <c r="C93" i="10" l="1"/>
  <c r="E32" i="13"/>
  <c r="E7" i="1" l="1"/>
  <c r="E8" i="1" s="1"/>
  <c r="E9" i="1" s="1"/>
  <c r="E10" i="1" s="1"/>
  <c r="E11" i="1" s="1"/>
  <c r="C11" i="1"/>
  <c r="C10" i="1"/>
  <c r="C9" i="1"/>
  <c r="C8" i="1"/>
  <c r="C7" i="1"/>
  <c r="N8" i="4" l="1"/>
  <c r="N9" i="4"/>
  <c r="N7" i="4"/>
  <c r="E7" i="4"/>
  <c r="F7" i="4" s="1"/>
  <c r="C8" i="4"/>
  <c r="C9" i="4"/>
  <c r="C7" i="4"/>
  <c r="D7" i="4" s="1"/>
  <c r="D9" i="4"/>
  <c r="D8" i="4"/>
  <c r="G7" i="4"/>
  <c r="G8" i="4" s="1"/>
  <c r="E8" i="4" l="1"/>
  <c r="G9" i="4"/>
  <c r="H8" i="4"/>
  <c r="H7" i="4"/>
  <c r="E9" i="4" l="1"/>
  <c r="F9" i="4" s="1"/>
  <c r="F8" i="4"/>
  <c r="H9" i="4"/>
  <c r="G7" i="1"/>
  <c r="H7" i="1" s="1"/>
  <c r="L9" i="4" l="1"/>
  <c r="J9" i="4"/>
  <c r="L8" i="4"/>
  <c r="J8" i="4"/>
  <c r="L7" i="4"/>
  <c r="J7" i="4"/>
  <c r="D11" i="1"/>
  <c r="F11" i="1"/>
  <c r="J11" i="1"/>
  <c r="L11" i="1"/>
  <c r="N11" i="1" s="1"/>
  <c r="O7" i="4" l="1"/>
  <c r="O9" i="4"/>
  <c r="O8" i="4"/>
  <c r="P9" i="4"/>
  <c r="P8" i="4"/>
  <c r="P7" i="4"/>
  <c r="L10" i="1"/>
  <c r="N10" i="1" s="1"/>
  <c r="J10" i="1"/>
  <c r="F10" i="1"/>
  <c r="D10" i="1"/>
  <c r="L9" i="1"/>
  <c r="N9" i="1" s="1"/>
  <c r="J9" i="1"/>
  <c r="F9" i="1"/>
  <c r="D9" i="1"/>
  <c r="L8" i="1"/>
  <c r="N8" i="1" s="1"/>
  <c r="J8" i="1"/>
  <c r="F8" i="1"/>
  <c r="D8" i="1"/>
  <c r="L7" i="1"/>
  <c r="N7" i="1" s="1"/>
  <c r="J7" i="1"/>
  <c r="F7" i="1"/>
  <c r="D7" i="1"/>
  <c r="M7" i="1" l="1"/>
  <c r="S9" i="4"/>
  <c r="V21" i="13" s="1"/>
  <c r="S8" i="4"/>
  <c r="S7" i="4"/>
  <c r="G8" i="1"/>
  <c r="Q7" i="1" l="1"/>
  <c r="V27" i="13" s="1"/>
  <c r="G9" i="1"/>
  <c r="H8" i="1"/>
  <c r="M8" i="1" s="1"/>
  <c r="Q8" i="1" l="1"/>
  <c r="G10" i="1"/>
  <c r="H9" i="1"/>
  <c r="M9" i="1" s="1"/>
  <c r="H10" i="1" l="1"/>
  <c r="G11" i="1"/>
  <c r="Q9" i="1"/>
  <c r="M10" i="1" l="1"/>
  <c r="Q10" i="1" s="1"/>
  <c r="H11" i="1"/>
  <c r="M11" i="1" s="1"/>
  <c r="Q11" i="1" l="1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>Certificate of Calubration
Digithermometer with PRT senror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 xml:space="preserve">ค่าความละเอียดในการอ่านของ UUC 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>Certificate of Calubration
Digithermometer with PRT senror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ค่าความละเอียดในการอ่านของ STD = 0.001 C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 xml:space="preserve">ค่าความละเอียดในการอ่านของ UUC 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N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4.xml><?xml version="1.0" encoding="utf-8"?>
<comments xmlns="http://schemas.openxmlformats.org/spreadsheetml/2006/main">
  <authors>
    <author>Nathaphol Boonmee</author>
  </authors>
  <commentList>
    <comment ref="A6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<sst xmlns="http://schemas.openxmlformats.org/spreadsheetml/2006/main" count="406" uniqueCount="193">
  <si>
    <r>
      <t xml:space="preserve">Unit: </t>
    </r>
    <r>
      <rPr>
        <b/>
        <sz val="9"/>
        <rFont val="Calibri"/>
        <family val="2"/>
      </rPr>
      <t>°C</t>
    </r>
  </si>
  <si>
    <t>Nominal Value</t>
  </si>
  <si>
    <t>Uncertainty of  STD</t>
  </si>
  <si>
    <t>Resolution of STD</t>
  </si>
  <si>
    <t>Resolution of UUC</t>
  </si>
  <si>
    <t>Repeatability STD</t>
  </si>
  <si>
    <t>Repeatability UUC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</si>
  <si>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</si>
  <si>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</si>
  <si>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</si>
  <si>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</si>
  <si>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r>
      <t>U</t>
    </r>
    <r>
      <rPr>
        <b/>
        <vertAlign val="subscript"/>
        <sz val="12"/>
        <color rgb="FF0070C0"/>
        <rFont val="Cordia New"/>
        <family val="2"/>
      </rPr>
      <t>95</t>
    </r>
    <r>
      <rPr>
        <b/>
        <strike/>
        <vertAlign val="subscript"/>
        <sz val="12"/>
        <color rgb="FF0070C0"/>
        <rFont val="Cordia New"/>
        <family val="2"/>
      </rPr>
      <t>%</t>
    </r>
  </si>
  <si>
    <t>°C</t>
  </si>
  <si>
    <t>Value</t>
  </si>
  <si>
    <t>Due Date</t>
  </si>
  <si>
    <t>Uncert</t>
  </si>
  <si>
    <r>
      <rPr>
        <sz val="16"/>
        <rFont val="Calibri"/>
        <family val="2"/>
      </rPr>
      <t>°</t>
    </r>
    <r>
      <rPr>
        <sz val="16"/>
        <rFont val="Angsana New"/>
        <family val="1"/>
      </rPr>
      <t>C</t>
    </r>
  </si>
  <si>
    <t>STD</t>
  </si>
  <si>
    <t>UUC</t>
  </si>
  <si>
    <t>Ms. Arunkamon Raramanus</t>
  </si>
  <si>
    <t>SP METROLOGY SYSTEM THAILAND</t>
  </si>
  <si>
    <t>Temperature &amp; Humidity 
Data Logger</t>
  </si>
  <si>
    <t>SP-ST-005</t>
  </si>
  <si>
    <t>%RH</t>
  </si>
  <si>
    <t>Unit: %RH</t>
  </si>
  <si>
    <t>Calculation (%RH)</t>
  </si>
  <si>
    <t>Uncertainty Budget Humidity Chamber (Temperature)</t>
  </si>
  <si>
    <t>Uncertainty Budget Humidity Chamber (Humidity)</t>
  </si>
  <si>
    <t>Certificate No. :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</si>
  <si>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</si>
  <si>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</si>
  <si>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</si>
  <si>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</si>
  <si>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</si>
  <si>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</si>
  <si>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</si>
  <si>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</si>
  <si>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Customer Name :</t>
  </si>
  <si>
    <t>SP</t>
  </si>
  <si>
    <t>Equipment Name :</t>
  </si>
  <si>
    <t>Manufacturer :</t>
  </si>
  <si>
    <t>Model :</t>
  </si>
  <si>
    <t>Serial No. :</t>
  </si>
  <si>
    <t>ID No :</t>
  </si>
  <si>
    <t>Mr.Chainarong  Matchayamat</t>
  </si>
  <si>
    <t>Range :</t>
  </si>
  <si>
    <t>to</t>
  </si>
  <si>
    <t>Resolution :</t>
  </si>
  <si>
    <t>Overall Inspection</t>
  </si>
  <si>
    <t>Good</t>
  </si>
  <si>
    <t>Not Good</t>
  </si>
  <si>
    <t>Referance Standard :</t>
  </si>
  <si>
    <t>Due Date :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</si>
  <si>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</si>
  <si>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</si>
  <si>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</si>
  <si>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</si>
  <si>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</si>
  <si>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</si>
  <si>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</si>
  <si>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</si>
  <si>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</si>
  <si>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</si>
  <si>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</si>
  <si>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</si>
  <si>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</si>
  <si>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</si>
  <si>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</si>
  <si>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</si>
  <si>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</si>
  <si>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</si>
  <si>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Mr.Sombut Srikampa</t>
  </si>
  <si>
    <t>Mr. Natthaphol Boonmee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</si>
  <si>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</si>
  <si>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</si>
  <si>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</si>
  <si>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</si>
  <si>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>Serial No</t>
  </si>
  <si>
    <t>Certificate No</t>
  </si>
  <si>
    <t>Due. Date</t>
  </si>
  <si>
    <t>Data Logger</t>
  </si>
  <si>
    <t>CEM 172</t>
  </si>
  <si>
    <t>08000098/100288</t>
  </si>
  <si>
    <t>PSL T 572/58</t>
  </si>
  <si>
    <t>Traceability</t>
  </si>
  <si>
    <t>This certification is traceable to the International System of Unit maintained at :</t>
  </si>
  <si>
    <t>-National Institute of Metrology (Thailand) (NIMT)</t>
  </si>
  <si>
    <t>-Thailand Institute of Scientific And Technological Research (TISTR)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</si>
  <si>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</si>
  <si>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</si>
  <si>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 xml:space="preserve">Uncertainty
</t>
  </si>
  <si>
    <t>(±)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</si>
  <si>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</si>
  <si>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</si>
  <si>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</si>
  <si>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- End of Certificate -</t>
  </si>
  <si>
    <t>Chamber</t>
  </si>
  <si>
    <t>Calibration and Data Record</t>
  </si>
  <si>
    <t>Record</t>
  </si>
  <si>
    <r>
      <t>Standard Reading (</t>
    </r>
    <r>
      <rPr>
        <vertAlign val="superscript"/>
        <sz val="10"/>
        <rFont val="Gulim"/>
        <family val="2"/>
      </rPr>
      <t>o</t>
    </r>
    <r>
      <rPr>
        <sz val="10"/>
        <rFont val="Gulim"/>
        <family val="2"/>
      </rPr>
      <t>C) @ Probe Number</t>
    </r>
  </si>
  <si>
    <t>No.</t>
  </si>
  <si>
    <t>Indicator</t>
  </si>
  <si>
    <t>#1</t>
  </si>
  <si>
    <t>#2</t>
  </si>
  <si>
    <t>#3</t>
  </si>
  <si>
    <t>#4</t>
  </si>
  <si>
    <t>#5</t>
  </si>
  <si>
    <t>#6</t>
  </si>
  <si>
    <t>#7</t>
  </si>
  <si>
    <t>#8</t>
  </si>
  <si>
    <t>#9 (Ref)</t>
  </si>
  <si>
    <t>Averg</t>
  </si>
  <si>
    <t>Summary of Calibration Results</t>
  </si>
  <si>
    <t>=</t>
  </si>
  <si>
    <r>
      <t>o</t>
    </r>
    <r>
      <rPr>
        <sz val="10"/>
        <rFont val="Arial Narrow"/>
        <family val="2"/>
        <charset val="222"/>
      </rPr>
      <t>C</t>
    </r>
  </si>
  <si>
    <t>Min. Temp.</t>
  </si>
  <si>
    <t>Max. Temp.</t>
  </si>
  <si>
    <t>Diff. Temp.</t>
  </si>
  <si>
    <t>Stability</t>
  </si>
  <si>
    <t>#1-Ref.</t>
  </si>
  <si>
    <t>#2-Ref.</t>
  </si>
  <si>
    <t>#3-Ref.</t>
  </si>
  <si>
    <t>#4-Ref.</t>
  </si>
  <si>
    <t>#5-Ref.</t>
  </si>
  <si>
    <t>#6-Ref.</t>
  </si>
  <si>
    <t>#7-Ref.</t>
  </si>
  <si>
    <t>#8-Ref.</t>
  </si>
  <si>
    <t>Calibrated By</t>
  </si>
  <si>
    <t>UUC Setting</t>
  </si>
  <si>
    <t># 1</t>
  </si>
  <si>
    <t># 2</t>
  </si>
  <si>
    <t># 3</t>
  </si>
  <si>
    <t># 4</t>
  </si>
  <si>
    <t># 5</t>
  </si>
  <si>
    <t># 6</t>
  </si>
  <si>
    <t># 7</t>
  </si>
  <si>
    <t># 8</t>
  </si>
  <si>
    <t># 9</t>
  </si>
  <si>
    <t>Standard Reading @ Data Logger Number</t>
  </si>
  <si>
    <t>Difference Temperature Between Any Data Logger and Ref.</t>
  </si>
  <si>
    <t>Diff. Temperature Between Any Data Logger and Ref. Data Logger @ (Data Logger Number-Ref)</t>
  </si>
  <si>
    <r>
      <t>Chamber Uniformity:</t>
    </r>
    <r>
      <rPr>
        <sz val="10"/>
        <rFont val="Arial Narrow"/>
        <family val="2"/>
        <charset val="222"/>
      </rPr>
      <t xml:space="preserve"> Maximum difference of measured humid. between any data logger and reference data logger</t>
    </r>
  </si>
  <si>
    <r>
      <t xml:space="preserve">Humidity Stability: </t>
    </r>
    <r>
      <rPr>
        <sz val="10"/>
        <rFont val="Arial Narrow"/>
        <family val="2"/>
        <charset val="222"/>
      </rPr>
      <t>One-half of greatest maximum diff. of measured humid. at any data logger</t>
    </r>
  </si>
  <si>
    <r>
      <t xml:space="preserve">Overall Variation: </t>
    </r>
    <r>
      <rPr>
        <sz val="10"/>
        <rFont val="Arial Narrow"/>
        <family val="2"/>
        <charset val="222"/>
      </rPr>
      <t>Difference of maximum and minimum measured humidity</t>
    </r>
  </si>
  <si>
    <t>Min Humid</t>
  </si>
  <si>
    <t>Max Humid</t>
  </si>
  <si>
    <t>Diff Humid</t>
  </si>
  <si>
    <t>Difference Humidity Between Any Data Logger and Ref.</t>
  </si>
  <si>
    <t>Diff. Humidity Between Any Data Logger and Ref. Data Logger @ (Data Logger Number-Ref.)</t>
  </si>
  <si>
    <t>Temperature Accuracy in the Measurement Zone.</t>
  </si>
  <si>
    <t>Humidity Accuracy in the Measurement Zone.</t>
  </si>
  <si>
    <t>Temperature Uniformity, Stability</t>
  </si>
  <si>
    <r>
      <rPr>
        <sz val="10"/>
        <rFont val="Calibri"/>
        <family val="2"/>
      </rPr>
      <t>°</t>
    </r>
    <r>
      <rPr>
        <sz val="10"/>
        <rFont val="Gulim"/>
        <family val="2"/>
      </rPr>
      <t>C</t>
    </r>
  </si>
  <si>
    <t>Humidaty Uniformity, Stability</t>
  </si>
  <si>
    <t>Humidaty Chamber</t>
  </si>
  <si>
    <t>HUMID</t>
  </si>
  <si>
    <t>hUM</t>
  </si>
  <si>
    <t>MU</t>
  </si>
  <si>
    <r>
      <rPr>
        <sz val="9"/>
        <color theme="1"/>
        <rFont val="Calibri"/>
        <family val="2"/>
      </rPr>
      <t>°</t>
    </r>
    <r>
      <rPr>
        <sz val="9"/>
        <color theme="1"/>
        <rFont val="Gulim"/>
        <family val="2"/>
      </rPr>
      <t>C</t>
    </r>
  </si>
  <si>
    <t>SPR16010015</t>
  </si>
  <si>
    <t>Repeat STD</t>
  </si>
  <si>
    <t>Repeat UUC</t>
  </si>
  <si>
    <t>Standard Reading @ Data Logger No. (Data Logger No. 9 is REF.)</t>
  </si>
  <si>
    <t>Humidity Chamber</t>
  </si>
  <si>
    <t>Reference Standards</t>
  </si>
  <si>
    <t>50% ± 15 %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</si>
  <si>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</si>
  <si>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</si>
  <si>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</si>
  <si>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</si>
  <si>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</si>
  <si>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</si>
  <si>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</si>
  <si>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</si>
  <si>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Calibration Procedure</t>
  </si>
  <si>
    <t xml:space="preserve">Date of Issue </t>
  </si>
  <si>
    <t xml:space="preserve">Calibrated by </t>
  </si>
  <si>
    <t>SP-CPT-04-14</t>
  </si>
  <si>
    <t>Mr.Natthaphol Boonmee</t>
  </si>
  <si>
    <t>Unit :</t>
  </si>
  <si>
    <t>UUC 
Setting</t>
  </si>
  <si>
    <t>UUC 
Reading</t>
  </si>
  <si>
    <t>Humidity 
Stability</t>
  </si>
  <si>
    <t>Humidity 
Uniformity</t>
  </si>
  <si>
    <t>Temperature 
Stability</t>
  </si>
  <si>
    <t>Temperature 
Uniformity</t>
  </si>
  <si>
    <r>
      <rPr>
        <vertAlign val="superscript"/>
        <sz val="11"/>
        <color indexed="8"/>
        <rFont val="Calibri"/>
        <family val="2"/>
        <scheme val="minor"/>
      </rPr>
      <t>o</t>
    </r>
    <r>
      <rPr>
        <sz val="11"/>
        <color indexed="8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</si>
  <si>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°</t>
    </r>
    <r>
      <rPr>
        <sz val="11"/>
        <color theme="1"/>
        <rFont val="Calibri"/>
        <family val="2"/>
        <scheme val="minor"/>
      </rPr>
      <t>C</t>
    </r>
  </si>
  <si>
    <r>
      <t>Standard Reading</t>
    </r>
    <r>
      <rPr>
        <sz val="11"/>
        <color theme="1"/>
        <rFont val="Calibri"/>
        <family val="2"/>
        <scheme val="minor"/>
      </rPr>
      <t xml:space="preserve"> @ Data Logger Number</t>
    </r>
  </si>
  <si>
    <r>
      <t>Chamber Uniformity:</t>
    </r>
    <r>
      <rPr>
        <sz val="11"/>
        <color theme="1"/>
        <rFont val="Calibri"/>
        <family val="2"/>
        <charset val="222"/>
        <scheme val="minor"/>
      </rPr>
      <t xml:space="preserve"> Maximum difference of measured temp. between any data logger and reference data logger</t>
    </r>
  </si>
  <si>
    <r>
      <t>o</t>
    </r>
    <r>
      <rPr>
        <sz val="11"/>
        <color theme="1"/>
        <rFont val="Calibri"/>
        <family val="2"/>
        <charset val="222"/>
        <scheme val="minor"/>
      </rPr>
      <t>C</t>
    </r>
  </si>
  <si>
    <r>
      <t xml:space="preserve">Temperature Stability: </t>
    </r>
    <r>
      <rPr>
        <sz val="11"/>
        <color theme="1"/>
        <rFont val="Calibri"/>
        <family val="2"/>
        <charset val="222"/>
        <scheme val="minor"/>
      </rPr>
      <t>One-half of greatest maximum diff. of measured temp. at any data loggter</t>
    </r>
  </si>
  <si>
    <r>
      <t xml:space="preserve">Overall Variation: </t>
    </r>
    <r>
      <rPr>
        <sz val="11"/>
        <color theme="1"/>
        <rFont val="Calibri"/>
        <family val="2"/>
        <charset val="222"/>
        <scheme val="minor"/>
      </rPr>
      <t>Difference of maximum and minimum measured temperature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</si>
</sst>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0.000"/>
    <numFmt numFmtId="165" formatCode="0.00000"/>
    <numFmt numFmtId="166" formatCode="0.0000"/>
    <numFmt numFmtId="167" formatCode="0.0E+00"/>
    <numFmt numFmtId="168" formatCode="[$-409]dd\-mmm\-yy;@"/>
    <numFmt numFmtId="169" formatCode="[$-409]d\-mmm\-yyyy;@"/>
    <numFmt numFmtId="170" formatCode="_(* #,##0.00_);_(* \(#,##0.00\);_(* &quot;-&quot;??_);_(@_)"/>
    <numFmt numFmtId="171" formatCode="0.0"/>
    <numFmt numFmtId="172" formatCode="dd\ mmmm\ yyyy"/>
    <numFmt numFmtId="173" formatCode="[$-809]dd\ mmmm\ yyyy;@"/>
    <numFmt numFmtId="174" formatCode="[$-1010409]d\ mmmm\ yyyy;@"/>
    <numFmt numFmtId="175" formatCode="_-[$€]* #,##0.00_-;\-[$€]* #,##0.00_-;_-[$€]* &quot;-&quot;??_-;_-@_-"/>
    <numFmt numFmtId="176" formatCode="_(* #,##0_);_(* \(#,##0\);_(* &quot;-&quot;_);_(@_)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[$-409]d\-mmm\-yy;@"/>
  </numFmts>
  <fonts count="107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Gulim"/>
      <family val="2"/>
    </font>
    <font>
      <b/>
      <sz val="24"/>
      <name val="Arial"/>
      <family val="2"/>
    </font>
    <font>
      <sz val="9"/>
      <color indexed="10"/>
      <name val="Arial"/>
      <family val="2"/>
    </font>
    <font>
      <sz val="6"/>
      <name val="Arial"/>
      <family val="2"/>
    </font>
    <font>
      <b/>
      <sz val="9"/>
      <name val="Calibri"/>
      <family val="2"/>
    </font>
    <font>
      <sz val="10"/>
      <name val="Cordia New"/>
      <family val="2"/>
    </font>
    <font>
      <sz val="12"/>
      <name val="Cordia New"/>
      <family val="2"/>
    </font>
    <font>
      <vertAlign val="subscript"/>
      <sz val="12"/>
      <name val="Cordia New"/>
      <family val="2"/>
    </font>
    <font>
      <b/>
      <sz val="12"/>
      <color rgb="FF0070C0"/>
      <name val="Cordia New"/>
      <family val="2"/>
    </font>
    <font>
      <b/>
      <vertAlign val="subscript"/>
      <sz val="12"/>
      <color rgb="FF0070C0"/>
      <name val="Cordia New"/>
      <family val="2"/>
    </font>
    <font>
      <b/>
      <strike/>
      <vertAlign val="subscript"/>
      <sz val="12"/>
      <color rgb="FF0070C0"/>
      <name val="Cordia New"/>
      <family val="2"/>
    </font>
    <font>
      <b/>
      <sz val="16"/>
      <name val="Angsana New"/>
      <family val="1"/>
    </font>
    <font>
      <sz val="8"/>
      <name val="Arial"/>
      <family val="2"/>
    </font>
    <font>
      <sz val="12"/>
      <name val="Calibri"/>
      <family val="2"/>
    </font>
    <font>
      <b/>
      <sz val="18"/>
      <color rgb="FF002060"/>
      <name val="Angsana New"/>
      <family val="1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8"/>
      <name val="Angsana New"/>
      <family val="1"/>
    </font>
    <font>
      <b/>
      <sz val="18"/>
      <color rgb="FFFF0000"/>
      <name val="Angsana New"/>
      <family val="1"/>
    </font>
    <font>
      <b/>
      <sz val="14"/>
      <name val="Angsana New"/>
      <family val="1"/>
    </font>
    <font>
      <b/>
      <sz val="18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6"/>
      <name val="Calibri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4"/>
      <color theme="1"/>
      <name val="Calibri"/>
      <family val="2"/>
      <scheme val="minor"/>
    </font>
    <font>
      <sz val="9"/>
      <color theme="1"/>
      <name val="Gulim"/>
      <family val="2"/>
    </font>
    <font>
      <b/>
      <sz val="18"/>
      <name val="Arial"/>
      <family val="2"/>
    </font>
    <font>
      <b/>
      <sz val="12"/>
      <name val="Cordia New"/>
      <family val="2"/>
    </font>
    <font>
      <sz val="11"/>
      <name val="Calibri"/>
      <family val="2"/>
    </font>
    <font>
      <b/>
      <sz val="14"/>
      <color theme="0"/>
      <name val="Cordia New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9"/>
      <name val="Gulim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b/>
      <sz val="14"/>
      <name val="Cordia New"/>
      <family val="2"/>
    </font>
    <font>
      <b/>
      <sz val="16"/>
      <name val="Cordia New"/>
      <family val="2"/>
    </font>
    <font>
      <b/>
      <sz val="12"/>
      <name val="Gulim"/>
      <family val="2"/>
    </font>
    <font>
      <b/>
      <sz val="11"/>
      <name val="Gulim"/>
      <family val="2"/>
    </font>
    <font>
      <sz val="14"/>
      <color indexed="10"/>
      <name val="Cordia New"/>
      <family val="2"/>
    </font>
    <font>
      <b/>
      <sz val="18"/>
      <name val="Gulim"/>
      <family val="2"/>
    </font>
    <font>
      <b/>
      <sz val="11"/>
      <name val="Gill Sans MT"/>
      <family val="2"/>
    </font>
    <font>
      <u/>
      <sz val="10"/>
      <name val="Gulim"/>
      <family val="2"/>
    </font>
    <font>
      <sz val="11"/>
      <name val="Gill Sans MT"/>
      <family val="2"/>
    </font>
    <font>
      <b/>
      <i/>
      <sz val="10"/>
      <name val="Gulim"/>
      <family val="2"/>
    </font>
    <font>
      <sz val="10"/>
      <name val="Giulim"/>
    </font>
    <font>
      <sz val="14"/>
      <color rgb="FFFF0000"/>
      <name val="Cordia New"/>
      <family val="2"/>
    </font>
    <font>
      <b/>
      <sz val="12"/>
      <name val="Arial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vertAlign val="superscript"/>
      <sz val="10"/>
      <name val="Gulim"/>
      <family val="2"/>
    </font>
    <font>
      <sz val="10"/>
      <color rgb="FFFF3399"/>
      <name val="Arial Narrow"/>
      <family val="2"/>
      <charset val="222"/>
    </font>
    <font>
      <sz val="10"/>
      <color indexed="12"/>
      <name val="Arial Narrow"/>
      <family val="2"/>
      <charset val="222"/>
    </font>
    <font>
      <b/>
      <sz val="10"/>
      <color indexed="12"/>
      <name val="Arial Narrow"/>
      <family val="2"/>
    </font>
    <font>
      <sz val="10"/>
      <color rgb="FF00B0F0"/>
      <name val="Gulim"/>
      <family val="2"/>
    </font>
    <font>
      <sz val="10"/>
      <color theme="7" tint="-0.249977111117893"/>
      <name val="Gulim"/>
      <family val="2"/>
    </font>
    <font>
      <vertAlign val="superscript"/>
      <sz val="10"/>
      <name val="Arial Narrow"/>
      <family val="2"/>
      <charset val="222"/>
    </font>
    <font>
      <sz val="9"/>
      <color rgb="FF0000CC"/>
      <name val="Arial"/>
      <family val="2"/>
    </font>
    <font>
      <sz val="10"/>
      <name val="Calibri"/>
      <family val="2"/>
    </font>
    <font>
      <sz val="9"/>
      <color theme="1"/>
      <name val="Calibri"/>
      <family val="2"/>
    </font>
    <font>
      <sz val="14"/>
      <color theme="3" tint="-0.499984740745262"/>
      <name val="Cordia New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10"/>
      <name val="Arial Narrow"/>
      <family val="2"/>
    </font>
    <font>
      <b/>
      <sz val="14"/>
      <color theme="0"/>
      <name val="Cordia New"/>
      <family val="2"/>
    </font>
    <font>
      <sz val="9"/>
      <color theme="1"/>
      <name val="Gulim"/>
      <family val="2"/>
    </font>
    <font>
      <sz val="14"/>
      <color theme="1"/>
      <name val="Cordia New"/>
      <family val="2"/>
    </font>
    <font>
      <sz val="10"/>
      <color theme="1"/>
      <name val="Gulim"/>
      <family val="2"/>
    </font>
    <font>
      <vertAlign val="super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3" tint="-0.499984740745262"/>
      <name val="Cordia New"/>
      <family val="2"/>
    </font>
    <font>
      <sz val="14"/>
      <name val="Cordia New"/>
      <family val="2"/>
    </font>
    <font>
      <sz val="14"/>
      <color theme="1"/>
      <name val="Calibri"/>
      <family val="2"/>
      <scheme val="minor"/>
    </font>
    <font>
      <sz val="9"/>
      <name val="Gulim"/>
      <family val="2"/>
    </font>
    <font>
      <sz val="10"/>
      <name val="Gulim"/>
      <family val="2"/>
    </font>
    <font>
      <sz val="10"/>
      <name val="Arial Narrow"/>
      <family val="2"/>
    </font>
    <font>
      <sz val="10"/>
      <name val="Arial Narrow"/>
      <family val="2"/>
      <charset val="222"/>
    </font>
    <font>
      <sz val="10"/>
      <color rgb="FFFF3399"/>
      <name val="Arial Narrow"/>
      <family val="2"/>
      <charset val="222"/>
    </font>
    <font>
      <sz val="10"/>
      <color indexed="12"/>
      <name val="Arial Narrow"/>
      <family val="2"/>
      <charset val="222"/>
    </font>
    <font>
      <b/>
      <sz val="10"/>
      <name val="Arial Narrow"/>
      <family val="2"/>
      <charset val="222"/>
    </font>
    <font>
      <b/>
      <sz val="10"/>
      <color indexed="12"/>
      <name val="Arial Narrow"/>
      <family val="2"/>
    </font>
    <font>
      <sz val="10"/>
      <color rgb="FF00B0F0"/>
      <name val="Gulim"/>
      <family val="2"/>
    </font>
    <font>
      <sz val="10"/>
      <color theme="7" tint="-0.249977111117893"/>
      <name val="Gulim"/>
      <family val="2"/>
    </font>
    <font>
      <sz val="10"/>
      <color rgb="FFFF0000"/>
      <name val="Gulim"/>
      <family val="2"/>
    </font>
    <font>
      <vertAlign val="superscript"/>
      <sz val="10"/>
      <name val="Arial Narrow"/>
      <family val="2"/>
      <charset val="22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4">
    <xf numFmtId="0" fontId="0" fillId="0" borderId="0"/>
    <xf numFmtId="0" fontId="3" fillId="0" borderId="0"/>
    <xf numFmtId="0" fontId="3" fillId="0" borderId="0"/>
    <xf numFmtId="170" fontId="33" fillId="0" borderId="0" applyFont="0" applyFill="0" applyBorder="0" applyAlignment="0" applyProtection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16" fillId="0" borderId="0" applyNumberFormat="0" applyAlignment="0"/>
    <xf numFmtId="43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5" fontId="33" fillId="0" borderId="0" applyFont="0" applyFill="0" applyBorder="0" applyAlignment="0" applyProtection="0"/>
    <xf numFmtId="38" fontId="16" fillId="2" borderId="0" applyNumberFormat="0" applyBorder="0" applyAlignment="0" applyProtection="0"/>
    <xf numFmtId="0" fontId="65" fillId="0" borderId="15" applyNumberFormat="0" applyAlignment="0" applyProtection="0">
      <alignment horizontal="left" vertical="center"/>
    </xf>
    <xf numFmtId="0" fontId="65" fillId="0" borderId="5">
      <alignment horizontal="left" vertical="center"/>
    </xf>
    <xf numFmtId="10" fontId="16" fillId="2" borderId="1" applyNumberFormat="0" applyBorder="0" applyAlignment="0" applyProtection="0"/>
    <xf numFmtId="0" fontId="3" fillId="0" borderId="0"/>
    <xf numFmtId="0" fontId="3" fillId="0" borderId="0"/>
    <xf numFmtId="0" fontId="34" fillId="0" borderId="0"/>
    <xf numFmtId="0" fontId="3" fillId="0" borderId="0"/>
    <xf numFmtId="0" fontId="33" fillId="15" borderId="16" applyNumberFormat="0" applyFont="0" applyAlignment="0" applyProtection="0"/>
    <xf numFmtId="0" fontId="33" fillId="15" borderId="16" applyNumberFormat="0" applyFont="0" applyAlignment="0" applyProtection="0"/>
    <xf numFmtId="0" fontId="33" fillId="15" borderId="16" applyNumberFormat="0" applyFont="0" applyAlignment="0" applyProtection="0"/>
    <xf numFmtId="0" fontId="33" fillId="15" borderId="16" applyNumberFormat="0" applyFont="0" applyAlignment="0" applyProtection="0"/>
    <xf numFmtId="0" fontId="33" fillId="15" borderId="16" applyNumberFormat="0" applyFont="0" applyAlignment="0" applyProtection="0"/>
    <xf numFmtId="0" fontId="33" fillId="15" borderId="16" applyNumberFormat="0" applyFont="0" applyAlignment="0" applyProtection="0"/>
    <xf numFmtId="0" fontId="33" fillId="15" borderId="16" applyNumberFormat="0" applyFont="0" applyAlignment="0" applyProtection="0"/>
    <xf numFmtId="0" fontId="33" fillId="15" borderId="16" applyNumberFormat="0" applyFont="0" applyAlignment="0" applyProtection="0"/>
    <xf numFmtId="10" fontId="3" fillId="0" borderId="0" applyFont="0" applyFill="0" applyBorder="0" applyAlignment="0" applyProtection="0"/>
    <xf numFmtId="176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0" fontId="33" fillId="0" borderId="0"/>
    <xf numFmtId="170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178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0" fontId="34" fillId="0" borderId="0"/>
  </cellStyleXfs>
  <cellXfs count="63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10" fillId="10" borderId="1" xfId="0" applyNumberFormat="1" applyFont="1" applyFill="1" applyBorder="1" applyAlignment="1">
      <alignment horizontal="center" vertical="center"/>
    </xf>
    <xf numFmtId="164" fontId="10" fillId="10" borderId="1" xfId="0" applyNumberFormat="1" applyFont="1" applyFill="1" applyBorder="1" applyAlignment="1">
      <alignment horizontal="center" vertical="center"/>
    </xf>
    <xf numFmtId="164" fontId="20" fillId="10" borderId="1" xfId="0" applyNumberFormat="1" applyFont="1" applyFill="1" applyBorder="1" applyAlignment="1">
      <alignment horizontal="center" vertical="center"/>
    </xf>
    <xf numFmtId="165" fontId="10" fillId="10" borderId="1" xfId="0" applyNumberFormat="1" applyFont="1" applyFill="1" applyBorder="1" applyAlignment="1">
      <alignment horizontal="center" vertical="center"/>
    </xf>
    <xf numFmtId="166" fontId="10" fillId="10" borderId="1" xfId="0" applyNumberFormat="1" applyFont="1" applyFill="1" applyBorder="1" applyAlignment="1">
      <alignment horizontal="center" vertical="center"/>
    </xf>
    <xf numFmtId="166" fontId="10" fillId="10" borderId="6" xfId="0" applyNumberFormat="1" applyFont="1" applyFill="1" applyBorder="1" applyAlignment="1">
      <alignment horizontal="center" vertical="center"/>
    </xf>
    <xf numFmtId="167" fontId="10" fillId="10" borderId="6" xfId="0" applyNumberFormat="1" applyFont="1" applyFill="1" applyBorder="1" applyAlignment="1">
      <alignment horizontal="center" vertical="center"/>
    </xf>
    <xf numFmtId="169" fontId="23" fillId="11" borderId="7" xfId="2" applyNumberFormat="1" applyFont="1" applyFill="1" applyBorder="1" applyAlignment="1" applyProtection="1">
      <alignment horizontal="center" vertical="center"/>
      <protection locked="0"/>
    </xf>
    <xf numFmtId="169" fontId="23" fillId="11" borderId="4" xfId="2" applyNumberFormat="1" applyFont="1" applyFill="1" applyBorder="1" applyAlignment="1" applyProtection="1">
      <alignment horizontal="center" vertical="center"/>
      <protection locked="0"/>
    </xf>
    <xf numFmtId="1" fontId="10" fillId="10" borderId="1" xfId="0" applyNumberFormat="1" applyFont="1" applyFill="1" applyBorder="1" applyAlignment="1">
      <alignment horizontal="center" vertical="center"/>
    </xf>
    <xf numFmtId="164" fontId="19" fillId="10" borderId="1" xfId="0" applyNumberFormat="1" applyFont="1" applyFill="1" applyBorder="1" applyAlignment="1">
      <alignment horizontal="center" vertical="center"/>
    </xf>
    <xf numFmtId="166" fontId="20" fillId="10" borderId="1" xfId="0" applyNumberFormat="1" applyFont="1" applyFill="1" applyBorder="1" applyAlignment="1">
      <alignment horizontal="center" vertical="center"/>
    </xf>
    <xf numFmtId="0" fontId="26" fillId="6" borderId="3" xfId="1" applyFont="1" applyFill="1" applyBorder="1" applyAlignment="1">
      <alignment horizontal="left" vertical="center"/>
    </xf>
    <xf numFmtId="2" fontId="16" fillId="2" borderId="0" xfId="0" applyNumberFormat="1" applyFont="1" applyFill="1" applyBorder="1" applyAlignment="1">
      <alignment horizontal="center" vertical="center"/>
    </xf>
    <xf numFmtId="164" fontId="1" fillId="1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8" fillId="10" borderId="0" xfId="1" applyFont="1" applyFill="1" applyBorder="1" applyAlignment="1">
      <alignment horizontal="center" vertical="center"/>
    </xf>
    <xf numFmtId="164" fontId="4" fillId="10" borderId="0" xfId="1" applyNumberFormat="1" applyFont="1" applyFill="1" applyBorder="1" applyAlignment="1">
      <alignment horizontal="center" vertical="center"/>
    </xf>
    <xf numFmtId="0" fontId="29" fillId="10" borderId="0" xfId="1" applyFont="1" applyFill="1" applyBorder="1" applyAlignment="1">
      <alignment horizontal="center" vertical="center"/>
    </xf>
    <xf numFmtId="2" fontId="4" fillId="10" borderId="0" xfId="1" applyNumberFormat="1" applyFont="1" applyFill="1" applyBorder="1" applyAlignment="1">
      <alignment horizontal="center" vertical="center"/>
    </xf>
    <xf numFmtId="0" fontId="4" fillId="10" borderId="0" xfId="1" applyFont="1" applyFill="1" applyBorder="1" applyAlignment="1">
      <alignment horizontal="center" vertical="center"/>
    </xf>
    <xf numFmtId="2" fontId="29" fillId="10" borderId="0" xfId="1" applyNumberFormat="1" applyFont="1" applyFill="1" applyBorder="1" applyAlignment="1">
      <alignment horizontal="center" vertical="center"/>
    </xf>
    <xf numFmtId="167" fontId="16" fillId="10" borderId="0" xfId="0" applyNumberFormat="1" applyFont="1" applyFill="1" applyBorder="1" applyAlignment="1">
      <alignment horizontal="center" vertical="center"/>
    </xf>
    <xf numFmtId="2" fontId="16" fillId="10" borderId="0" xfId="0" applyNumberFormat="1" applyFont="1" applyFill="1" applyBorder="1" applyAlignment="1">
      <alignment horizontal="center" vertical="center"/>
    </xf>
    <xf numFmtId="164" fontId="16" fillId="10" borderId="0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2" fontId="1" fillId="10" borderId="0" xfId="0" applyNumberFormat="1" applyFont="1" applyFill="1" applyBorder="1" applyAlignment="1">
      <alignment horizontal="center" vertical="center"/>
    </xf>
    <xf numFmtId="164" fontId="29" fillId="10" borderId="0" xfId="1" applyNumberFormat="1" applyFont="1" applyFill="1" applyBorder="1" applyAlignment="1">
      <alignment horizontal="center" vertical="center"/>
    </xf>
    <xf numFmtId="164" fontId="1" fillId="10" borderId="0" xfId="0" applyNumberFormat="1" applyFont="1" applyFill="1" applyBorder="1" applyAlignment="1">
      <alignment horizontal="center" vertical="center"/>
    </xf>
    <xf numFmtId="164" fontId="30" fillId="10" borderId="0" xfId="0" applyNumberFormat="1" applyFont="1" applyFill="1" applyBorder="1" applyAlignment="1">
      <alignment horizontal="center" vertical="center"/>
    </xf>
    <xf numFmtId="0" fontId="35" fillId="0" borderId="0" xfId="14" applyFont="1" applyFill="1" applyAlignment="1">
      <alignment vertical="center"/>
    </xf>
    <xf numFmtId="0" fontId="33" fillId="0" borderId="0" xfId="10" applyFont="1" applyAlignment="1">
      <alignment vertical="center"/>
    </xf>
    <xf numFmtId="0" fontId="37" fillId="0" borderId="0" xfId="0" applyFont="1"/>
    <xf numFmtId="0" fontId="33" fillId="0" borderId="0" xfId="0" applyFont="1" applyAlignment="1">
      <alignment vertical="center"/>
    </xf>
    <xf numFmtId="0" fontId="33" fillId="0" borderId="0" xfId="10" applyFont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2" fontId="25" fillId="0" borderId="2" xfId="1" applyNumberFormat="1" applyFont="1" applyFill="1" applyBorder="1" applyAlignment="1">
      <alignment horizontal="right" vertical="center"/>
    </xf>
    <xf numFmtId="171" fontId="25" fillId="0" borderId="2" xfId="1" applyNumberFormat="1" applyFont="1" applyFill="1" applyBorder="1" applyAlignment="1">
      <alignment horizontal="right" vertical="center"/>
    </xf>
    <xf numFmtId="171" fontId="25" fillId="6" borderId="2" xfId="1" applyNumberFormat="1" applyFont="1" applyFill="1" applyBorder="1" applyAlignment="1">
      <alignment horizontal="right" vertical="center"/>
    </xf>
    <xf numFmtId="0" fontId="25" fillId="6" borderId="3" xfId="1" applyFont="1" applyFill="1" applyBorder="1" applyAlignment="1">
      <alignment horizontal="left" vertical="center"/>
    </xf>
    <xf numFmtId="171" fontId="40" fillId="4" borderId="1" xfId="0" applyNumberFormat="1" applyFont="1" applyFill="1" applyBorder="1" applyAlignment="1">
      <alignment horizontal="center" vertical="center"/>
    </xf>
    <xf numFmtId="0" fontId="41" fillId="6" borderId="1" xfId="0" applyFont="1" applyFill="1" applyBorder="1" applyAlignment="1">
      <alignment horizontal="center" vertical="center"/>
    </xf>
    <xf numFmtId="0" fontId="35" fillId="0" borderId="0" xfId="14" applyFont="1" applyFill="1" applyBorder="1" applyAlignment="1">
      <alignment vertical="center"/>
    </xf>
    <xf numFmtId="0" fontId="35" fillId="0" borderId="0" xfId="19" applyFont="1" applyFill="1" applyAlignment="1">
      <alignment vertical="center"/>
    </xf>
    <xf numFmtId="0" fontId="38" fillId="0" borderId="0" xfId="19" applyFont="1" applyFill="1" applyAlignment="1"/>
    <xf numFmtId="0" fontId="38" fillId="0" borderId="0" xfId="19" applyFont="1" applyFill="1" applyBorder="1" applyAlignment="1"/>
    <xf numFmtId="172" fontId="36" fillId="0" borderId="0" xfId="19" applyNumberFormat="1" applyFont="1" applyFill="1" applyBorder="1" applyAlignment="1">
      <alignment vertical="center"/>
    </xf>
    <xf numFmtId="0" fontId="35" fillId="0" borderId="0" xfId="0" applyFont="1" applyFill="1" applyAlignment="1">
      <alignment vertical="center"/>
    </xf>
    <xf numFmtId="0" fontId="36" fillId="0" borderId="0" xfId="19" applyFont="1" applyFill="1" applyAlignment="1">
      <alignment vertical="center"/>
    </xf>
    <xf numFmtId="172" fontId="38" fillId="0" borderId="0" xfId="19" applyNumberFormat="1" applyFont="1" applyFill="1" applyBorder="1" applyAlignment="1"/>
    <xf numFmtId="0" fontId="38" fillId="0" borderId="0" xfId="19" applyFont="1" applyFill="1" applyAlignment="1">
      <alignment horizontal="center"/>
    </xf>
    <xf numFmtId="0" fontId="38" fillId="0" borderId="0" xfId="19" applyFont="1" applyFill="1" applyAlignment="1">
      <alignment horizontal="left"/>
    </xf>
    <xf numFmtId="0" fontId="38" fillId="0" borderId="0" xfId="0" applyFont="1" applyFill="1" applyBorder="1" applyAlignment="1"/>
    <xf numFmtId="0" fontId="38" fillId="0" borderId="0" xfId="0" applyFont="1" applyFill="1" applyBorder="1" applyAlignment="1">
      <alignment vertical="center"/>
    </xf>
    <xf numFmtId="0" fontId="38" fillId="0" borderId="13" xfId="0" applyFont="1" applyFill="1" applyBorder="1" applyAlignment="1">
      <alignment horizontal="left"/>
    </xf>
    <xf numFmtId="0" fontId="38" fillId="0" borderId="0" xfId="0" applyFont="1" applyFill="1" applyAlignment="1">
      <alignment vertical="center"/>
    </xf>
    <xf numFmtId="0" fontId="38" fillId="0" borderId="11" xfId="0" applyFont="1" applyFill="1" applyBorder="1" applyAlignment="1"/>
    <xf numFmtId="0" fontId="38" fillId="0" borderId="11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right" vertical="center"/>
    </xf>
    <xf numFmtId="0" fontId="38" fillId="0" borderId="0" xfId="0" applyFont="1" applyFill="1" applyAlignment="1"/>
    <xf numFmtId="0" fontId="38" fillId="0" borderId="0" xfId="0" applyFont="1" applyFill="1" applyAlignment="1">
      <alignment horizontal="left"/>
    </xf>
    <xf numFmtId="0" fontId="45" fillId="0" borderId="0" xfId="0" applyFont="1" applyBorder="1" applyAlignment="1">
      <alignment horizontal="center"/>
    </xf>
    <xf numFmtId="0" fontId="38" fillId="0" borderId="13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5" fillId="0" borderId="0" xfId="0" applyFont="1" applyFill="1" applyAlignment="1">
      <alignment horizontal="left" vertical="center"/>
    </xf>
    <xf numFmtId="0" fontId="35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2" borderId="0" xfId="21" applyFont="1" applyFill="1" applyBorder="1" applyAlignment="1" applyProtection="1">
      <alignment vertical="center"/>
    </xf>
    <xf numFmtId="0" fontId="46" fillId="0" borderId="0" xfId="10" applyFont="1" applyAlignment="1">
      <alignment vertical="center"/>
    </xf>
    <xf numFmtId="0" fontId="48" fillId="0" borderId="0" xfId="10" applyFont="1" applyAlignment="1">
      <alignment horizontal="center" vertical="center"/>
    </xf>
    <xf numFmtId="0" fontId="49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0" borderId="0" xfId="10" applyFont="1" applyBorder="1" applyAlignment="1">
      <alignment vertical="center"/>
    </xf>
    <xf numFmtId="0" fontId="51" fillId="0" borderId="0" xfId="10" applyFont="1" applyAlignment="1">
      <alignment vertical="center"/>
    </xf>
    <xf numFmtId="0" fontId="51" fillId="0" borderId="0" xfId="10" applyFont="1" applyAlignment="1">
      <alignment horizontal="center" vertical="center"/>
    </xf>
    <xf numFmtId="0" fontId="4" fillId="0" borderId="0" xfId="10" applyFont="1" applyAlignment="1">
      <alignment vertical="center"/>
    </xf>
    <xf numFmtId="0" fontId="4" fillId="0" borderId="0" xfId="10" applyFont="1" applyBorder="1" applyAlignment="1">
      <alignment vertical="center"/>
    </xf>
    <xf numFmtId="0" fontId="51" fillId="0" borderId="0" xfId="10" applyFont="1" applyBorder="1" applyAlignment="1">
      <alignment horizontal="center" vertical="center"/>
    </xf>
    <xf numFmtId="0" fontId="51" fillId="0" borderId="0" xfId="4" applyFont="1" applyBorder="1" applyAlignment="1">
      <alignment vertical="center"/>
    </xf>
    <xf numFmtId="0" fontId="4" fillId="0" borderId="0" xfId="4" applyFont="1" applyBorder="1" applyAlignment="1">
      <alignment vertical="center"/>
    </xf>
    <xf numFmtId="0" fontId="52" fillId="0" borderId="0" xfId="18" applyFont="1" applyBorder="1" applyAlignment="1">
      <alignment horizontal="left" vertical="center"/>
    </xf>
    <xf numFmtId="0" fontId="4" fillId="0" borderId="0" xfId="18" applyFont="1" applyBorder="1" applyAlignment="1">
      <alignment horizontal="left" vertical="center"/>
    </xf>
    <xf numFmtId="0" fontId="49" fillId="0" borderId="0" xfId="18" applyFont="1" applyBorder="1" applyAlignment="1">
      <alignment horizontal="left" vertical="center"/>
    </xf>
    <xf numFmtId="0" fontId="49" fillId="0" borderId="0" xfId="10" applyFont="1" applyBorder="1" applyAlignment="1">
      <alignment vertical="center"/>
    </xf>
    <xf numFmtId="0" fontId="4" fillId="0" borderId="0" xfId="4" applyFont="1" applyBorder="1" applyAlignment="1">
      <alignment horizontal="left" vertical="center"/>
    </xf>
    <xf numFmtId="0" fontId="4" fillId="0" borderId="0" xfId="18" applyFont="1" applyFill="1" applyBorder="1" applyAlignment="1">
      <alignment horizontal="left" vertical="center"/>
    </xf>
    <xf numFmtId="0" fontId="50" fillId="0" borderId="0" xfId="10" applyFont="1" applyBorder="1" applyAlignment="1">
      <alignment vertical="center"/>
    </xf>
    <xf numFmtId="0" fontId="51" fillId="0" borderId="13" xfId="10" applyFont="1" applyBorder="1" applyAlignment="1">
      <alignment vertical="center"/>
    </xf>
    <xf numFmtId="0" fontId="51" fillId="0" borderId="13" xfId="10" applyFont="1" applyBorder="1" applyAlignment="1">
      <alignment horizontal="center" vertical="center"/>
    </xf>
    <xf numFmtId="0" fontId="4" fillId="0" borderId="13" xfId="10" applyFont="1" applyBorder="1" applyAlignment="1">
      <alignment vertical="center"/>
    </xf>
    <xf numFmtId="0" fontId="4" fillId="0" borderId="13" xfId="18" applyFont="1" applyBorder="1" applyAlignment="1">
      <alignment horizontal="left" vertical="center"/>
    </xf>
    <xf numFmtId="170" fontId="49" fillId="0" borderId="0" xfId="3" applyFont="1" applyFill="1" applyBorder="1" applyAlignment="1" applyProtection="1">
      <alignment vertical="center"/>
      <protection locked="0"/>
    </xf>
    <xf numFmtId="0" fontId="51" fillId="0" borderId="0" xfId="4" applyFont="1" applyBorder="1" applyAlignment="1">
      <alignment horizontal="center" vertical="center"/>
    </xf>
    <xf numFmtId="0" fontId="51" fillId="0" borderId="0" xfId="18" applyFont="1" applyFill="1" applyBorder="1" applyAlignment="1">
      <alignment horizontal="left"/>
    </xf>
    <xf numFmtId="0" fontId="49" fillId="0" borderId="0" xfId="10" applyFont="1" applyAlignment="1">
      <alignment horizontal="left" vertical="center"/>
    </xf>
    <xf numFmtId="0" fontId="49" fillId="0" borderId="0" xfId="4" applyFont="1" applyBorder="1" applyAlignment="1">
      <alignment vertical="center"/>
    </xf>
    <xf numFmtId="0" fontId="51" fillId="0" borderId="0" xfId="4" applyFont="1" applyBorder="1" applyAlignment="1">
      <alignment horizontal="left" vertical="center"/>
    </xf>
    <xf numFmtId="1" fontId="51" fillId="0" borderId="0" xfId="4" applyNumberFormat="1" applyFont="1" applyBorder="1" applyAlignment="1">
      <alignment horizontal="left" vertical="center"/>
    </xf>
    <xf numFmtId="0" fontId="51" fillId="0" borderId="0" xfId="10" applyFont="1" applyAlignment="1">
      <alignment horizontal="left" vertical="center"/>
    </xf>
    <xf numFmtId="0" fontId="4" fillId="0" borderId="0" xfId="10" applyFont="1" applyAlignment="1">
      <alignment horizontal="center" vertical="center"/>
    </xf>
    <xf numFmtId="0" fontId="35" fillId="0" borderId="0" xfId="10" applyFont="1" applyAlignment="1">
      <alignment vertical="center"/>
    </xf>
    <xf numFmtId="0" fontId="4" fillId="0" borderId="0" xfId="10" quotePrefix="1" applyFont="1" applyAlignment="1">
      <alignment vertical="center"/>
    </xf>
    <xf numFmtId="0" fontId="4" fillId="0" borderId="0" xfId="5" applyFont="1" applyBorder="1" applyAlignment="1">
      <alignment vertical="center"/>
    </xf>
    <xf numFmtId="0" fontId="49" fillId="0" borderId="0" xfId="5" applyFont="1" applyBorder="1" applyAlignment="1">
      <alignment vertical="center"/>
    </xf>
    <xf numFmtId="0" fontId="49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53" fillId="0" borderId="0" xfId="10" applyFont="1" applyAlignment="1">
      <alignment horizontal="center" vertical="center"/>
    </xf>
    <xf numFmtId="0" fontId="33" fillId="0" borderId="0" xfId="10" applyFont="1" applyAlignment="1">
      <alignment horizontal="center" vertical="center"/>
    </xf>
    <xf numFmtId="0" fontId="54" fillId="0" borderId="0" xfId="10" applyFont="1" applyAlignment="1">
      <alignment vertical="center"/>
    </xf>
    <xf numFmtId="0" fontId="33" fillId="0" borderId="0" xfId="10" applyFont="1" applyBorder="1" applyAlignment="1">
      <alignment horizontal="center" vertical="center"/>
    </xf>
    <xf numFmtId="0" fontId="50" fillId="0" borderId="0" xfId="10" applyFont="1" applyAlignment="1">
      <alignment horizontal="right" vertical="center"/>
    </xf>
    <xf numFmtId="2" fontId="4" fillId="0" borderId="0" xfId="4" applyNumberFormat="1" applyFont="1" applyBorder="1" applyAlignment="1">
      <alignment vertical="center"/>
    </xf>
    <xf numFmtId="0" fontId="55" fillId="0" borderId="0" xfId="10" applyFont="1" applyBorder="1" applyAlignment="1">
      <alignment vertical="center"/>
    </xf>
    <xf numFmtId="0" fontId="56" fillId="0" borderId="0" xfId="10" applyFont="1" applyBorder="1" applyAlignment="1">
      <alignment vertical="center"/>
    </xf>
    <xf numFmtId="0" fontId="49" fillId="0" borderId="0" xfId="10" quotePrefix="1" applyFont="1" applyBorder="1" applyAlignment="1">
      <alignment vertical="center" shrinkToFit="1"/>
    </xf>
    <xf numFmtId="0" fontId="56" fillId="0" borderId="0" xfId="10" applyFont="1" applyAlignment="1">
      <alignment vertical="center"/>
    </xf>
    <xf numFmtId="0" fontId="56" fillId="0" borderId="0" xfId="10" applyFont="1" applyBorder="1" applyAlignment="1">
      <alignment horizontal="center" vertical="center"/>
    </xf>
    <xf numFmtId="0" fontId="53" fillId="0" borderId="0" xfId="10" applyFont="1" applyBorder="1" applyAlignment="1">
      <alignment vertical="center"/>
    </xf>
    <xf numFmtId="0" fontId="54" fillId="0" borderId="0" xfId="4" applyFont="1" applyBorder="1" applyAlignment="1">
      <alignment vertical="center"/>
    </xf>
    <xf numFmtId="0" fontId="56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57" fillId="0" borderId="0" xfId="18" applyFont="1" applyBorder="1" applyAlignment="1">
      <alignment horizontal="left" vertical="center"/>
    </xf>
    <xf numFmtId="0" fontId="54" fillId="0" borderId="13" xfId="10" applyFont="1" applyBorder="1" applyAlignment="1">
      <alignment vertical="center"/>
    </xf>
    <xf numFmtId="0" fontId="56" fillId="0" borderId="13" xfId="10" applyFont="1" applyBorder="1" applyAlignment="1">
      <alignment vertical="center"/>
    </xf>
    <xf numFmtId="0" fontId="56" fillId="0" borderId="13" xfId="10" applyFont="1" applyBorder="1" applyAlignment="1">
      <alignment horizontal="center" vertical="center"/>
    </xf>
    <xf numFmtId="0" fontId="59" fillId="0" borderId="13" xfId="10" applyFont="1" applyBorder="1" applyAlignment="1">
      <alignment vertical="center"/>
    </xf>
    <xf numFmtId="0" fontId="33" fillId="0" borderId="13" xfId="10" applyFont="1" applyBorder="1" applyAlignment="1">
      <alignment vertical="center"/>
    </xf>
    <xf numFmtId="0" fontId="50" fillId="0" borderId="0" xfId="18" applyFont="1" applyBorder="1" applyAlignment="1">
      <alignment horizontal="left" vertical="center"/>
    </xf>
    <xf numFmtId="0" fontId="50" fillId="0" borderId="0" xfId="10" applyFont="1" applyAlignment="1">
      <alignment horizontal="center" vertical="center"/>
    </xf>
    <xf numFmtId="0" fontId="50" fillId="0" borderId="0" xfId="4" applyFont="1" applyBorder="1" applyAlignment="1">
      <alignment vertical="center"/>
    </xf>
    <xf numFmtId="0" fontId="56" fillId="0" borderId="0" xfId="4" applyFont="1" applyBorder="1" applyAlignment="1">
      <alignment horizontal="center" vertical="center"/>
    </xf>
    <xf numFmtId="0" fontId="54" fillId="0" borderId="0" xfId="10" applyFont="1" applyBorder="1" applyAlignment="1">
      <alignment vertical="center"/>
    </xf>
    <xf numFmtId="0" fontId="59" fillId="0" borderId="0" xfId="10" applyFont="1" applyAlignment="1">
      <alignment vertical="center"/>
    </xf>
    <xf numFmtId="172" fontId="33" fillId="0" borderId="0" xfId="4" applyNumberFormat="1" applyFont="1" applyBorder="1" applyAlignment="1">
      <alignment horizontal="left" vertical="center"/>
    </xf>
    <xf numFmtId="0" fontId="36" fillId="0" borderId="0" xfId="4" applyFont="1" applyBorder="1" applyAlignment="1">
      <alignment horizontal="left" vertical="center"/>
    </xf>
    <xf numFmtId="0" fontId="53" fillId="0" borderId="0" xfId="10" applyFont="1" applyBorder="1" applyAlignment="1">
      <alignment horizontal="center" vertical="center"/>
    </xf>
    <xf numFmtId="0" fontId="61" fillId="0" borderId="0" xfId="10" applyFont="1" applyAlignment="1">
      <alignment vertical="center"/>
    </xf>
    <xf numFmtId="0" fontId="61" fillId="0" borderId="0" xfId="10" applyFont="1" applyBorder="1" applyAlignment="1">
      <alignment vertical="center"/>
    </xf>
    <xf numFmtId="0" fontId="49" fillId="0" borderId="0" xfId="20" applyFont="1" applyBorder="1" applyAlignment="1">
      <alignment vertical="center"/>
    </xf>
    <xf numFmtId="0" fontId="4" fillId="0" borderId="0" xfId="10" quotePrefix="1" applyFont="1" applyBorder="1" applyAlignment="1">
      <alignment vertical="center"/>
    </xf>
    <xf numFmtId="0" fontId="33" fillId="0" borderId="0" xfId="10" quotePrefix="1" applyFont="1" applyBorder="1" applyAlignment="1">
      <alignment vertical="center"/>
    </xf>
    <xf numFmtId="172" fontId="50" fillId="0" borderId="0" xfId="10" applyNumberFormat="1" applyFont="1" applyBorder="1" applyAlignment="1">
      <alignment vertical="center"/>
    </xf>
    <xf numFmtId="2" fontId="50" fillId="0" borderId="0" xfId="4" applyNumberFormat="1" applyFont="1" applyBorder="1" applyAlignment="1">
      <alignment vertical="center"/>
    </xf>
    <xf numFmtId="1" fontId="50" fillId="0" borderId="0" xfId="4" applyNumberFormat="1" applyFont="1" applyBorder="1" applyAlignment="1">
      <alignment vertical="center"/>
    </xf>
    <xf numFmtId="172" fontId="33" fillId="0" borderId="0" xfId="10" applyNumberFormat="1" applyFont="1" applyBorder="1" applyAlignment="1">
      <alignment vertical="center"/>
    </xf>
    <xf numFmtId="0" fontId="4" fillId="0" borderId="0" xfId="4" applyNumberFormat="1" applyFont="1" applyBorder="1" applyAlignment="1">
      <alignment vertical="center"/>
    </xf>
    <xf numFmtId="0" fontId="33" fillId="0" borderId="0" xfId="4" applyNumberFormat="1" applyFont="1" applyAlignment="1">
      <alignment vertical="center"/>
    </xf>
    <xf numFmtId="0" fontId="51" fillId="0" borderId="0" xfId="4" applyNumberFormat="1" applyFont="1" applyBorder="1" applyAlignment="1">
      <alignment vertical="center"/>
    </xf>
    <xf numFmtId="0" fontId="4" fillId="0" borderId="0" xfId="4" applyNumberFormat="1" applyFont="1" applyAlignment="1">
      <alignment vertical="center"/>
    </xf>
    <xf numFmtId="0" fontId="4" fillId="0" borderId="0" xfId="10" applyNumberFormat="1" applyFont="1" applyBorder="1" applyAlignment="1">
      <alignment vertical="center"/>
    </xf>
    <xf numFmtId="0" fontId="62" fillId="0" borderId="0" xfId="4" applyNumberFormat="1" applyFont="1" applyBorder="1" applyAlignment="1">
      <alignment horizontal="right" vertical="center"/>
    </xf>
    <xf numFmtId="0" fontId="53" fillId="0" borderId="0" xfId="10" applyNumberFormat="1" applyFont="1" applyAlignment="1">
      <alignment vertical="center"/>
    </xf>
    <xf numFmtId="0" fontId="4" fillId="0" borderId="0" xfId="4" applyNumberFormat="1" applyFont="1" applyAlignment="1">
      <alignment horizontal="center" vertical="center"/>
    </xf>
    <xf numFmtId="0" fontId="51" fillId="0" borderId="0" xfId="10" applyNumberFormat="1" applyFont="1" applyAlignment="1">
      <alignment horizontal="right" vertical="center"/>
    </xf>
    <xf numFmtId="0" fontId="49" fillId="0" borderId="0" xfId="4" applyFont="1" applyAlignment="1"/>
    <xf numFmtId="0" fontId="33" fillId="0" borderId="0" xfId="4" applyFont="1"/>
    <xf numFmtId="0" fontId="49" fillId="0" borderId="0" xfId="4" applyFont="1"/>
    <xf numFmtId="0" fontId="4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4" applyFont="1"/>
    <xf numFmtId="0" fontId="4" fillId="0" borderId="0" xfId="4" applyFont="1" applyBorder="1" applyAlignment="1">
      <alignment horizontal="center" vertical="center"/>
    </xf>
    <xf numFmtId="0" fontId="4" fillId="0" borderId="0" xfId="4" applyNumberFormat="1" applyFont="1" applyFill="1" applyBorder="1" applyAlignment="1">
      <alignment horizontal="center" vertical="center"/>
    </xf>
    <xf numFmtId="0" fontId="4" fillId="0" borderId="0" xfId="4" applyNumberFormat="1" applyFont="1" applyBorder="1" applyAlignment="1">
      <alignment horizontal="left" vertical="center"/>
    </xf>
    <xf numFmtId="0" fontId="49" fillId="0" borderId="0" xfId="4" applyFont="1" applyBorder="1"/>
    <xf numFmtId="0" fontId="4" fillId="0" borderId="0" xfId="4" applyFont="1" applyBorder="1"/>
    <xf numFmtId="0" fontId="63" fillId="0" borderId="0" xfId="4" applyNumberFormat="1" applyFont="1" applyAlignment="1">
      <alignment vertical="center"/>
    </xf>
    <xf numFmtId="0" fontId="28" fillId="0" borderId="0" xfId="4" applyNumberFormat="1" applyFont="1" applyBorder="1" applyAlignment="1">
      <alignment vertical="center"/>
    </xf>
    <xf numFmtId="0" fontId="64" fillId="0" borderId="0" xfId="4" applyNumberFormat="1" applyFont="1" applyAlignment="1">
      <alignment vertical="center"/>
    </xf>
    <xf numFmtId="171" fontId="4" fillId="0" borderId="0" xfId="4" applyNumberFormat="1" applyFont="1" applyFill="1" applyBorder="1" applyAlignment="1" applyProtection="1">
      <alignment vertical="center"/>
    </xf>
    <xf numFmtId="2" fontId="33" fillId="0" borderId="0" xfId="4" applyNumberFormat="1" applyFont="1" applyAlignment="1">
      <alignment vertical="center"/>
    </xf>
    <xf numFmtId="0" fontId="4" fillId="0" borderId="0" xfId="0" applyFont="1" applyBorder="1" applyAlignment="1">
      <alignment vertical="center" shrinkToFi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4" applyFont="1" applyAlignment="1">
      <alignment vertical="center"/>
    </xf>
    <xf numFmtId="2" fontId="4" fillId="0" borderId="0" xfId="0" applyNumberFormat="1" applyFont="1" applyBorder="1" applyAlignment="1">
      <alignment vertical="center"/>
    </xf>
    <xf numFmtId="171" fontId="4" fillId="0" borderId="0" xfId="0" applyNumberFormat="1" applyFont="1" applyBorder="1" applyAlignment="1">
      <alignment vertical="center"/>
    </xf>
    <xf numFmtId="0" fontId="51" fillId="0" borderId="0" xfId="1" applyFont="1" applyAlignment="1">
      <alignment horizontal="left" vertical="center"/>
    </xf>
    <xf numFmtId="0" fontId="45" fillId="0" borderId="0" xfId="0" applyFont="1" applyBorder="1" applyAlignment="1">
      <alignment horizontal="left"/>
    </xf>
    <xf numFmtId="0" fontId="66" fillId="2" borderId="0" xfId="5" applyFont="1" applyFill="1" applyBorder="1"/>
    <xf numFmtId="0" fontId="67" fillId="2" borderId="0" xfId="5" applyFont="1" applyFill="1" applyBorder="1"/>
    <xf numFmtId="0" fontId="4" fillId="0" borderId="13" xfId="14" applyFont="1" applyBorder="1" applyAlignment="1">
      <alignment vertical="center"/>
    </xf>
    <xf numFmtId="0" fontId="35" fillId="0" borderId="13" xfId="14" applyFont="1" applyFill="1" applyBorder="1" applyAlignment="1">
      <alignment vertical="center" wrapText="1"/>
    </xf>
    <xf numFmtId="0" fontId="35" fillId="0" borderId="11" xfId="19" applyFont="1" applyFill="1" applyBorder="1" applyAlignment="1">
      <alignment vertical="center"/>
    </xf>
    <xf numFmtId="164" fontId="66" fillId="10" borderId="0" xfId="5" applyNumberFormat="1" applyFont="1" applyFill="1" applyBorder="1" applyAlignment="1">
      <alignment horizontal="center" vertical="center"/>
    </xf>
    <xf numFmtId="0" fontId="35" fillId="10" borderId="0" xfId="19" applyFont="1" applyFill="1" applyBorder="1" applyAlignment="1">
      <alignment vertical="center"/>
    </xf>
    <xf numFmtId="171" fontId="4" fillId="10" borderId="0" xfId="14" applyNumberFormat="1" applyFont="1" applyFill="1" applyBorder="1" applyAlignment="1">
      <alignment vertical="center"/>
    </xf>
    <xf numFmtId="171" fontId="72" fillId="10" borderId="0" xfId="14" applyNumberFormat="1" applyFont="1" applyFill="1" applyBorder="1" applyAlignment="1">
      <alignment vertical="center"/>
    </xf>
    <xf numFmtId="166" fontId="35" fillId="10" borderId="0" xfId="14" applyNumberFormat="1" applyFont="1" applyFill="1" applyBorder="1" applyAlignment="1">
      <alignment vertical="center"/>
    </xf>
    <xf numFmtId="165" fontId="73" fillId="10" borderId="0" xfId="14" applyNumberFormat="1" applyFont="1" applyFill="1" applyBorder="1" applyAlignment="1">
      <alignment vertical="center"/>
    </xf>
    <xf numFmtId="165" fontId="73" fillId="0" borderId="0" xfId="14" applyNumberFormat="1" applyFont="1" applyFill="1" applyBorder="1" applyAlignment="1">
      <alignment vertical="center"/>
    </xf>
    <xf numFmtId="165" fontId="35" fillId="0" borderId="0" xfId="14" applyNumberFormat="1" applyFont="1" applyFill="1" applyBorder="1" applyAlignment="1">
      <alignment vertical="center"/>
    </xf>
    <xf numFmtId="164" fontId="66" fillId="2" borderId="0" xfId="5" applyNumberFormat="1" applyFont="1" applyFill="1" applyBorder="1" applyAlignment="1">
      <alignment horizontal="center"/>
    </xf>
    <xf numFmtId="164" fontId="66" fillId="10" borderId="0" xfId="5" applyNumberFormat="1" applyFont="1" applyFill="1" applyBorder="1" applyAlignment="1">
      <alignment horizontal="center"/>
    </xf>
    <xf numFmtId="171" fontId="28" fillId="10" borderId="0" xfId="14" applyNumberFormat="1" applyFont="1" applyFill="1" applyBorder="1" applyAlignment="1">
      <alignment vertical="center"/>
    </xf>
    <xf numFmtId="171" fontId="4" fillId="0" borderId="0" xfId="14" applyNumberFormat="1" applyFont="1" applyBorder="1" applyAlignment="1">
      <alignment vertical="center"/>
    </xf>
    <xf numFmtId="171" fontId="72" fillId="0" borderId="0" xfId="14" applyNumberFormat="1" applyFont="1" applyFill="1" applyBorder="1" applyAlignment="1">
      <alignment vertical="center"/>
    </xf>
    <xf numFmtId="171" fontId="28" fillId="0" borderId="0" xfId="14" applyNumberFormat="1" applyFont="1" applyFill="1" applyBorder="1" applyAlignment="1">
      <alignment vertical="center"/>
    </xf>
    <xf numFmtId="166" fontId="35" fillId="0" borderId="0" xfId="14" applyNumberFormat="1" applyFont="1" applyFill="1" applyBorder="1" applyAlignment="1">
      <alignment vertical="center"/>
    </xf>
    <xf numFmtId="0" fontId="67" fillId="2" borderId="0" xfId="5" applyFont="1" applyFill="1" applyBorder="1" applyAlignment="1">
      <alignment horizontal="right"/>
    </xf>
    <xf numFmtId="0" fontId="74" fillId="8" borderId="0" xfId="5" applyFont="1" applyFill="1" applyBorder="1"/>
    <xf numFmtId="0" fontId="45" fillId="2" borderId="0" xfId="5" applyFont="1" applyFill="1" applyBorder="1" applyAlignment="1"/>
    <xf numFmtId="165" fontId="35" fillId="0" borderId="12" xfId="14" applyNumberFormat="1" applyFont="1" applyFill="1" applyBorder="1" applyAlignment="1">
      <alignment vertical="center"/>
    </xf>
    <xf numFmtId="0" fontId="38" fillId="0" borderId="13" xfId="19" applyFont="1" applyFill="1" applyBorder="1" applyAlignment="1">
      <alignment vertical="center"/>
    </xf>
    <xf numFmtId="0" fontId="38" fillId="0" borderId="10" xfId="19" applyFont="1" applyFill="1" applyBorder="1" applyAlignment="1">
      <alignment vertical="center"/>
    </xf>
    <xf numFmtId="0" fontId="45" fillId="2" borderId="7" xfId="5" applyFont="1" applyFill="1" applyBorder="1" applyAlignment="1">
      <alignment vertical="center"/>
    </xf>
    <xf numFmtId="0" fontId="45" fillId="2" borderId="11" xfId="5" applyFont="1" applyFill="1" applyBorder="1" applyAlignment="1">
      <alignment vertical="center"/>
    </xf>
    <xf numFmtId="0" fontId="45" fillId="2" borderId="8" xfId="5" applyFont="1" applyFill="1" applyBorder="1" applyAlignment="1">
      <alignment vertical="center"/>
    </xf>
    <xf numFmtId="0" fontId="45" fillId="2" borderId="12" xfId="5" applyFont="1" applyFill="1" applyBorder="1" applyAlignment="1">
      <alignment vertical="center"/>
    </xf>
    <xf numFmtId="0" fontId="45" fillId="2" borderId="0" xfId="5" applyFont="1" applyFill="1" applyBorder="1" applyAlignment="1">
      <alignment vertical="center"/>
    </xf>
    <xf numFmtId="0" fontId="45" fillId="2" borderId="14" xfId="5" applyFont="1" applyFill="1" applyBorder="1" applyAlignment="1">
      <alignment vertical="center"/>
    </xf>
    <xf numFmtId="0" fontId="45" fillId="2" borderId="9" xfId="5" applyFont="1" applyFill="1" applyBorder="1" applyAlignment="1">
      <alignment vertical="center"/>
    </xf>
    <xf numFmtId="0" fontId="45" fillId="2" borderId="13" xfId="5" applyFont="1" applyFill="1" applyBorder="1" applyAlignment="1">
      <alignment vertical="center"/>
    </xf>
    <xf numFmtId="0" fontId="45" fillId="2" borderId="10" xfId="5" applyFont="1" applyFill="1" applyBorder="1" applyAlignment="1">
      <alignment vertical="center"/>
    </xf>
    <xf numFmtId="0" fontId="67" fillId="2" borderId="0" xfId="5" applyFont="1" applyFill="1" applyBorder="1" applyAlignment="1"/>
    <xf numFmtId="171" fontId="67" fillId="2" borderId="0" xfId="5" applyNumberFormat="1" applyFont="1" applyFill="1" applyBorder="1" applyAlignment="1">
      <alignment horizontal="center"/>
    </xf>
    <xf numFmtId="0" fontId="35" fillId="0" borderId="0" xfId="19" applyFont="1" applyFill="1" applyAlignment="1"/>
    <xf numFmtId="0" fontId="35" fillId="0" borderId="13" xfId="19" applyFont="1" applyFill="1" applyBorder="1" applyAlignment="1"/>
    <xf numFmtId="0" fontId="35" fillId="0" borderId="13" xfId="19" applyFont="1" applyFill="1" applyBorder="1" applyAlignment="1">
      <alignment vertical="center"/>
    </xf>
    <xf numFmtId="0" fontId="4" fillId="0" borderId="0" xfId="4" applyNumberFormat="1" applyFont="1" applyAlignment="1">
      <alignment horizontal="left" vertical="center"/>
    </xf>
    <xf numFmtId="0" fontId="33" fillId="0" borderId="0" xfId="4" applyNumberFormat="1" applyFont="1" applyBorder="1" applyAlignment="1">
      <alignment vertical="center"/>
    </xf>
    <xf numFmtId="0" fontId="4" fillId="0" borderId="0" xfId="4" applyFont="1" applyFill="1" applyBorder="1" applyAlignment="1" applyProtection="1">
      <alignment vertical="center" wrapText="1"/>
    </xf>
    <xf numFmtId="164" fontId="4" fillId="0" borderId="0" xfId="4" applyNumberFormat="1" applyFont="1" applyFill="1" applyBorder="1" applyAlignment="1" applyProtection="1">
      <alignment vertical="center"/>
    </xf>
    <xf numFmtId="2" fontId="4" fillId="0" borderId="0" xfId="4" applyNumberFormat="1" applyFont="1" applyFill="1" applyBorder="1" applyAlignment="1" applyProtection="1">
      <alignment vertical="center"/>
    </xf>
    <xf numFmtId="0" fontId="49" fillId="0" borderId="0" xfId="4" applyFont="1" applyAlignment="1">
      <alignment vertical="center"/>
    </xf>
    <xf numFmtId="0" fontId="45" fillId="0" borderId="0" xfId="4" applyFont="1"/>
    <xf numFmtId="0" fontId="2" fillId="2" borderId="0" xfId="21" applyFont="1" applyFill="1" applyAlignment="1" applyProtection="1">
      <alignment vertical="center"/>
    </xf>
    <xf numFmtId="0" fontId="3" fillId="2" borderId="7" xfId="21" applyFont="1" applyFill="1" applyBorder="1" applyAlignment="1" applyProtection="1">
      <alignment vertical="center"/>
    </xf>
    <xf numFmtId="0" fontId="4" fillId="2" borderId="11" xfId="21" applyFont="1" applyFill="1" applyBorder="1" applyAlignment="1" applyProtection="1">
      <alignment horizontal="center" wrapText="1"/>
    </xf>
    <xf numFmtId="0" fontId="4" fillId="2" borderId="8" xfId="21" applyFont="1" applyFill="1" applyBorder="1" applyAlignment="1" applyProtection="1">
      <alignment wrapText="1"/>
    </xf>
    <xf numFmtId="0" fontId="1" fillId="2" borderId="0" xfId="21" applyFont="1" applyFill="1" applyBorder="1" applyAlignment="1" applyProtection="1">
      <alignment vertical="center" wrapText="1"/>
    </xf>
    <xf numFmtId="0" fontId="2" fillId="2" borderId="0" xfId="21" applyFont="1" applyFill="1" applyBorder="1" applyAlignment="1" applyProtection="1">
      <alignment horizontal="right" vertical="center"/>
    </xf>
    <xf numFmtId="0" fontId="3" fillId="2" borderId="0" xfId="21" applyFont="1" applyFill="1" applyAlignment="1" applyProtection="1">
      <alignment vertical="center"/>
    </xf>
    <xf numFmtId="0" fontId="4" fillId="2" borderId="9" xfId="21" applyFont="1" applyFill="1" applyBorder="1" applyAlignment="1" applyProtection="1">
      <alignment vertical="center"/>
    </xf>
    <xf numFmtId="0" fontId="4" fillId="2" borderId="13" xfId="21" applyFont="1" applyFill="1" applyBorder="1" applyAlignment="1" applyProtection="1">
      <alignment vertical="center"/>
    </xf>
    <xf numFmtId="0" fontId="4" fillId="2" borderId="10" xfId="21" applyFont="1" applyFill="1" applyBorder="1" applyAlignment="1" applyProtection="1">
      <alignment vertical="center"/>
    </xf>
    <xf numFmtId="0" fontId="3" fillId="2" borderId="0" xfId="21" applyFont="1" applyFill="1" applyBorder="1" applyAlignment="1" applyProtection="1">
      <alignment vertical="center"/>
    </xf>
    <xf numFmtId="171" fontId="75" fillId="2" borderId="0" xfId="21" applyNumberFormat="1" applyFont="1" applyFill="1" applyBorder="1" applyAlignment="1" applyProtection="1">
      <alignment vertical="center"/>
    </xf>
    <xf numFmtId="0" fontId="55" fillId="0" borderId="0" xfId="1" applyFont="1" applyAlignment="1">
      <alignment horizontal="left" vertical="center"/>
    </xf>
    <xf numFmtId="171" fontId="4" fillId="0" borderId="0" xfId="0" applyNumberFormat="1" applyFont="1" applyBorder="1" applyAlignment="1">
      <alignment horizontal="center" vertical="center"/>
    </xf>
    <xf numFmtId="171" fontId="4" fillId="2" borderId="0" xfId="21" applyNumberFormat="1" applyFont="1" applyFill="1" applyBorder="1" applyAlignment="1" applyProtection="1">
      <alignment horizontal="center" vertical="center"/>
    </xf>
    <xf numFmtId="171" fontId="35" fillId="2" borderId="0" xfId="21" applyNumberFormat="1" applyFont="1" applyFill="1" applyBorder="1" applyAlignment="1" applyProtection="1">
      <alignment horizontal="center" vertical="center"/>
    </xf>
    <xf numFmtId="2" fontId="35" fillId="2" borderId="0" xfId="21" applyNumberFormat="1" applyFont="1" applyFill="1" applyBorder="1" applyAlignment="1" applyProtection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38" fillId="0" borderId="5" xfId="0" applyFont="1" applyFill="1" applyBorder="1" applyAlignment="1"/>
    <xf numFmtId="0" fontId="4" fillId="0" borderId="0" xfId="10" applyFont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1" fontId="4" fillId="0" borderId="0" xfId="4" quotePrefix="1" applyNumberFormat="1" applyFont="1" applyBorder="1" applyAlignment="1">
      <alignment horizontal="left" vertical="center"/>
    </xf>
    <xf numFmtId="0" fontId="33" fillId="0" borderId="0" xfId="10" applyFont="1" applyBorder="1" applyAlignment="1">
      <alignment horizontal="center" vertical="center"/>
    </xf>
    <xf numFmtId="0" fontId="80" fillId="0" borderId="0" xfId="10" applyFont="1" applyBorder="1" applyAlignment="1">
      <alignment vertical="center"/>
    </xf>
    <xf numFmtId="0" fontId="80" fillId="0" borderId="0" xfId="10" applyFont="1" applyAlignment="1">
      <alignment vertical="center"/>
    </xf>
    <xf numFmtId="0" fontId="80" fillId="0" borderId="0" xfId="10" applyFont="1" applyAlignment="1">
      <alignment horizontal="center" vertical="center"/>
    </xf>
    <xf numFmtId="0" fontId="81" fillId="0" borderId="0" xfId="10" applyFont="1" applyBorder="1" applyAlignment="1">
      <alignment vertical="center"/>
    </xf>
    <xf numFmtId="0" fontId="81" fillId="0" borderId="0" xfId="10" applyFont="1" applyAlignment="1">
      <alignment vertical="center"/>
    </xf>
    <xf numFmtId="0" fontId="80" fillId="0" borderId="0" xfId="10" applyFont="1" applyBorder="1" applyAlignment="1">
      <alignment horizontal="center" vertical="center"/>
    </xf>
    <xf numFmtId="0" fontId="80" fillId="0" borderId="0" xfId="4" applyFont="1" applyBorder="1" applyAlignment="1">
      <alignment vertical="center"/>
    </xf>
    <xf numFmtId="0" fontId="81" fillId="0" borderId="0" xfId="4" applyFont="1" applyBorder="1" applyAlignment="1">
      <alignment vertical="center"/>
    </xf>
    <xf numFmtId="0" fontId="82" fillId="0" borderId="0" xfId="18" applyFont="1" applyBorder="1" applyAlignment="1">
      <alignment horizontal="left" vertical="center"/>
    </xf>
    <xf numFmtId="0" fontId="81" fillId="0" borderId="0" xfId="18" applyFont="1" applyBorder="1" applyAlignment="1">
      <alignment horizontal="left" vertical="center"/>
    </xf>
    <xf numFmtId="0" fontId="81" fillId="0" borderId="0" xfId="4" applyFont="1" applyBorder="1" applyAlignment="1">
      <alignment horizontal="left" vertical="center"/>
    </xf>
    <xf numFmtId="0" fontId="81" fillId="0" borderId="0" xfId="18" applyFont="1" applyFill="1" applyBorder="1" applyAlignment="1">
      <alignment horizontal="left" vertical="center"/>
    </xf>
    <xf numFmtId="170" fontId="49" fillId="0" borderId="13" xfId="3" applyFont="1" applyFill="1" applyBorder="1" applyAlignment="1" applyProtection="1">
      <alignment vertical="center"/>
      <protection locked="0"/>
    </xf>
    <xf numFmtId="0" fontId="49" fillId="0" borderId="13" xfId="10" applyFont="1" applyBorder="1" applyAlignment="1">
      <alignment horizontal="left" vertical="center"/>
    </xf>
    <xf numFmtId="0" fontId="80" fillId="0" borderId="0" xfId="4" applyFont="1" applyBorder="1" applyAlignment="1">
      <alignment horizontal="left" vertical="center"/>
    </xf>
    <xf numFmtId="0" fontId="81" fillId="0" borderId="0" xfId="4" quotePrefix="1" applyFont="1" applyBorder="1" applyAlignment="1">
      <alignment vertical="center"/>
    </xf>
    <xf numFmtId="1" fontId="4" fillId="0" borderId="0" xfId="4" quotePrefix="1" applyNumberFormat="1" applyFont="1" applyBorder="1" applyAlignment="1">
      <alignment vertical="center"/>
    </xf>
    <xf numFmtId="1" fontId="81" fillId="0" borderId="0" xfId="4" applyNumberFormat="1" applyFont="1" applyBorder="1" applyAlignment="1">
      <alignment horizontal="left" vertical="center"/>
    </xf>
    <xf numFmtId="1" fontId="81" fillId="0" borderId="0" xfId="4" quotePrefix="1" applyNumberFormat="1" applyFont="1" applyBorder="1" applyAlignment="1">
      <alignment horizontal="left" vertical="center"/>
    </xf>
    <xf numFmtId="173" fontId="4" fillId="0" borderId="0" xfId="4" quotePrefix="1" applyNumberFormat="1" applyFont="1" applyBorder="1" applyAlignment="1">
      <alignment vertical="center"/>
    </xf>
    <xf numFmtId="0" fontId="83" fillId="0" borderId="0" xfId="4" applyFont="1" applyBorder="1" applyAlignment="1">
      <alignment horizontal="left" vertical="center"/>
    </xf>
    <xf numFmtId="9" fontId="83" fillId="0" borderId="0" xfId="4" applyNumberFormat="1" applyFont="1" applyBorder="1" applyAlignment="1">
      <alignment horizontal="left" vertical="center"/>
    </xf>
    <xf numFmtId="173" fontId="4" fillId="0" borderId="0" xfId="4" applyNumberFormat="1" applyFont="1" applyBorder="1" applyAlignment="1">
      <alignment vertical="center"/>
    </xf>
    <xf numFmtId="0" fontId="4" fillId="0" borderId="0" xfId="10" applyFont="1" applyAlignment="1">
      <alignment horizontal="left" vertical="center"/>
    </xf>
    <xf numFmtId="0" fontId="37" fillId="0" borderId="0" xfId="30" applyFont="1"/>
    <xf numFmtId="168" fontId="81" fillId="0" borderId="0" xfId="10" applyNumberFormat="1" applyFont="1" applyAlignment="1">
      <alignment horizontal="left" vertical="center"/>
    </xf>
    <xf numFmtId="172" fontId="81" fillId="0" borderId="0" xfId="10" applyNumberFormat="1" applyFont="1" applyAlignment="1">
      <alignment vertical="center"/>
    </xf>
    <xf numFmtId="0" fontId="81" fillId="0" borderId="13" xfId="10" applyFont="1" applyBorder="1" applyAlignment="1">
      <alignment vertical="center"/>
    </xf>
    <xf numFmtId="0" fontId="49" fillId="0" borderId="13" xfId="10" applyFont="1" applyBorder="1" applyAlignment="1">
      <alignment vertical="center"/>
    </xf>
    <xf numFmtId="0" fontId="81" fillId="0" borderId="0" xfId="10" applyFont="1" applyBorder="1" applyAlignment="1">
      <alignment horizontal="left" vertical="center"/>
    </xf>
    <xf numFmtId="0" fontId="81" fillId="0" borderId="0" xfId="10" applyFont="1" applyAlignment="1">
      <alignment horizontal="center" vertical="center"/>
    </xf>
    <xf numFmtId="2" fontId="81" fillId="0" borderId="0" xfId="4" applyNumberFormat="1" applyFont="1" applyBorder="1" applyAlignment="1">
      <alignment vertical="center"/>
    </xf>
    <xf numFmtId="0" fontId="84" fillId="0" borderId="0" xfId="30" applyFont="1" applyFill="1" applyBorder="1" applyAlignment="1">
      <alignment vertical="center"/>
    </xf>
    <xf numFmtId="0" fontId="33" fillId="0" borderId="0" xfId="30" applyFont="1" applyAlignment="1">
      <alignment vertical="center"/>
    </xf>
    <xf numFmtId="0" fontId="3" fillId="0" borderId="0" xfId="30"/>
    <xf numFmtId="0" fontId="35" fillId="0" borderId="0" xfId="30" applyFont="1" applyFill="1" applyAlignment="1">
      <alignment vertical="center"/>
    </xf>
    <xf numFmtId="0" fontId="36" fillId="0" borderId="0" xfId="30" applyFont="1" applyAlignment="1">
      <alignment vertical="center"/>
    </xf>
    <xf numFmtId="0" fontId="80" fillId="0" borderId="0" xfId="10" applyFont="1" applyAlignment="1">
      <alignment horizontal="left" vertical="center"/>
    </xf>
    <xf numFmtId="0" fontId="4" fillId="0" borderId="13" xfId="4" applyFont="1" applyBorder="1" applyAlignment="1">
      <alignment vertical="center"/>
    </xf>
    <xf numFmtId="0" fontId="4" fillId="0" borderId="0" xfId="1" applyFont="1" applyAlignment="1">
      <alignment horizontal="left" vertical="center"/>
    </xf>
    <xf numFmtId="0" fontId="51" fillId="0" borderId="0" xfId="10" applyNumberFormat="1" applyFont="1" applyAlignment="1">
      <alignment vertical="center"/>
    </xf>
    <xf numFmtId="0" fontId="85" fillId="2" borderId="0" xfId="5" applyFont="1" applyFill="1" applyBorder="1"/>
    <xf numFmtId="171" fontId="38" fillId="0" borderId="5" xfId="0" applyNumberFormat="1" applyFont="1" applyFill="1" applyBorder="1" applyAlignment="1">
      <alignment horizontal="center"/>
    </xf>
    <xf numFmtId="0" fontId="38" fillId="0" borderId="13" xfId="0" applyFont="1" applyFill="1" applyBorder="1" applyAlignment="1"/>
    <xf numFmtId="0" fontId="35" fillId="0" borderId="0" xfId="0" applyFont="1" applyFill="1" applyBorder="1" applyAlignment="1">
      <alignment vertical="center"/>
    </xf>
    <xf numFmtId="0" fontId="38" fillId="0" borderId="13" xfId="19" applyFont="1" applyFill="1" applyBorder="1" applyAlignment="1">
      <alignment horizontal="center"/>
    </xf>
    <xf numFmtId="0" fontId="38" fillId="0" borderId="13" xfId="0" applyFont="1" applyFill="1" applyBorder="1" applyAlignment="1">
      <alignment horizontal="left"/>
    </xf>
    <xf numFmtId="0" fontId="38" fillId="0" borderId="5" xfId="0" applyFont="1" applyFill="1" applyBorder="1" applyAlignment="1">
      <alignment horizontal="left"/>
    </xf>
    <xf numFmtId="0" fontId="38" fillId="0" borderId="13" xfId="19" applyFont="1" applyFill="1" applyBorder="1" applyAlignment="1">
      <alignment horizontal="left"/>
    </xf>
    <xf numFmtId="168" fontId="38" fillId="0" borderId="5" xfId="19" applyNumberFormat="1" applyFont="1" applyFill="1" applyBorder="1" applyAlignment="1">
      <alignment horizontal="left"/>
    </xf>
    <xf numFmtId="168" fontId="38" fillId="0" borderId="13" xfId="19" applyNumberFormat="1" applyFont="1" applyFill="1" applyBorder="1" applyAlignment="1">
      <alignment horizontal="left"/>
    </xf>
    <xf numFmtId="0" fontId="42" fillId="12" borderId="0" xfId="19" applyFont="1" applyFill="1" applyBorder="1" applyAlignment="1">
      <alignment horizontal="center" vertical="center"/>
    </xf>
    <xf numFmtId="0" fontId="36" fillId="13" borderId="0" xfId="19" applyFont="1" applyFill="1" applyBorder="1" applyAlignment="1">
      <alignment horizontal="center" vertical="center"/>
    </xf>
    <xf numFmtId="0" fontId="78" fillId="14" borderId="0" xfId="19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left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 applyAlignment="1">
      <alignment horizontal="center"/>
    </xf>
    <xf numFmtId="0" fontId="67" fillId="2" borderId="12" xfId="5" applyFont="1" applyFill="1" applyBorder="1" applyAlignment="1">
      <alignment horizontal="center" vertical="center"/>
    </xf>
    <xf numFmtId="0" fontId="67" fillId="2" borderId="0" xfId="5" applyFont="1" applyFill="1" applyBorder="1" applyAlignment="1">
      <alignment horizontal="center" vertical="center"/>
    </xf>
    <xf numFmtId="171" fontId="69" fillId="16" borderId="7" xfId="5" applyNumberFormat="1" applyFont="1" applyFill="1" applyBorder="1" applyAlignment="1" applyProtection="1">
      <alignment horizontal="center" vertical="center"/>
      <protection locked="0"/>
    </xf>
    <xf numFmtId="171" fontId="69" fillId="16" borderId="8" xfId="5" applyNumberFormat="1" applyFont="1" applyFill="1" applyBorder="1" applyAlignment="1" applyProtection="1">
      <alignment horizontal="center" vertical="center"/>
      <protection locked="0"/>
    </xf>
    <xf numFmtId="171" fontId="70" fillId="2" borderId="7" xfId="5" applyNumberFormat="1" applyFont="1" applyFill="1" applyBorder="1" applyAlignment="1" applyProtection="1">
      <alignment horizontal="center" vertical="center"/>
      <protection locked="0"/>
    </xf>
    <xf numFmtId="171" fontId="70" fillId="2" borderId="11" xfId="5" applyNumberFormat="1" applyFont="1" applyFill="1" applyBorder="1" applyAlignment="1" applyProtection="1">
      <alignment horizontal="center" vertical="center"/>
      <protection locked="0"/>
    </xf>
    <xf numFmtId="0" fontId="67" fillId="2" borderId="7" xfId="5" applyFont="1" applyFill="1" applyBorder="1" applyAlignment="1">
      <alignment horizontal="center" vertical="center"/>
    </xf>
    <xf numFmtId="0" fontId="67" fillId="2" borderId="8" xfId="5" applyFont="1" applyFill="1" applyBorder="1" applyAlignment="1">
      <alignment horizontal="center" vertical="center"/>
    </xf>
    <xf numFmtId="0" fontId="4" fillId="2" borderId="2" xfId="5" applyFont="1" applyFill="1" applyBorder="1" applyAlignment="1">
      <alignment horizontal="center" vertical="center"/>
    </xf>
    <xf numFmtId="0" fontId="4" fillId="2" borderId="5" xfId="5" applyFont="1" applyFill="1" applyBorder="1" applyAlignment="1">
      <alignment horizontal="center" vertical="center"/>
    </xf>
    <xf numFmtId="0" fontId="4" fillId="2" borderId="3" xfId="5" applyFont="1" applyFill="1" applyBorder="1" applyAlignment="1">
      <alignment horizontal="center" vertical="center"/>
    </xf>
    <xf numFmtId="0" fontId="67" fillId="2" borderId="9" xfId="5" applyFont="1" applyFill="1" applyBorder="1" applyAlignment="1">
      <alignment horizontal="center" vertical="center"/>
    </xf>
    <xf numFmtId="0" fontId="67" fillId="2" borderId="10" xfId="5" applyFont="1" applyFill="1" applyBorder="1" applyAlignment="1">
      <alignment horizontal="center" vertical="center"/>
    </xf>
    <xf numFmtId="0" fontId="67" fillId="2" borderId="13" xfId="5" applyFont="1" applyFill="1" applyBorder="1" applyAlignment="1">
      <alignment horizontal="center" vertical="center"/>
    </xf>
    <xf numFmtId="0" fontId="67" fillId="2" borderId="2" xfId="5" applyFont="1" applyFill="1" applyBorder="1" applyAlignment="1">
      <alignment horizontal="center" vertical="center"/>
    </xf>
    <xf numFmtId="0" fontId="67" fillId="2" borderId="5" xfId="5" applyFont="1" applyFill="1" applyBorder="1" applyAlignment="1">
      <alignment horizontal="center" vertical="center"/>
    </xf>
    <xf numFmtId="0" fontId="67" fillId="2" borderId="3" xfId="5" applyFont="1" applyFill="1" applyBorder="1" applyAlignment="1">
      <alignment horizontal="center" vertical="center"/>
    </xf>
    <xf numFmtId="171" fontId="70" fillId="2" borderId="12" xfId="5" applyNumberFormat="1" applyFont="1" applyFill="1" applyBorder="1" applyAlignment="1" applyProtection="1">
      <alignment horizontal="center" vertical="center"/>
      <protection locked="0"/>
    </xf>
    <xf numFmtId="171" fontId="70" fillId="2" borderId="14" xfId="5" applyNumberFormat="1" applyFont="1" applyFill="1" applyBorder="1" applyAlignment="1" applyProtection="1">
      <alignment horizontal="center" vertical="center"/>
      <protection locked="0"/>
    </xf>
    <xf numFmtId="171" fontId="70" fillId="2" borderId="0" xfId="5" applyNumberFormat="1" applyFont="1" applyFill="1" applyBorder="1" applyAlignment="1" applyProtection="1">
      <alignment horizontal="center" vertical="center"/>
      <protection locked="0"/>
    </xf>
    <xf numFmtId="0" fontId="66" fillId="2" borderId="2" xfId="5" applyFont="1" applyFill="1" applyBorder="1" applyAlignment="1">
      <alignment horizontal="center" vertical="center"/>
    </xf>
    <xf numFmtId="0" fontId="66" fillId="2" borderId="5" xfId="5" applyFont="1" applyFill="1" applyBorder="1" applyAlignment="1">
      <alignment horizontal="center" vertical="center"/>
    </xf>
    <xf numFmtId="171" fontId="71" fillId="2" borderId="2" xfId="5" applyNumberFormat="1" applyFont="1" applyFill="1" applyBorder="1" applyAlignment="1" applyProtection="1">
      <alignment horizontal="center" vertical="center"/>
      <protection locked="0"/>
    </xf>
    <xf numFmtId="171" fontId="71" fillId="2" borderId="3" xfId="5" applyNumberFormat="1" applyFont="1" applyFill="1" applyBorder="1" applyAlignment="1" applyProtection="1">
      <alignment horizontal="center" vertical="center"/>
      <protection locked="0"/>
    </xf>
    <xf numFmtId="171" fontId="66" fillId="17" borderId="2" xfId="5" applyNumberFormat="1" applyFont="1" applyFill="1" applyBorder="1" applyAlignment="1">
      <alignment horizontal="center" vertical="center"/>
    </xf>
    <xf numFmtId="171" fontId="66" fillId="17" borderId="5" xfId="5" applyNumberFormat="1" applyFont="1" applyFill="1" applyBorder="1" applyAlignment="1">
      <alignment horizontal="center" vertical="center"/>
    </xf>
    <xf numFmtId="171" fontId="66" fillId="17" borderId="3" xfId="5" applyNumberFormat="1" applyFont="1" applyFill="1" applyBorder="1" applyAlignment="1">
      <alignment horizontal="center" vertical="center"/>
    </xf>
    <xf numFmtId="0" fontId="66" fillId="2" borderId="3" xfId="5" applyFont="1" applyFill="1" applyBorder="1" applyAlignment="1">
      <alignment horizontal="center" vertical="center"/>
    </xf>
    <xf numFmtId="164" fontId="66" fillId="18" borderId="2" xfId="5" applyNumberFormat="1" applyFont="1" applyFill="1" applyBorder="1" applyAlignment="1">
      <alignment horizontal="center" vertical="center"/>
    </xf>
    <xf numFmtId="164" fontId="66" fillId="18" borderId="5" xfId="5" applyNumberFormat="1" applyFont="1" applyFill="1" applyBorder="1" applyAlignment="1">
      <alignment horizontal="center" vertical="center"/>
    </xf>
    <xf numFmtId="164" fontId="66" fillId="18" borderId="3" xfId="5" applyNumberFormat="1" applyFont="1" applyFill="1" applyBorder="1" applyAlignment="1">
      <alignment horizontal="center" vertical="center"/>
    </xf>
    <xf numFmtId="0" fontId="45" fillId="2" borderId="2" xfId="5" applyFont="1" applyFill="1" applyBorder="1" applyAlignment="1">
      <alignment horizontal="center" vertical="center"/>
    </xf>
    <xf numFmtId="0" fontId="45" fillId="2" borderId="5" xfId="5" applyFont="1" applyFill="1" applyBorder="1" applyAlignment="1">
      <alignment horizontal="center" vertical="center"/>
    </xf>
    <xf numFmtId="0" fontId="45" fillId="2" borderId="3" xfId="5" applyFont="1" applyFill="1" applyBorder="1" applyAlignment="1">
      <alignment horizontal="center" vertical="center"/>
    </xf>
    <xf numFmtId="2" fontId="66" fillId="3" borderId="0" xfId="5" applyNumberFormat="1" applyFont="1" applyFill="1" applyBorder="1" applyAlignment="1">
      <alignment horizontal="center"/>
    </xf>
    <xf numFmtId="2" fontId="66" fillId="6" borderId="0" xfId="5" applyNumberFormat="1" applyFont="1" applyFill="1" applyBorder="1" applyAlignment="1">
      <alignment horizontal="center"/>
    </xf>
    <xf numFmtId="2" fontId="66" fillId="19" borderId="0" xfId="5" applyNumberFormat="1" applyFont="1" applyFill="1" applyBorder="1" applyAlignment="1">
      <alignment horizontal="center"/>
    </xf>
    <xf numFmtId="171" fontId="45" fillId="2" borderId="0" xfId="5" applyNumberFormat="1" applyFont="1" applyFill="1" applyBorder="1" applyAlignment="1">
      <alignment horizontal="center" vertical="center"/>
    </xf>
    <xf numFmtId="171" fontId="45" fillId="2" borderId="14" xfId="5" applyNumberFormat="1" applyFont="1" applyFill="1" applyBorder="1" applyAlignment="1">
      <alignment horizontal="center" vertical="center"/>
    </xf>
    <xf numFmtId="171" fontId="45" fillId="2" borderId="12" xfId="5" applyNumberFormat="1" applyFont="1" applyFill="1" applyBorder="1" applyAlignment="1">
      <alignment horizontal="center" vertical="center"/>
    </xf>
    <xf numFmtId="171" fontId="45" fillId="2" borderId="7" xfId="5" applyNumberFormat="1" applyFont="1" applyFill="1" applyBorder="1" applyAlignment="1">
      <alignment horizontal="center" vertical="center"/>
    </xf>
    <xf numFmtId="171" fontId="45" fillId="2" borderId="11" xfId="5" applyNumberFormat="1" applyFont="1" applyFill="1" applyBorder="1" applyAlignment="1">
      <alignment horizontal="center" vertical="center"/>
    </xf>
    <xf numFmtId="171" fontId="45" fillId="2" borderId="8" xfId="5" applyNumberFormat="1" applyFont="1" applyFill="1" applyBorder="1" applyAlignment="1">
      <alignment horizontal="center" vertical="center"/>
    </xf>
    <xf numFmtId="171" fontId="45" fillId="2" borderId="9" xfId="5" applyNumberFormat="1" applyFont="1" applyFill="1" applyBorder="1" applyAlignment="1">
      <alignment horizontal="center" vertical="center"/>
    </xf>
    <xf numFmtId="171" fontId="45" fillId="2" borderId="13" xfId="5" applyNumberFormat="1" applyFont="1" applyFill="1" applyBorder="1" applyAlignment="1">
      <alignment horizontal="center" vertical="center"/>
    </xf>
    <xf numFmtId="171" fontId="45" fillId="2" borderId="10" xfId="5" applyNumberFormat="1" applyFont="1" applyFill="1" applyBorder="1" applyAlignment="1">
      <alignment horizontal="center" vertical="center"/>
    </xf>
    <xf numFmtId="0" fontId="45" fillId="2" borderId="7" xfId="5" applyFont="1" applyFill="1" applyBorder="1" applyAlignment="1">
      <alignment horizontal="center" vertical="center"/>
    </xf>
    <xf numFmtId="0" fontId="45" fillId="2" borderId="8" xfId="5" applyFont="1" applyFill="1" applyBorder="1" applyAlignment="1">
      <alignment horizontal="center" vertical="center"/>
    </xf>
    <xf numFmtId="0" fontId="45" fillId="2" borderId="11" xfId="5" applyFont="1" applyFill="1" applyBorder="1" applyAlignment="1">
      <alignment horizontal="center" vertical="center"/>
    </xf>
    <xf numFmtId="0" fontId="45" fillId="2" borderId="12" xfId="5" applyFont="1" applyFill="1" applyBorder="1" applyAlignment="1">
      <alignment horizontal="center" vertical="center"/>
    </xf>
    <xf numFmtId="0" fontId="45" fillId="2" borderId="14" xfId="5" applyFont="1" applyFill="1" applyBorder="1" applyAlignment="1">
      <alignment horizontal="center" vertical="center"/>
    </xf>
    <xf numFmtId="1" fontId="45" fillId="2" borderId="12" xfId="5" applyNumberFormat="1" applyFont="1" applyFill="1" applyBorder="1" applyAlignment="1" applyProtection="1">
      <alignment horizontal="center" vertical="center"/>
    </xf>
    <xf numFmtId="1" fontId="45" fillId="2" borderId="0" xfId="5" applyNumberFormat="1" applyFont="1" applyFill="1" applyBorder="1" applyAlignment="1" applyProtection="1">
      <alignment horizontal="center" vertical="center"/>
    </xf>
    <xf numFmtId="1" fontId="45" fillId="2" borderId="14" xfId="5" applyNumberFormat="1" applyFont="1" applyFill="1" applyBorder="1" applyAlignment="1" applyProtection="1">
      <alignment horizontal="center" vertical="center"/>
    </xf>
    <xf numFmtId="0" fontId="45" fillId="2" borderId="9" xfId="5" applyFont="1" applyFill="1" applyBorder="1" applyAlignment="1">
      <alignment horizontal="center" vertical="center"/>
    </xf>
    <xf numFmtId="0" fontId="45" fillId="2" borderId="10" xfId="5" applyFont="1" applyFill="1" applyBorder="1" applyAlignment="1">
      <alignment horizontal="center" vertical="center"/>
    </xf>
    <xf numFmtId="0" fontId="45" fillId="2" borderId="13" xfId="5" applyFont="1" applyFill="1" applyBorder="1" applyAlignment="1">
      <alignment horizontal="center" vertical="center"/>
    </xf>
    <xf numFmtId="1" fontId="45" fillId="2" borderId="9" xfId="5" applyNumberFormat="1" applyFont="1" applyFill="1" applyBorder="1" applyAlignment="1" applyProtection="1">
      <alignment horizontal="center" vertical="center"/>
    </xf>
    <xf numFmtId="1" fontId="45" fillId="2" borderId="13" xfId="5" applyNumberFormat="1" applyFont="1" applyFill="1" applyBorder="1" applyAlignment="1" applyProtection="1">
      <alignment horizontal="center" vertical="center"/>
    </xf>
    <xf numFmtId="1" fontId="45" fillId="2" borderId="10" xfId="5" applyNumberFormat="1" applyFont="1" applyFill="1" applyBorder="1" applyAlignment="1" applyProtection="1">
      <alignment horizontal="center" vertical="center"/>
    </xf>
    <xf numFmtId="0" fontId="79" fillId="0" borderId="0" xfId="10" applyFont="1" applyAlignment="1">
      <alignment horizontal="center" vertical="center"/>
    </xf>
    <xf numFmtId="0" fontId="49" fillId="0" borderId="0" xfId="10" quotePrefix="1" applyFont="1" applyBorder="1" applyAlignment="1">
      <alignment horizontal="center" vertical="center" shrinkToFit="1"/>
    </xf>
    <xf numFmtId="1" fontId="81" fillId="0" borderId="0" xfId="4" quotePrefix="1" applyNumberFormat="1" applyFont="1" applyBorder="1" applyAlignment="1">
      <alignment horizontal="left" vertical="center"/>
    </xf>
    <xf numFmtId="168" fontId="81" fillId="0" borderId="0" xfId="10" applyNumberFormat="1" applyFont="1" applyAlignment="1">
      <alignment horizontal="left" vertical="center"/>
    </xf>
    <xf numFmtId="0" fontId="81" fillId="0" borderId="0" xfId="10" applyFont="1" applyBorder="1" applyAlignment="1">
      <alignment horizontal="center" vertical="center"/>
    </xf>
    <xf numFmtId="0" fontId="81" fillId="0" borderId="0" xfId="10" applyFont="1" applyAlignment="1">
      <alignment horizontal="center" vertical="center"/>
    </xf>
    <xf numFmtId="179" fontId="81" fillId="0" borderId="0" xfId="4" quotePrefix="1" applyNumberFormat="1" applyFont="1" applyBorder="1" applyAlignment="1">
      <alignment horizontal="left" vertical="center"/>
    </xf>
    <xf numFmtId="179" fontId="81" fillId="0" borderId="0" xfId="4" applyNumberFormat="1" applyFont="1" applyBorder="1" applyAlignment="1">
      <alignment horizontal="left" vertical="center"/>
    </xf>
    <xf numFmtId="173" fontId="4" fillId="0" borderId="5" xfId="10" applyNumberFormat="1" applyFont="1" applyBorder="1" applyAlignment="1">
      <alignment horizontal="center" vertical="center"/>
    </xf>
    <xf numFmtId="173" fontId="4" fillId="0" borderId="3" xfId="10" applyNumberFormat="1" applyFont="1" applyBorder="1" applyAlignment="1">
      <alignment horizontal="center" vertical="center"/>
    </xf>
    <xf numFmtId="0" fontId="4" fillId="0" borderId="2" xfId="10" applyFont="1" applyBorder="1" applyAlignment="1">
      <alignment horizontal="center" vertical="center"/>
    </xf>
    <xf numFmtId="0" fontId="60" fillId="0" borderId="5" xfId="10" applyFont="1" applyBorder="1" applyAlignment="1">
      <alignment horizontal="center" vertical="center"/>
    </xf>
    <xf numFmtId="0" fontId="4" fillId="0" borderId="2" xfId="10" quotePrefix="1" applyFont="1" applyBorder="1" applyAlignment="1">
      <alignment horizontal="center" vertical="center"/>
    </xf>
    <xf numFmtId="0" fontId="4" fillId="0" borderId="5" xfId="10" applyFont="1" applyBorder="1" applyAlignment="1">
      <alignment horizontal="center" vertical="center"/>
    </xf>
    <xf numFmtId="0" fontId="4" fillId="0" borderId="3" xfId="10" applyFont="1" applyBorder="1" applyAlignment="1">
      <alignment horizontal="center" vertical="center"/>
    </xf>
    <xf numFmtId="0" fontId="4" fillId="0" borderId="5" xfId="10" quotePrefix="1" applyFont="1" applyBorder="1" applyAlignment="1">
      <alignment horizontal="center" vertical="center"/>
    </xf>
    <xf numFmtId="0" fontId="4" fillId="0" borderId="3" xfId="10" quotePrefix="1" applyFont="1" applyBorder="1" applyAlignment="1">
      <alignment horizontal="center" vertical="center"/>
    </xf>
    <xf numFmtId="0" fontId="4" fillId="0" borderId="7" xfId="10" quotePrefix="1" applyFont="1" applyBorder="1" applyAlignment="1">
      <alignment horizontal="center" vertical="center"/>
    </xf>
    <xf numFmtId="0" fontId="4" fillId="0" borderId="11" xfId="10" quotePrefix="1" applyFont="1" applyBorder="1" applyAlignment="1">
      <alignment horizontal="center" vertical="center"/>
    </xf>
    <xf numFmtId="0" fontId="4" fillId="0" borderId="8" xfId="10" quotePrefix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174" fontId="33" fillId="0" borderId="0" xfId="10" applyNumberFormat="1" applyFont="1" applyBorder="1" applyAlignment="1">
      <alignment horizontal="left" vertical="center"/>
    </xf>
    <xf numFmtId="0" fontId="54" fillId="0" borderId="0" xfId="10" applyFont="1" applyBorder="1" applyAlignment="1">
      <alignment horizontal="right" vertical="center"/>
    </xf>
    <xf numFmtId="0" fontId="33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179" fontId="4" fillId="0" borderId="5" xfId="10" applyNumberFormat="1" applyFont="1" applyBorder="1" applyAlignment="1">
      <alignment horizontal="center" vertical="center"/>
    </xf>
    <xf numFmtId="179" fontId="4" fillId="0" borderId="3" xfId="10" applyNumberFormat="1" applyFont="1" applyBorder="1" applyAlignment="1">
      <alignment horizontal="center" vertical="center"/>
    </xf>
    <xf numFmtId="0" fontId="47" fillId="0" borderId="0" xfId="10" applyFont="1" applyAlignment="1">
      <alignment horizontal="center" vertical="center"/>
    </xf>
    <xf numFmtId="0" fontId="51" fillId="0" borderId="2" xfId="10" applyFont="1" applyBorder="1" applyAlignment="1">
      <alignment horizontal="center" vertical="center"/>
    </xf>
    <xf numFmtId="0" fontId="51" fillId="0" borderId="5" xfId="10" applyFont="1" applyBorder="1" applyAlignment="1">
      <alignment horizontal="center" vertical="center"/>
    </xf>
    <xf numFmtId="0" fontId="51" fillId="0" borderId="3" xfId="10" applyFont="1" applyBorder="1" applyAlignment="1">
      <alignment horizontal="center" vertical="center"/>
    </xf>
    <xf numFmtId="0" fontId="58" fillId="0" borderId="0" xfId="10" applyFont="1" applyAlignment="1">
      <alignment horizontal="center" vertical="center"/>
    </xf>
    <xf numFmtId="0" fontId="51" fillId="0" borderId="1" xfId="10" applyFont="1" applyBorder="1" applyAlignment="1">
      <alignment horizontal="center" vertical="center"/>
    </xf>
    <xf numFmtId="0" fontId="4" fillId="0" borderId="13" xfId="4" applyFont="1" applyBorder="1" applyAlignment="1">
      <alignment horizontal="right" vertical="center"/>
    </xf>
    <xf numFmtId="0" fontId="4" fillId="0" borderId="13" xfId="4" applyFont="1" applyBorder="1" applyAlignment="1">
      <alignment horizontal="center" vertical="center"/>
    </xf>
    <xf numFmtId="0" fontId="4" fillId="2" borderId="2" xfId="21" applyFont="1" applyFill="1" applyBorder="1" applyAlignment="1" applyProtection="1">
      <alignment horizontal="center" vertical="center"/>
    </xf>
    <xf numFmtId="0" fontId="4" fillId="2" borderId="3" xfId="21" applyFont="1" applyFill="1" applyBorder="1" applyAlignment="1" applyProtection="1">
      <alignment horizontal="center" vertical="center"/>
    </xf>
    <xf numFmtId="171" fontId="35" fillId="2" borderId="2" xfId="21" applyNumberFormat="1" applyFont="1" applyFill="1" applyBorder="1" applyAlignment="1" applyProtection="1">
      <alignment horizontal="center" vertical="center"/>
    </xf>
    <xf numFmtId="171" fontId="35" fillId="2" borderId="3" xfId="21" applyNumberFormat="1" applyFont="1" applyFill="1" applyBorder="1" applyAlignment="1" applyProtection="1">
      <alignment horizontal="center" vertical="center"/>
    </xf>
    <xf numFmtId="171" fontId="35" fillId="2" borderId="5" xfId="21" applyNumberFormat="1" applyFont="1" applyFill="1" applyBorder="1" applyAlignment="1" applyProtection="1">
      <alignment horizontal="center" vertical="center"/>
    </xf>
    <xf numFmtId="0" fontId="4" fillId="2" borderId="7" xfId="21" applyFont="1" applyFill="1" applyBorder="1" applyAlignment="1" applyProtection="1">
      <alignment horizontal="center" vertical="center" wrapText="1"/>
    </xf>
    <xf numFmtId="0" fontId="4" fillId="2" borderId="8" xfId="21" applyFont="1" applyFill="1" applyBorder="1" applyAlignment="1" applyProtection="1">
      <alignment horizontal="center" vertical="center" wrapText="1"/>
    </xf>
    <xf numFmtId="0" fontId="4" fillId="2" borderId="12" xfId="21" applyFont="1" applyFill="1" applyBorder="1" applyAlignment="1" applyProtection="1">
      <alignment horizontal="center" vertical="center" wrapText="1"/>
    </xf>
    <xf numFmtId="0" fontId="4" fillId="2" borderId="14" xfId="21" applyFont="1" applyFill="1" applyBorder="1" applyAlignment="1" applyProtection="1">
      <alignment horizontal="center" vertical="center" wrapText="1"/>
    </xf>
    <xf numFmtId="0" fontId="4" fillId="2" borderId="9" xfId="21" applyFont="1" applyFill="1" applyBorder="1" applyAlignment="1" applyProtection="1">
      <alignment horizontal="center" vertical="center" wrapText="1"/>
    </xf>
    <xf numFmtId="0" fontId="4" fillId="2" borderId="10" xfId="21" applyFont="1" applyFill="1" applyBorder="1" applyAlignment="1" applyProtection="1">
      <alignment horizontal="center" vertical="center" wrapText="1"/>
    </xf>
    <xf numFmtId="0" fontId="4" fillId="2" borderId="7" xfId="21" applyFont="1" applyFill="1" applyBorder="1" applyAlignment="1" applyProtection="1">
      <alignment horizontal="center" vertical="center"/>
    </xf>
    <xf numFmtId="0" fontId="4" fillId="2" borderId="11" xfId="21" applyFont="1" applyFill="1" applyBorder="1" applyAlignment="1" applyProtection="1">
      <alignment horizontal="center" vertical="center"/>
    </xf>
    <xf numFmtId="0" fontId="4" fillId="2" borderId="8" xfId="21" applyFont="1" applyFill="1" applyBorder="1" applyAlignment="1" applyProtection="1">
      <alignment horizontal="center" vertical="center"/>
    </xf>
    <xf numFmtId="0" fontId="4" fillId="2" borderId="9" xfId="21" applyFont="1" applyFill="1" applyBorder="1" applyAlignment="1" applyProtection="1">
      <alignment horizontal="center" vertical="center"/>
    </xf>
    <xf numFmtId="0" fontId="4" fillId="2" borderId="13" xfId="21" applyFont="1" applyFill="1" applyBorder="1" applyAlignment="1" applyProtection="1">
      <alignment horizontal="center" vertical="center"/>
    </xf>
    <xf numFmtId="0" fontId="4" fillId="2" borderId="10" xfId="21" applyFont="1" applyFill="1" applyBorder="1" applyAlignment="1" applyProtection="1">
      <alignment horizontal="center" vertical="center"/>
    </xf>
    <xf numFmtId="0" fontId="4" fillId="2" borderId="12" xfId="21" applyFont="1" applyFill="1" applyBorder="1" applyAlignment="1" applyProtection="1">
      <alignment horizontal="center"/>
    </xf>
    <xf numFmtId="0" fontId="4" fillId="2" borderId="0" xfId="21" applyFont="1" applyFill="1" applyBorder="1" applyAlignment="1" applyProtection="1">
      <alignment horizontal="center"/>
    </xf>
    <xf numFmtId="0" fontId="4" fillId="2" borderId="14" xfId="21" applyFont="1" applyFill="1" applyBorder="1" applyAlignment="1" applyProtection="1">
      <alignment horizontal="center"/>
    </xf>
    <xf numFmtId="171" fontId="4" fillId="2" borderId="2" xfId="21" applyNumberFormat="1" applyFont="1" applyFill="1" applyBorder="1" applyAlignment="1" applyProtection="1">
      <alignment horizontal="center" vertical="center"/>
    </xf>
    <xf numFmtId="171" fontId="4" fillId="2" borderId="3" xfId="21" applyNumberFormat="1" applyFont="1" applyFill="1" applyBorder="1" applyAlignment="1" applyProtection="1">
      <alignment horizontal="center" vertical="center"/>
    </xf>
    <xf numFmtId="0" fontId="4" fillId="0" borderId="0" xfId="4" quotePrefix="1" applyFont="1" applyAlignment="1">
      <alignment horizontal="center" vertical="center"/>
    </xf>
    <xf numFmtId="171" fontId="4" fillId="0" borderId="2" xfId="0" applyNumberFormat="1" applyFont="1" applyBorder="1" applyAlignment="1">
      <alignment horizontal="center" vertical="center"/>
    </xf>
    <xf numFmtId="171" fontId="4" fillId="0" borderId="5" xfId="0" applyNumberFormat="1" applyFont="1" applyBorder="1" applyAlignment="1">
      <alignment horizontal="center" vertical="center"/>
    </xf>
    <xf numFmtId="171" fontId="4" fillId="0" borderId="3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7" fillId="0" borderId="0" xfId="4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0" fontId="39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169" fontId="23" fillId="11" borderId="2" xfId="2" applyNumberFormat="1" applyFont="1" applyFill="1" applyBorder="1" applyAlignment="1" applyProtection="1">
      <alignment horizontal="center" vertical="center"/>
      <protection locked="0"/>
    </xf>
    <xf numFmtId="169" fontId="23" fillId="11" borderId="3" xfId="2" applyNumberFormat="1" applyFont="1" applyFill="1" applyBorder="1" applyAlignment="1" applyProtection="1">
      <alignment horizontal="center" vertical="center"/>
      <protection locked="0"/>
    </xf>
    <xf numFmtId="169" fontId="22" fillId="11" borderId="9" xfId="2" applyNumberFormat="1" applyFont="1" applyFill="1" applyBorder="1" applyAlignment="1" applyProtection="1">
      <alignment horizontal="center" vertical="center"/>
      <protection locked="0"/>
    </xf>
    <xf numFmtId="169" fontId="22" fillId="11" borderId="10" xfId="2" applyNumberFormat="1" applyFont="1" applyFill="1" applyBorder="1" applyAlignment="1" applyProtection="1">
      <alignment horizontal="center" vertical="center"/>
      <protection locked="0"/>
    </xf>
    <xf numFmtId="0" fontId="15" fillId="5" borderId="2" xfId="1" applyFont="1" applyFill="1" applyBorder="1" applyAlignment="1">
      <alignment horizontal="center" vertical="center" wrapText="1"/>
    </xf>
    <xf numFmtId="0" fontId="15" fillId="5" borderId="5" xfId="1" applyFont="1" applyFill="1" applyBorder="1" applyAlignment="1">
      <alignment horizontal="center" vertical="center" wrapText="1"/>
    </xf>
    <xf numFmtId="0" fontId="15" fillId="5" borderId="5" xfId="1" applyFont="1" applyFill="1" applyBorder="1" applyAlignment="1">
      <alignment horizontal="center" vertical="center"/>
    </xf>
    <xf numFmtId="0" fontId="15" fillId="5" borderId="3" xfId="1" applyFont="1" applyFill="1" applyBorder="1" applyAlignment="1">
      <alignment horizontal="center" vertical="center"/>
    </xf>
    <xf numFmtId="0" fontId="18" fillId="9" borderId="2" xfId="1" applyFont="1" applyFill="1" applyBorder="1" applyAlignment="1">
      <alignment horizontal="center" vertical="center"/>
    </xf>
    <xf numFmtId="0" fontId="18" fillId="9" borderId="5" xfId="1" applyFont="1" applyFill="1" applyBorder="1" applyAlignment="1">
      <alignment horizontal="center" vertical="center"/>
    </xf>
    <xf numFmtId="0" fontId="18" fillId="9" borderId="3" xfId="1" applyFont="1" applyFill="1" applyBorder="1" applyAlignment="1">
      <alignment horizontal="center" vertical="center"/>
    </xf>
    <xf numFmtId="0" fontId="21" fillId="11" borderId="2" xfId="1" applyFont="1" applyFill="1" applyBorder="1" applyAlignment="1">
      <alignment horizontal="center" vertical="center"/>
    </xf>
    <xf numFmtId="0" fontId="21" fillId="11" borderId="5" xfId="1" applyFont="1" applyFill="1" applyBorder="1" applyAlignment="1">
      <alignment horizontal="center" vertical="center"/>
    </xf>
    <xf numFmtId="168" fontId="22" fillId="11" borderId="2" xfId="1" applyNumberFormat="1" applyFont="1" applyFill="1" applyBorder="1" applyAlignment="1">
      <alignment horizontal="center" vertical="center"/>
    </xf>
    <xf numFmtId="168" fontId="22" fillId="11" borderId="5" xfId="1" applyNumberFormat="1" applyFont="1" applyFill="1" applyBorder="1" applyAlignment="1">
      <alignment horizontal="center" vertical="center"/>
    </xf>
    <xf numFmtId="168" fontId="22" fillId="11" borderId="3" xfId="1" applyNumberFormat="1" applyFont="1" applyFill="1" applyBorder="1" applyAlignment="1">
      <alignment horizontal="center" vertical="center"/>
    </xf>
    <xf numFmtId="169" fontId="24" fillId="11" borderId="7" xfId="2" applyNumberFormat="1" applyFont="1" applyFill="1" applyBorder="1" applyAlignment="1" applyProtection="1">
      <alignment horizontal="center" vertical="center"/>
      <protection locked="0"/>
    </xf>
    <xf numFmtId="169" fontId="24" fillId="11" borderId="8" xfId="2" applyNumberFormat="1" applyFont="1" applyFill="1" applyBorder="1" applyAlignment="1" applyProtection="1">
      <alignment horizontal="center" vertical="center"/>
      <protection locked="0"/>
    </xf>
    <xf numFmtId="0" fontId="86" fillId="12" borderId="0" xfId="19" applyFont="1" applyFill="1" applyBorder="1" applyAlignment="1">
      <alignment horizontal="center" vertical="center"/>
    </xf>
    <xf numFmtId="0" fontId="87" fillId="0" borderId="0" xfId="19" applyFont="1" applyFill="1" applyAlignment="1"/>
    <xf numFmtId="0" fontId="87" fillId="0" borderId="13" xfId="19" applyFont="1" applyFill="1" applyBorder="1" applyAlignment="1">
      <alignment horizontal="left"/>
    </xf>
    <xf numFmtId="0" fontId="87" fillId="0" borderId="0" xfId="19" applyFont="1" applyFill="1" applyBorder="1" applyAlignment="1"/>
    <xf numFmtId="0" fontId="87" fillId="0" borderId="0" xfId="19" applyFont="1" applyFill="1" applyBorder="1" applyAlignment="1">
      <alignment horizontal="center"/>
    </xf>
    <xf numFmtId="172" fontId="88" fillId="0" borderId="0" xfId="19" applyNumberFormat="1" applyFont="1" applyFill="1" applyBorder="1" applyAlignment="1">
      <alignment vertical="center"/>
    </xf>
    <xf numFmtId="0" fontId="89" fillId="0" borderId="0" xfId="19" applyFont="1" applyFill="1" applyAlignment="1">
      <alignment vertical="center"/>
    </xf>
    <xf numFmtId="168" fontId="87" fillId="0" borderId="5" xfId="19" applyNumberFormat="1" applyFont="1" applyFill="1" applyBorder="1" applyAlignment="1">
      <alignment horizontal="left"/>
    </xf>
    <xf numFmtId="172" fontId="87" fillId="0" borderId="0" xfId="19" applyNumberFormat="1" applyFont="1" applyFill="1" applyBorder="1" applyAlignment="1"/>
    <xf numFmtId="168" fontId="87" fillId="0" borderId="13" xfId="19" applyNumberFormat="1" applyFont="1" applyFill="1" applyBorder="1" applyAlignment="1">
      <alignment horizontal="left"/>
    </xf>
    <xf numFmtId="0" fontId="88" fillId="13" borderId="0" xfId="19" applyFont="1" applyFill="1" applyBorder="1" applyAlignment="1">
      <alignment horizontal="center" vertical="center"/>
    </xf>
    <xf numFmtId="0" fontId="87" fillId="0" borderId="13" xfId="19" applyFont="1" applyFill="1" applyBorder="1" applyAlignment="1">
      <alignment horizontal="center"/>
    </xf>
    <xf numFmtId="0" fontId="87" fillId="0" borderId="0" xfId="19" applyFont="1" applyFill="1" applyAlignment="1">
      <alignment horizontal="center"/>
    </xf>
    <xf numFmtId="0" fontId="87" fillId="0" borderId="0" xfId="19" applyFont="1" applyFill="1" applyAlignment="1">
      <alignment horizontal="left"/>
    </xf>
    <xf numFmtId="0" fontId="88" fillId="0" borderId="0" xfId="19" applyFont="1" applyFill="1" applyAlignment="1">
      <alignment vertical="center"/>
    </xf>
    <xf numFmtId="0" fontId="92" fillId="14" borderId="0" xfId="19" applyFont="1" applyFill="1" applyBorder="1" applyAlignment="1">
      <alignment horizontal="center" vertical="center"/>
    </xf>
    <xf numFmtId="0" fontId="87" fillId="0" borderId="0" xfId="0" applyFont="1" applyFill="1" applyBorder="1" applyAlignment="1"/>
    <xf numFmtId="0" fontId="87" fillId="0" borderId="0" xfId="0" applyFont="1" applyFill="1" applyBorder="1" applyAlignment="1">
      <alignment vertical="center"/>
    </xf>
    <xf numFmtId="0" fontId="87" fillId="0" borderId="13" xfId="0" applyFont="1" applyFill="1" applyBorder="1" applyAlignment="1">
      <alignment horizontal="left"/>
    </xf>
    <xf numFmtId="0" fontId="87" fillId="0" borderId="0" xfId="0" applyFont="1" applyFill="1" applyAlignment="1">
      <alignment vertical="center"/>
    </xf>
    <xf numFmtId="0" fontId="89" fillId="0" borderId="0" xfId="0" applyFont="1" applyFill="1" applyAlignment="1">
      <alignment vertical="center"/>
    </xf>
    <xf numFmtId="0" fontId="87" fillId="0" borderId="5" xfId="0" applyFont="1" applyFill="1" applyBorder="1" applyAlignment="1">
      <alignment horizontal="left"/>
    </xf>
    <xf numFmtId="0" fontId="87" fillId="0" borderId="11" xfId="0" applyFont="1" applyFill="1" applyBorder="1" applyAlignment="1"/>
    <xf numFmtId="0" fontId="87" fillId="0" borderId="11" xfId="0" applyFont="1" applyFill="1" applyBorder="1" applyAlignment="1">
      <alignment vertical="center"/>
    </xf>
    <xf numFmtId="0" fontId="89" fillId="0" borderId="13" xfId="0" applyFont="1" applyFill="1" applyBorder="1" applyAlignment="1">
      <alignment horizontal="left"/>
    </xf>
    <xf numFmtId="0" fontId="87" fillId="0" borderId="11" xfId="0" applyFont="1" applyFill="1" applyBorder="1" applyAlignment="1">
      <alignment horizontal="left"/>
    </xf>
    <xf numFmtId="0" fontId="87" fillId="0" borderId="11" xfId="0" applyFont="1" applyFill="1" applyBorder="1" applyAlignment="1">
      <alignment horizontal="center"/>
    </xf>
    <xf numFmtId="0" fontId="89" fillId="0" borderId="0" xfId="0" applyFont="1" applyFill="1" applyBorder="1" applyAlignment="1">
      <alignment horizontal="right" vertical="center"/>
    </xf>
    <xf numFmtId="0" fontId="87" fillId="0" borderId="0" xfId="0" applyFont="1" applyFill="1" applyAlignment="1"/>
    <xf numFmtId="0" fontId="87" fillId="0" borderId="5" xfId="0" applyFont="1" applyFill="1" applyBorder="1" applyAlignment="1"/>
    <xf numFmtId="0" fontId="87" fillId="0" borderId="0" xfId="0" applyFont="1" applyFill="1" applyAlignment="1">
      <alignment horizontal="left"/>
    </xf>
    <xf numFmtId="171" fontId="87" fillId="0" borderId="5" xfId="0" applyNumberFormat="1" applyFont="1" applyFill="1" applyBorder="1" applyAlignment="1"/>
    <xf numFmtId="171" fontId="87" fillId="0" borderId="13" xfId="0" applyNumberFormat="1" applyFont="1" applyFill="1" applyBorder="1" applyAlignment="1"/>
    <xf numFmtId="0" fontId="93" fillId="0" borderId="0" xfId="10" applyFont="1" applyBorder="1" applyAlignment="1">
      <alignment vertical="center"/>
    </xf>
    <xf numFmtId="0" fontId="93" fillId="0" borderId="0" xfId="0" applyFont="1" applyAlignment="1">
      <alignment vertical="center"/>
    </xf>
    <xf numFmtId="0" fontId="94" fillId="0" borderId="0" xfId="0" applyFont="1"/>
    <xf numFmtId="0" fontId="89" fillId="0" borderId="0" xfId="14" applyFont="1" applyFill="1" applyAlignment="1">
      <alignment vertical="center"/>
    </xf>
    <xf numFmtId="0" fontId="95" fillId="0" borderId="0" xfId="0" applyFont="1" applyBorder="1" applyAlignment="1">
      <alignment horizontal="center"/>
    </xf>
    <xf numFmtId="0" fontId="87" fillId="0" borderId="0" xfId="0" applyFont="1" applyFill="1" applyBorder="1" applyAlignment="1">
      <alignment horizontal="left" vertical="center"/>
    </xf>
    <xf numFmtId="0" fontId="87" fillId="0" borderId="0" xfId="0" applyFont="1" applyFill="1" applyBorder="1" applyAlignment="1">
      <alignment horizontal="center" vertical="center"/>
    </xf>
    <xf numFmtId="0" fontId="95" fillId="0" borderId="0" xfId="0" applyFont="1" applyBorder="1" applyAlignment="1">
      <alignment horizontal="left"/>
    </xf>
    <xf numFmtId="0" fontId="87" fillId="0" borderId="13" xfId="0" applyFont="1" applyFill="1" applyBorder="1" applyAlignment="1">
      <alignment vertical="center"/>
    </xf>
    <xf numFmtId="0" fontId="87" fillId="0" borderId="0" xfId="0" applyFont="1" applyFill="1" applyBorder="1" applyAlignment="1">
      <alignment horizontal="center"/>
    </xf>
    <xf numFmtId="0" fontId="87" fillId="0" borderId="13" xfId="0" applyFont="1" applyFill="1" applyBorder="1" applyAlignment="1">
      <alignment horizontal="left"/>
    </xf>
    <xf numFmtId="0" fontId="89" fillId="0" borderId="0" xfId="0" applyFont="1" applyFill="1" applyAlignment="1">
      <alignment horizontal="left" vertical="center"/>
    </xf>
    <xf numFmtId="0" fontId="89" fillId="0" borderId="0" xfId="0" applyFont="1" applyFill="1" applyAlignment="1">
      <alignment horizontal="center" vertical="center"/>
    </xf>
    <xf numFmtId="0" fontId="96" fillId="0" borderId="0" xfId="0" applyFont="1" applyBorder="1" applyAlignment="1">
      <alignment horizontal="center" vertical="center"/>
    </xf>
    <xf numFmtId="0" fontId="97" fillId="2" borderId="0" xfId="5" applyFont="1" applyFill="1" applyBorder="1"/>
    <xf numFmtId="0" fontId="98" fillId="2" borderId="0" xfId="5" applyFont="1" applyFill="1" applyBorder="1"/>
    <xf numFmtId="0" fontId="96" fillId="0" borderId="13" xfId="14" applyFont="1" applyBorder="1" applyAlignment="1">
      <alignment vertical="center"/>
    </xf>
    <xf numFmtId="0" fontId="89" fillId="0" borderId="13" xfId="14" applyFont="1" applyFill="1" applyBorder="1" applyAlignment="1">
      <alignment vertical="center" wrapText="1"/>
    </xf>
    <xf numFmtId="0" fontId="89" fillId="0" borderId="0" xfId="14" applyFont="1" applyFill="1" applyBorder="1" applyAlignment="1">
      <alignment vertical="center"/>
    </xf>
    <xf numFmtId="0" fontId="98" fillId="2" borderId="7" xfId="5" applyFont="1" applyFill="1" applyBorder="1" applyAlignment="1">
      <alignment horizontal="center" vertical="center"/>
    </xf>
    <xf numFmtId="0" fontId="98" fillId="2" borderId="8" xfId="5" applyFont="1" applyFill="1" applyBorder="1" applyAlignment="1">
      <alignment horizontal="center" vertical="center"/>
    </xf>
    <xf numFmtId="0" fontId="96" fillId="2" borderId="2" xfId="5" applyFont="1" applyFill="1" applyBorder="1" applyAlignment="1">
      <alignment horizontal="center" vertical="center"/>
    </xf>
    <xf numFmtId="0" fontId="96" fillId="2" borderId="5" xfId="5" applyFont="1" applyFill="1" applyBorder="1" applyAlignment="1">
      <alignment horizontal="center" vertical="center"/>
    </xf>
    <xf numFmtId="0" fontId="96" fillId="2" borderId="3" xfId="5" applyFont="1" applyFill="1" applyBorder="1" applyAlignment="1">
      <alignment horizontal="center" vertical="center"/>
    </xf>
    <xf numFmtId="0" fontId="98" fillId="2" borderId="9" xfId="5" applyFont="1" applyFill="1" applyBorder="1" applyAlignment="1">
      <alignment horizontal="center" vertical="center"/>
    </xf>
    <xf numFmtId="0" fontId="98" fillId="2" borderId="10" xfId="5" applyFont="1" applyFill="1" applyBorder="1" applyAlignment="1">
      <alignment horizontal="center" vertical="center"/>
    </xf>
    <xf numFmtId="0" fontId="98" fillId="2" borderId="13" xfId="5" applyFont="1" applyFill="1" applyBorder="1" applyAlignment="1">
      <alignment horizontal="center" vertical="center"/>
    </xf>
    <xf numFmtId="0" fontId="98" fillId="2" borderId="2" xfId="5" applyFont="1" applyFill="1" applyBorder="1" applyAlignment="1">
      <alignment horizontal="center" vertical="center"/>
    </xf>
    <xf numFmtId="0" fontId="98" fillId="2" borderId="5" xfId="5" applyFont="1" applyFill="1" applyBorder="1" applyAlignment="1">
      <alignment horizontal="center" vertical="center"/>
    </xf>
    <xf numFmtId="0" fontId="98" fillId="2" borderId="3" xfId="5" applyFont="1" applyFill="1" applyBorder="1" applyAlignment="1">
      <alignment horizontal="center" vertical="center"/>
    </xf>
    <xf numFmtId="0" fontId="98" fillId="2" borderId="12" xfId="5" applyFont="1" applyFill="1" applyBorder="1" applyAlignment="1">
      <alignment horizontal="center" vertical="center"/>
    </xf>
    <xf numFmtId="0" fontId="98" fillId="2" borderId="0" xfId="5" applyFont="1" applyFill="1" applyBorder="1" applyAlignment="1">
      <alignment horizontal="center" vertical="center"/>
    </xf>
    <xf numFmtId="171" fontId="99" fillId="16" borderId="7" xfId="5" applyNumberFormat="1" applyFont="1" applyFill="1" applyBorder="1" applyAlignment="1" applyProtection="1">
      <alignment horizontal="center" vertical="center"/>
      <protection locked="0"/>
    </xf>
    <xf numFmtId="171" fontId="99" fillId="16" borderId="8" xfId="5" applyNumberFormat="1" applyFont="1" applyFill="1" applyBorder="1" applyAlignment="1" applyProtection="1">
      <alignment horizontal="center" vertical="center"/>
      <protection locked="0"/>
    </xf>
    <xf numFmtId="171" fontId="100" fillId="2" borderId="7" xfId="5" applyNumberFormat="1" applyFont="1" applyFill="1" applyBorder="1" applyAlignment="1" applyProtection="1">
      <alignment horizontal="center" vertical="center"/>
      <protection locked="0"/>
    </xf>
    <xf numFmtId="171" fontId="100" fillId="2" borderId="11" xfId="5" applyNumberFormat="1" applyFont="1" applyFill="1" applyBorder="1" applyAlignment="1" applyProtection="1">
      <alignment horizontal="center" vertical="center"/>
      <protection locked="0"/>
    </xf>
    <xf numFmtId="171" fontId="100" fillId="2" borderId="12" xfId="5" applyNumberFormat="1" applyFont="1" applyFill="1" applyBorder="1" applyAlignment="1" applyProtection="1">
      <alignment horizontal="center" vertical="center"/>
      <protection locked="0"/>
    </xf>
    <xf numFmtId="171" fontId="100" fillId="2" borderId="14" xfId="5" applyNumberFormat="1" applyFont="1" applyFill="1" applyBorder="1" applyAlignment="1" applyProtection="1">
      <alignment horizontal="center" vertical="center"/>
      <protection locked="0"/>
    </xf>
    <xf numFmtId="171" fontId="100" fillId="2" borderId="0" xfId="5" applyNumberFormat="1" applyFont="1" applyFill="1" applyBorder="1" applyAlignment="1" applyProtection="1">
      <alignment horizontal="center" vertical="center"/>
      <protection locked="0"/>
    </xf>
    <xf numFmtId="0" fontId="101" fillId="2" borderId="2" xfId="5" applyFont="1" applyFill="1" applyBorder="1" applyAlignment="1">
      <alignment horizontal="center" vertical="center"/>
    </xf>
    <xf numFmtId="0" fontId="101" fillId="2" borderId="5" xfId="5" applyFont="1" applyFill="1" applyBorder="1" applyAlignment="1">
      <alignment horizontal="center" vertical="center"/>
    </xf>
    <xf numFmtId="171" fontId="102" fillId="2" borderId="2" xfId="5" applyNumberFormat="1" applyFont="1" applyFill="1" applyBorder="1" applyAlignment="1" applyProtection="1">
      <alignment horizontal="center" vertical="center"/>
      <protection locked="0"/>
    </xf>
    <xf numFmtId="171" fontId="102" fillId="2" borderId="3" xfId="5" applyNumberFormat="1" applyFont="1" applyFill="1" applyBorder="1" applyAlignment="1" applyProtection="1">
      <alignment horizontal="center" vertical="center"/>
      <protection locked="0"/>
    </xf>
    <xf numFmtId="171" fontId="101" fillId="2" borderId="2" xfId="5" applyNumberFormat="1" applyFont="1" applyFill="1" applyBorder="1" applyAlignment="1">
      <alignment horizontal="center" vertical="center"/>
    </xf>
    <xf numFmtId="171" fontId="101" fillId="2" borderId="5" xfId="5" applyNumberFormat="1" applyFont="1" applyFill="1" applyBorder="1" applyAlignment="1">
      <alignment horizontal="center" vertical="center"/>
    </xf>
    <xf numFmtId="171" fontId="101" fillId="2" borderId="3" xfId="5" applyNumberFormat="1" applyFont="1" applyFill="1" applyBorder="1" applyAlignment="1">
      <alignment horizontal="center" vertical="center"/>
    </xf>
    <xf numFmtId="0" fontId="101" fillId="2" borderId="3" xfId="5" applyFont="1" applyFill="1" applyBorder="1" applyAlignment="1">
      <alignment horizontal="center" vertical="center"/>
    </xf>
    <xf numFmtId="164" fontId="101" fillId="18" borderId="2" xfId="5" applyNumberFormat="1" applyFont="1" applyFill="1" applyBorder="1" applyAlignment="1">
      <alignment horizontal="center" vertical="center"/>
    </xf>
    <xf numFmtId="164" fontId="101" fillId="18" borderId="5" xfId="5" applyNumberFormat="1" applyFont="1" applyFill="1" applyBorder="1" applyAlignment="1">
      <alignment horizontal="center" vertical="center"/>
    </xf>
    <xf numFmtId="164" fontId="101" fillId="18" borderId="3" xfId="5" applyNumberFormat="1" applyFont="1" applyFill="1" applyBorder="1" applyAlignment="1">
      <alignment horizontal="center" vertical="center"/>
    </xf>
    <xf numFmtId="0" fontId="89" fillId="0" borderId="11" xfId="19" applyFont="1" applyFill="1" applyBorder="1" applyAlignment="1">
      <alignment vertical="center"/>
    </xf>
    <xf numFmtId="164" fontId="101" fillId="10" borderId="0" xfId="5" applyNumberFormat="1" applyFont="1" applyFill="1" applyBorder="1" applyAlignment="1">
      <alignment horizontal="center" vertical="center"/>
    </xf>
    <xf numFmtId="0" fontId="89" fillId="10" borderId="0" xfId="19" applyFont="1" applyFill="1" applyBorder="1" applyAlignment="1">
      <alignment vertical="center"/>
    </xf>
    <xf numFmtId="171" fontId="96" fillId="10" borderId="0" xfId="14" applyNumberFormat="1" applyFont="1" applyFill="1" applyBorder="1" applyAlignment="1">
      <alignment vertical="center"/>
    </xf>
    <xf numFmtId="171" fontId="103" fillId="10" borderId="0" xfId="14" applyNumberFormat="1" applyFont="1" applyFill="1" applyBorder="1" applyAlignment="1">
      <alignment vertical="center"/>
    </xf>
    <xf numFmtId="166" fontId="89" fillId="10" borderId="0" xfId="14" applyNumberFormat="1" applyFont="1" applyFill="1" applyBorder="1" applyAlignment="1">
      <alignment vertical="center"/>
    </xf>
    <xf numFmtId="165" fontId="104" fillId="10" borderId="0" xfId="14" applyNumberFormat="1" applyFont="1" applyFill="1" applyBorder="1" applyAlignment="1">
      <alignment vertical="center"/>
    </xf>
    <xf numFmtId="165" fontId="104" fillId="0" borderId="0" xfId="14" applyNumberFormat="1" applyFont="1" applyFill="1" applyBorder="1" applyAlignment="1">
      <alignment vertical="center"/>
    </xf>
    <xf numFmtId="165" fontId="89" fillId="0" borderId="0" xfId="14" applyNumberFormat="1" applyFont="1" applyFill="1" applyBorder="1" applyAlignment="1">
      <alignment vertical="center"/>
    </xf>
    <xf numFmtId="164" fontId="101" fillId="2" borderId="0" xfId="5" applyNumberFormat="1" applyFont="1" applyFill="1" applyBorder="1" applyAlignment="1">
      <alignment horizontal="center"/>
    </xf>
    <xf numFmtId="164" fontId="101" fillId="10" borderId="0" xfId="5" applyNumberFormat="1" applyFont="1" applyFill="1" applyBorder="1" applyAlignment="1">
      <alignment horizontal="center"/>
    </xf>
    <xf numFmtId="171" fontId="105" fillId="10" borderId="0" xfId="14" applyNumberFormat="1" applyFont="1" applyFill="1" applyBorder="1" applyAlignment="1">
      <alignment vertical="center"/>
    </xf>
    <xf numFmtId="0" fontId="101" fillId="2" borderId="0" xfId="5" applyFont="1" applyFill="1" applyBorder="1"/>
    <xf numFmtId="171" fontId="96" fillId="0" borderId="0" xfId="14" applyNumberFormat="1" applyFont="1" applyBorder="1" applyAlignment="1">
      <alignment vertical="center"/>
    </xf>
    <xf numFmtId="171" fontId="103" fillId="0" borderId="0" xfId="14" applyNumberFormat="1" applyFont="1" applyFill="1" applyBorder="1" applyAlignment="1">
      <alignment vertical="center"/>
    </xf>
    <xf numFmtId="171" fontId="105" fillId="0" borderId="0" xfId="14" applyNumberFormat="1" applyFont="1" applyFill="1" applyBorder="1" applyAlignment="1">
      <alignment vertical="center"/>
    </xf>
    <xf numFmtId="166" fontId="89" fillId="0" borderId="0" xfId="14" applyNumberFormat="1" applyFont="1" applyFill="1" applyBorder="1" applyAlignment="1">
      <alignment vertical="center"/>
    </xf>
    <xf numFmtId="0" fontId="98" fillId="2" borderId="0" xfId="5" applyFont="1" applyFill="1" applyBorder="1" applyAlignment="1">
      <alignment horizontal="right"/>
    </xf>
    <xf numFmtId="2" fontId="101" fillId="19" borderId="0" xfId="5" applyNumberFormat="1" applyFont="1" applyFill="1" applyBorder="1" applyAlignment="1">
      <alignment horizontal="center"/>
    </xf>
    <xf numFmtId="0" fontId="106" fillId="8" borderId="0" xfId="5" applyFont="1" applyFill="1" applyBorder="1"/>
    <xf numFmtId="2" fontId="101" fillId="6" borderId="0" xfId="5" applyNumberFormat="1" applyFont="1" applyFill="1" applyBorder="1" applyAlignment="1">
      <alignment horizontal="center"/>
    </xf>
    <xf numFmtId="2" fontId="101" fillId="3" borderId="0" xfId="5" applyNumberFormat="1" applyFont="1" applyFill="1" applyBorder="1" applyAlignment="1">
      <alignment horizontal="center"/>
    </xf>
    <xf numFmtId="0" fontId="95" fillId="2" borderId="0" xfId="5" applyFont="1" applyFill="1" applyBorder="1" applyAlignment="1"/>
    <xf numFmtId="0" fontId="95" fillId="2" borderId="2" xfId="5" applyFont="1" applyFill="1" applyBorder="1" applyAlignment="1">
      <alignment horizontal="center" vertical="center"/>
    </xf>
    <xf numFmtId="0" fontId="95" fillId="2" borderId="5" xfId="5" applyFont="1" applyFill="1" applyBorder="1" applyAlignment="1">
      <alignment horizontal="center" vertical="center"/>
    </xf>
    <xf numFmtId="0" fontId="95" fillId="2" borderId="3" xfId="5" applyFont="1" applyFill="1" applyBorder="1" applyAlignment="1">
      <alignment horizontal="center" vertical="center"/>
    </xf>
    <xf numFmtId="165" fontId="89" fillId="0" borderId="12" xfId="14" applyNumberFormat="1" applyFont="1" applyFill="1" applyBorder="1" applyAlignment="1">
      <alignment vertical="center"/>
    </xf>
    <xf numFmtId="0" fontId="87" fillId="0" borderId="13" xfId="19" applyFont="1" applyFill="1" applyBorder="1" applyAlignment="1">
      <alignment vertical="center"/>
    </xf>
    <xf numFmtId="0" fontId="87" fillId="0" borderId="10" xfId="19" applyFont="1" applyFill="1" applyBorder="1" applyAlignment="1">
      <alignment vertical="center"/>
    </xf>
    <xf numFmtId="0" fontId="95" fillId="2" borderId="7" xfId="5" applyFont="1" applyFill="1" applyBorder="1" applyAlignment="1">
      <alignment vertical="center"/>
    </xf>
    <xf numFmtId="0" fontId="95" fillId="2" borderId="11" xfId="5" applyFont="1" applyFill="1" applyBorder="1" applyAlignment="1">
      <alignment vertical="center"/>
    </xf>
    <xf numFmtId="0" fontId="95" fillId="2" borderId="8" xfId="5" applyFont="1" applyFill="1" applyBorder="1" applyAlignment="1">
      <alignment vertical="center"/>
    </xf>
    <xf numFmtId="171" fontId="95" fillId="2" borderId="0" xfId="5" applyNumberFormat="1" applyFont="1" applyFill="1" applyBorder="1" applyAlignment="1">
      <alignment horizontal="center" vertical="center"/>
    </xf>
    <xf numFmtId="171" fontId="95" fillId="2" borderId="14" xfId="5" applyNumberFormat="1" applyFont="1" applyFill="1" applyBorder="1" applyAlignment="1">
      <alignment horizontal="center" vertical="center"/>
    </xf>
    <xf numFmtId="171" fontId="95" fillId="2" borderId="12" xfId="5" applyNumberFormat="1" applyFont="1" applyFill="1" applyBorder="1" applyAlignment="1">
      <alignment horizontal="center" vertical="center"/>
    </xf>
    <xf numFmtId="171" fontId="95" fillId="2" borderId="7" xfId="5" applyNumberFormat="1" applyFont="1" applyFill="1" applyBorder="1" applyAlignment="1">
      <alignment horizontal="center" vertical="center"/>
    </xf>
    <xf numFmtId="171" fontId="95" fillId="2" borderId="11" xfId="5" applyNumberFormat="1" applyFont="1" applyFill="1" applyBorder="1" applyAlignment="1">
      <alignment horizontal="center" vertical="center"/>
    </xf>
    <xf numFmtId="171" fontId="95" fillId="2" borderId="8" xfId="5" applyNumberFormat="1" applyFont="1" applyFill="1" applyBorder="1" applyAlignment="1">
      <alignment horizontal="center" vertical="center"/>
    </xf>
    <xf numFmtId="0" fontId="95" fillId="2" borderId="12" xfId="5" applyFont="1" applyFill="1" applyBorder="1" applyAlignment="1">
      <alignment vertical="center"/>
    </xf>
    <xf numFmtId="0" fontId="95" fillId="2" borderId="0" xfId="5" applyFont="1" applyFill="1" applyBorder="1" applyAlignment="1">
      <alignment vertical="center"/>
    </xf>
    <xf numFmtId="0" fontId="95" fillId="2" borderId="14" xfId="5" applyFont="1" applyFill="1" applyBorder="1" applyAlignment="1">
      <alignment vertical="center"/>
    </xf>
    <xf numFmtId="0" fontId="95" fillId="2" borderId="9" xfId="5" applyFont="1" applyFill="1" applyBorder="1" applyAlignment="1">
      <alignment vertical="center"/>
    </xf>
    <xf numFmtId="0" fontId="95" fillId="2" borderId="13" xfId="5" applyFont="1" applyFill="1" applyBorder="1" applyAlignment="1">
      <alignment vertical="center"/>
    </xf>
    <xf numFmtId="0" fontId="95" fillId="2" borderId="10" xfId="5" applyFont="1" applyFill="1" applyBorder="1" applyAlignment="1">
      <alignment vertical="center"/>
    </xf>
    <xf numFmtId="171" fontId="95" fillId="2" borderId="13" xfId="5" applyNumberFormat="1" applyFont="1" applyFill="1" applyBorder="1" applyAlignment="1">
      <alignment horizontal="center" vertical="center"/>
    </xf>
    <xf numFmtId="171" fontId="95" fillId="2" borderId="10" xfId="5" applyNumberFormat="1" applyFont="1" applyFill="1" applyBorder="1" applyAlignment="1">
      <alignment horizontal="center" vertical="center"/>
    </xf>
    <xf numFmtId="171" fontId="95" fillId="2" borderId="9" xfId="5" applyNumberFormat="1" applyFont="1" applyFill="1" applyBorder="1" applyAlignment="1">
      <alignment horizontal="center" vertical="center"/>
    </xf>
    <xf numFmtId="0" fontId="98" fillId="2" borderId="0" xfId="5" applyFont="1" applyFill="1" applyBorder="1" applyAlignment="1"/>
    <xf numFmtId="171" fontId="98" fillId="2" borderId="0" xfId="5" applyNumberFormat="1" applyFont="1" applyFill="1" applyBorder="1" applyAlignment="1">
      <alignment horizontal="center"/>
    </xf>
    <xf numFmtId="0" fontId="95" fillId="2" borderId="7" xfId="5" applyFont="1" applyFill="1" applyBorder="1" applyAlignment="1">
      <alignment horizontal="center" vertical="center"/>
    </xf>
    <xf numFmtId="0" fontId="95" fillId="2" borderId="8" xfId="5" applyFont="1" applyFill="1" applyBorder="1" applyAlignment="1">
      <alignment horizontal="center" vertical="center"/>
    </xf>
    <xf numFmtId="0" fontId="95" fillId="2" borderId="11" xfId="5" applyFont="1" applyFill="1" applyBorder="1" applyAlignment="1">
      <alignment horizontal="center" vertical="center"/>
    </xf>
    <xf numFmtId="0" fontId="95" fillId="2" borderId="9" xfId="5" applyFont="1" applyFill="1" applyBorder="1" applyAlignment="1">
      <alignment horizontal="center" vertical="center"/>
    </xf>
    <xf numFmtId="0" fontId="95" fillId="2" borderId="10" xfId="5" applyFont="1" applyFill="1" applyBorder="1" applyAlignment="1">
      <alignment horizontal="center" vertical="center"/>
    </xf>
    <xf numFmtId="0" fontId="95" fillId="2" borderId="13" xfId="5" applyFont="1" applyFill="1" applyBorder="1" applyAlignment="1">
      <alignment horizontal="center" vertical="center"/>
    </xf>
    <xf numFmtId="0" fontId="95" fillId="2" borderId="12" xfId="5" applyFont="1" applyFill="1" applyBorder="1" applyAlignment="1">
      <alignment horizontal="center" vertical="center"/>
    </xf>
    <xf numFmtId="0" fontId="95" fillId="2" borderId="14" xfId="5" applyFont="1" applyFill="1" applyBorder="1" applyAlignment="1">
      <alignment horizontal="center" vertical="center"/>
    </xf>
    <xf numFmtId="1" fontId="95" fillId="2" borderId="12" xfId="5" applyNumberFormat="1" applyFont="1" applyFill="1" applyBorder="1" applyAlignment="1" applyProtection="1">
      <alignment horizontal="center" vertical="center"/>
    </xf>
    <xf numFmtId="1" fontId="95" fillId="2" borderId="0" xfId="5" applyNumberFormat="1" applyFont="1" applyFill="1" applyBorder="1" applyAlignment="1" applyProtection="1">
      <alignment horizontal="center" vertical="center"/>
    </xf>
    <xf numFmtId="1" fontId="95" fillId="2" borderId="14" xfId="5" applyNumberFormat="1" applyFont="1" applyFill="1" applyBorder="1" applyAlignment="1" applyProtection="1">
      <alignment horizontal="center" vertical="center"/>
    </xf>
    <xf numFmtId="1" fontId="95" fillId="2" borderId="9" xfId="5" applyNumberFormat="1" applyFont="1" applyFill="1" applyBorder="1" applyAlignment="1" applyProtection="1">
      <alignment horizontal="center" vertical="center"/>
    </xf>
    <xf numFmtId="1" fontId="95" fillId="2" borderId="13" xfId="5" applyNumberFormat="1" applyFont="1" applyFill="1" applyBorder="1" applyAlignment="1" applyProtection="1">
      <alignment horizontal="center" vertical="center"/>
    </xf>
    <xf numFmtId="1" fontId="95" fillId="2" borderId="10" xfId="5" applyNumberFormat="1" applyFont="1" applyFill="1" applyBorder="1" applyAlignment="1" applyProtection="1">
      <alignment horizontal="center" vertical="center"/>
    </xf>
    <xf numFmtId="0" fontId="89" fillId="0" borderId="0" xfId="19" applyFont="1" applyFill="1" applyAlignment="1"/>
    <xf numFmtId="0" fontId="89" fillId="0" borderId="13" xfId="19" applyFont="1" applyFill="1" applyBorder="1" applyAlignment="1"/>
    <xf numFmtId="0" fontId="89" fillId="0" borderId="13" xfId="19" applyFont="1" applyFill="1" applyBorder="1" applyAlignment="1">
      <alignment vertical="center"/>
    </xf>
    <xf numFmtId="0" fontId="93" fillId="0" borderId="0" xfId="10" applyFont="1" applyAlignment="1">
      <alignment vertical="center"/>
    </xf>
  </cellXfs>
  <cellStyles count="54">
    <cellStyle name="active" xfId="22"/>
    <cellStyle name="Comma 2" xfId="3"/>
    <cellStyle name="Comma 2 2" xfId="23"/>
    <cellStyle name="Comma 3" xfId="24"/>
    <cellStyle name="Euro" xfId="25"/>
    <cellStyle name="Grey" xfId="26"/>
    <cellStyle name="Header1" xfId="27"/>
    <cellStyle name="Header2" xfId="28"/>
    <cellStyle name="Input [yellow]" xfId="29"/>
    <cellStyle name="Normal" xfId="0" builtinId="0"/>
    <cellStyle name="Normal - Style1" xfId="30"/>
    <cellStyle name="Normal - Style1 2" xfId="31"/>
    <cellStyle name="Normal 2" xfId="4"/>
    <cellStyle name="Normal 2 2" xfId="5"/>
    <cellStyle name="Normal 2 2 6" xfId="6"/>
    <cellStyle name="Normal 2 2 7" xfId="7"/>
    <cellStyle name="Normal 2 2 8" xfId="8"/>
    <cellStyle name="Normal 3" xfId="9"/>
    <cellStyle name="Normal 3 2" xfId="1"/>
    <cellStyle name="Normal 4" xfId="10"/>
    <cellStyle name="Normal 4 2" xfId="11"/>
    <cellStyle name="Normal 4 7" xfId="12"/>
    <cellStyle name="Normal 5" xfId="53"/>
    <cellStyle name="Normal 5 2" xfId="32"/>
    <cellStyle name="Normal 6" xfId="13"/>
    <cellStyle name="Normal 6 2" xfId="14"/>
    <cellStyle name="Normal 7" xfId="15"/>
    <cellStyle name="Normal 7 2" xfId="16"/>
    <cellStyle name="Normal 8" xfId="33"/>
    <cellStyle name="Normal_Agilent-81570A1 2" xfId="21"/>
    <cellStyle name="Normal_Uncertainty Budget" xfId="2"/>
    <cellStyle name="Note 2" xfId="34"/>
    <cellStyle name="Note 2 2" xfId="35"/>
    <cellStyle name="Note 2 3" xfId="36"/>
    <cellStyle name="Note 3" xfId="37"/>
    <cellStyle name="Note 4" xfId="38"/>
    <cellStyle name="Note 5" xfId="39"/>
    <cellStyle name="Note 6" xfId="40"/>
    <cellStyle name="Note 7" xfId="41"/>
    <cellStyle name="Percent [2]" xfId="42"/>
    <cellStyle name="เครื่องหมายจุลภาค [0]_01) FEZ-0011-G-Form-02   DCV (Direct-Range, 0~1020V)" xfId="43"/>
    <cellStyle name="เครื่องหมายจุลภาค_01) FEZ-0011-G-Form-02   DCV (Direct-Range, 0~1020V)" xfId="44"/>
    <cellStyle name="เครื่องหมายสกุลเงิน [0]_01) FEZ-0011-G-Form-02   DCV (Direct-Range, 0~1020V)" xfId="45"/>
    <cellStyle name="เครื่องหมายสกุลเงิน_01) FEZ-0011-G-Form-02   DCV (Direct-Range, 0~1020V)" xfId="46"/>
    <cellStyle name="ปกติ 2" xfId="17"/>
    <cellStyle name="ปกติ 2 2" xfId="18"/>
    <cellStyle name="ปกติ 3" xfId="19"/>
    <cellStyle name="ปกติ_2793-01                  Std. Form (Used  HP  3458A)" xfId="47"/>
    <cellStyle name="ปกติ_Cert.(ตัวอย่าง DMM)" xfId="20"/>
    <cellStyle name="桁区切り [0.00]_05-2000" xfId="48"/>
    <cellStyle name="桁区切り_05-2000" xfId="49"/>
    <cellStyle name="標準_05-2000" xfId="50"/>
    <cellStyle name="通貨 [0.00]_05-2000" xfId="51"/>
    <cellStyle name="通貨_05-2000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114300</xdr:rowOff>
        </xdr:from>
        <xdr:to>
          <xdr:col>23</xdr:col>
          <xdr:colOff>190500</xdr:colOff>
          <xdr:row>4</xdr:row>
          <xdr:rowOff>28575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95250</xdr:rowOff>
        </xdr:from>
        <xdr:to>
          <xdr:col>15</xdr:col>
          <xdr:colOff>190500</xdr:colOff>
          <xdr:row>4</xdr:row>
          <xdr:rowOff>38100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190500</xdr:colOff>
          <xdr:row>9</xdr:row>
          <xdr:rowOff>38100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190500</xdr:colOff>
          <xdr:row>9</xdr:row>
          <xdr:rowOff>38100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114300</xdr:rowOff>
        </xdr:from>
        <xdr:to>
          <xdr:col>23</xdr:col>
          <xdr:colOff>190500</xdr:colOff>
          <xdr:row>4</xdr:row>
          <xdr:rowOff>28575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1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95250</xdr:rowOff>
        </xdr:from>
        <xdr:to>
          <xdr:col>15</xdr:col>
          <xdr:colOff>190500</xdr:colOff>
          <xdr:row>4</xdr:row>
          <xdr:rowOff>38100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1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190500</xdr:colOff>
          <xdr:row>9</xdr:row>
          <xdr:rowOff>38100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1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190500</xdr:colOff>
          <xdr:row>9</xdr:row>
          <xdr:rowOff>38100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1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97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5</xdr:row>
      <xdr:rowOff>0</xdr:rowOff>
    </xdr:from>
    <xdr:ext cx="184731" cy="2471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657350" y="1276350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000"/>
        </a:p>
      </xdr:txBody>
    </xdr:sp>
    <xdr:clientData/>
  </xdr:oneCellAnchor>
  <xdr:oneCellAnchor>
    <xdr:from>
      <xdr:col>5</xdr:col>
      <xdr:colOff>180975</xdr:colOff>
      <xdr:row>5</xdr:row>
      <xdr:rowOff>0</xdr:rowOff>
    </xdr:from>
    <xdr:ext cx="184731" cy="2471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657350" y="1276350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000"/>
        </a:p>
      </xdr:txBody>
    </xdr:sp>
    <xdr:clientData/>
  </xdr:oneCellAnchor>
  <xdr:twoCellAnchor editAs="oneCell">
    <xdr:from>
      <xdr:col>3</xdr:col>
      <xdr:colOff>66675</xdr:colOff>
      <xdr:row>5</xdr:row>
      <xdr:rowOff>133350</xdr:rowOff>
    </xdr:from>
    <xdr:to>
      <xdr:col>14</xdr:col>
      <xdr:colOff>0</xdr:colOff>
      <xdr:row>15</xdr:row>
      <xdr:rowOff>180975</xdr:rowOff>
    </xdr:to>
    <xdr:pic>
      <xdr:nvPicPr>
        <xdr:cNvPr id="4" name="Picture 4527" descr="Oven1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409700"/>
          <a:ext cx="3171825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J99"/>
  <sheetViews>
    <sheetView view="pageBreakPreview" topLeftCell="A3" zoomScaleNormal="100" zoomScaleSheetLayoutView="100" workbookViewId="0">
      <selection activeCell="E48" sqref="E48:G48"/>
    </sheetView>
  </sheetViews>
  <sheetFormatPr defaultColWidth="7.5703125" defaultRowHeight="18.75" customHeight="1"/>
  <cols>
    <col min="1" max="31" width="3.28515625" style="62" customWidth="1"/>
    <col min="32" max="36" width="3.5703125" style="62" customWidth="1"/>
    <col min="37" max="176" width="7.5703125" style="62"/>
    <col min="177" max="177" width="1.5703125" style="62" customWidth="1"/>
    <col min="178" max="181" width="3.5703125" style="62" customWidth="1"/>
    <col min="182" max="185" width="5.42578125" style="62" customWidth="1"/>
    <col min="186" max="201" width="4" style="62" customWidth="1"/>
    <col min="202" max="203" width="3.42578125" style="62" customWidth="1"/>
    <col min="204" max="241" width="3.5703125" style="62" customWidth="1"/>
    <col min="242" max="432" width="7.5703125" style="62"/>
    <col min="433" max="433" width="1.5703125" style="62" customWidth="1"/>
    <col min="434" max="437" width="3.5703125" style="62" customWidth="1"/>
    <col min="438" max="441" width="5.42578125" style="62" customWidth="1"/>
    <col min="442" max="457" width="4" style="62" customWidth="1"/>
    <col min="458" max="459" width="3.42578125" style="62" customWidth="1"/>
    <col min="460" max="497" width="3.5703125" style="62" customWidth="1"/>
    <col min="498" max="688" width="7.5703125" style="62"/>
    <col min="689" max="689" width="1.5703125" style="62" customWidth="1"/>
    <col min="690" max="693" width="3.5703125" style="62" customWidth="1"/>
    <col min="694" max="697" width="5.42578125" style="62" customWidth="1"/>
    <col min="698" max="713" width="4" style="62" customWidth="1"/>
    <col min="714" max="715" width="3.42578125" style="62" customWidth="1"/>
    <col min="716" max="753" width="3.5703125" style="62" customWidth="1"/>
    <col min="754" max="944" width="7.5703125" style="62"/>
    <col min="945" max="945" width="1.5703125" style="62" customWidth="1"/>
    <col min="946" max="949" width="3.5703125" style="62" customWidth="1"/>
    <col min="950" max="953" width="5.42578125" style="62" customWidth="1"/>
    <col min="954" max="969" width="4" style="62" customWidth="1"/>
    <col min="970" max="971" width="3.42578125" style="62" customWidth="1"/>
    <col min="972" max="1009" width="3.5703125" style="62" customWidth="1"/>
    <col min="1010" max="1200" width="7.5703125" style="62"/>
    <col min="1201" max="1201" width="1.5703125" style="62" customWidth="1"/>
    <col min="1202" max="1205" width="3.5703125" style="62" customWidth="1"/>
    <col min="1206" max="1209" width="5.42578125" style="62" customWidth="1"/>
    <col min="1210" max="1225" width="4" style="62" customWidth="1"/>
    <col min="1226" max="1227" width="3.42578125" style="62" customWidth="1"/>
    <col min="1228" max="1265" width="3.5703125" style="62" customWidth="1"/>
    <col min="1266" max="1456" width="7.5703125" style="62"/>
    <col min="1457" max="1457" width="1.5703125" style="62" customWidth="1"/>
    <col min="1458" max="1461" width="3.5703125" style="62" customWidth="1"/>
    <col min="1462" max="1465" width="5.42578125" style="62" customWidth="1"/>
    <col min="1466" max="1481" width="4" style="62" customWidth="1"/>
    <col min="1482" max="1483" width="3.42578125" style="62" customWidth="1"/>
    <col min="1484" max="1521" width="3.5703125" style="62" customWidth="1"/>
    <col min="1522" max="1712" width="7.5703125" style="62"/>
    <col min="1713" max="1713" width="1.5703125" style="62" customWidth="1"/>
    <col min="1714" max="1717" width="3.5703125" style="62" customWidth="1"/>
    <col min="1718" max="1721" width="5.42578125" style="62" customWidth="1"/>
    <col min="1722" max="1737" width="4" style="62" customWidth="1"/>
    <col min="1738" max="1739" width="3.42578125" style="62" customWidth="1"/>
    <col min="1740" max="1777" width="3.5703125" style="62" customWidth="1"/>
    <col min="1778" max="1968" width="7.5703125" style="62"/>
    <col min="1969" max="1969" width="1.5703125" style="62" customWidth="1"/>
    <col min="1970" max="1973" width="3.5703125" style="62" customWidth="1"/>
    <col min="1974" max="1977" width="5.42578125" style="62" customWidth="1"/>
    <col min="1978" max="1993" width="4" style="62" customWidth="1"/>
    <col min="1994" max="1995" width="3.42578125" style="62" customWidth="1"/>
    <col min="1996" max="2033" width="3.5703125" style="62" customWidth="1"/>
    <col min="2034" max="2224" width="7.5703125" style="62"/>
    <col min="2225" max="2225" width="1.5703125" style="62" customWidth="1"/>
    <col min="2226" max="2229" width="3.5703125" style="62" customWidth="1"/>
    <col min="2230" max="2233" width="5.42578125" style="62" customWidth="1"/>
    <col min="2234" max="2249" width="4" style="62" customWidth="1"/>
    <col min="2250" max="2251" width="3.42578125" style="62" customWidth="1"/>
    <col min="2252" max="2289" width="3.5703125" style="62" customWidth="1"/>
    <col min="2290" max="2480" width="7.5703125" style="62"/>
    <col min="2481" max="2481" width="1.5703125" style="62" customWidth="1"/>
    <col min="2482" max="2485" width="3.5703125" style="62" customWidth="1"/>
    <col min="2486" max="2489" width="5.42578125" style="62" customWidth="1"/>
    <col min="2490" max="2505" width="4" style="62" customWidth="1"/>
    <col min="2506" max="2507" width="3.42578125" style="62" customWidth="1"/>
    <col min="2508" max="2545" width="3.5703125" style="62" customWidth="1"/>
    <col min="2546" max="2736" width="7.5703125" style="62"/>
    <col min="2737" max="2737" width="1.5703125" style="62" customWidth="1"/>
    <col min="2738" max="2741" width="3.5703125" style="62" customWidth="1"/>
    <col min="2742" max="2745" width="5.42578125" style="62" customWidth="1"/>
    <col min="2746" max="2761" width="4" style="62" customWidth="1"/>
    <col min="2762" max="2763" width="3.42578125" style="62" customWidth="1"/>
    <col min="2764" max="2801" width="3.5703125" style="62" customWidth="1"/>
    <col min="2802" max="2992" width="7.5703125" style="62"/>
    <col min="2993" max="2993" width="1.5703125" style="62" customWidth="1"/>
    <col min="2994" max="2997" width="3.5703125" style="62" customWidth="1"/>
    <col min="2998" max="3001" width="5.42578125" style="62" customWidth="1"/>
    <col min="3002" max="3017" width="4" style="62" customWidth="1"/>
    <col min="3018" max="3019" width="3.42578125" style="62" customWidth="1"/>
    <col min="3020" max="3057" width="3.5703125" style="62" customWidth="1"/>
    <col min="3058" max="3248" width="7.5703125" style="62"/>
    <col min="3249" max="3249" width="1.5703125" style="62" customWidth="1"/>
    <col min="3250" max="3253" width="3.5703125" style="62" customWidth="1"/>
    <col min="3254" max="3257" width="5.42578125" style="62" customWidth="1"/>
    <col min="3258" max="3273" width="4" style="62" customWidth="1"/>
    <col min="3274" max="3275" width="3.42578125" style="62" customWidth="1"/>
    <col min="3276" max="3313" width="3.5703125" style="62" customWidth="1"/>
    <col min="3314" max="3504" width="7.5703125" style="62"/>
    <col min="3505" max="3505" width="1.5703125" style="62" customWidth="1"/>
    <col min="3506" max="3509" width="3.5703125" style="62" customWidth="1"/>
    <col min="3510" max="3513" width="5.42578125" style="62" customWidth="1"/>
    <col min="3514" max="3529" width="4" style="62" customWidth="1"/>
    <col min="3530" max="3531" width="3.42578125" style="62" customWidth="1"/>
    <col min="3532" max="3569" width="3.5703125" style="62" customWidth="1"/>
    <col min="3570" max="3760" width="7.5703125" style="62"/>
    <col min="3761" max="3761" width="1.5703125" style="62" customWidth="1"/>
    <col min="3762" max="3765" width="3.5703125" style="62" customWidth="1"/>
    <col min="3766" max="3769" width="5.42578125" style="62" customWidth="1"/>
    <col min="3770" max="3785" width="4" style="62" customWidth="1"/>
    <col min="3786" max="3787" width="3.42578125" style="62" customWidth="1"/>
    <col min="3788" max="3825" width="3.5703125" style="62" customWidth="1"/>
    <col min="3826" max="4016" width="7.5703125" style="62"/>
    <col min="4017" max="4017" width="1.5703125" style="62" customWidth="1"/>
    <col min="4018" max="4021" width="3.5703125" style="62" customWidth="1"/>
    <col min="4022" max="4025" width="5.42578125" style="62" customWidth="1"/>
    <col min="4026" max="4041" width="4" style="62" customWidth="1"/>
    <col min="4042" max="4043" width="3.42578125" style="62" customWidth="1"/>
    <col min="4044" max="4081" width="3.5703125" style="62" customWidth="1"/>
    <col min="4082" max="4272" width="7.5703125" style="62"/>
    <col min="4273" max="4273" width="1.5703125" style="62" customWidth="1"/>
    <col min="4274" max="4277" width="3.5703125" style="62" customWidth="1"/>
    <col min="4278" max="4281" width="5.42578125" style="62" customWidth="1"/>
    <col min="4282" max="4297" width="4" style="62" customWidth="1"/>
    <col min="4298" max="4299" width="3.42578125" style="62" customWidth="1"/>
    <col min="4300" max="4337" width="3.5703125" style="62" customWidth="1"/>
    <col min="4338" max="4528" width="7.5703125" style="62"/>
    <col min="4529" max="4529" width="1.5703125" style="62" customWidth="1"/>
    <col min="4530" max="4533" width="3.5703125" style="62" customWidth="1"/>
    <col min="4534" max="4537" width="5.42578125" style="62" customWidth="1"/>
    <col min="4538" max="4553" width="4" style="62" customWidth="1"/>
    <col min="4554" max="4555" width="3.42578125" style="62" customWidth="1"/>
    <col min="4556" max="4593" width="3.5703125" style="62" customWidth="1"/>
    <col min="4594" max="4784" width="7.5703125" style="62"/>
    <col min="4785" max="4785" width="1.5703125" style="62" customWidth="1"/>
    <col min="4786" max="4789" width="3.5703125" style="62" customWidth="1"/>
    <col min="4790" max="4793" width="5.42578125" style="62" customWidth="1"/>
    <col min="4794" max="4809" width="4" style="62" customWidth="1"/>
    <col min="4810" max="4811" width="3.42578125" style="62" customWidth="1"/>
    <col min="4812" max="4849" width="3.5703125" style="62" customWidth="1"/>
    <col min="4850" max="5040" width="7.5703125" style="62"/>
    <col min="5041" max="5041" width="1.5703125" style="62" customWidth="1"/>
    <col min="5042" max="5045" width="3.5703125" style="62" customWidth="1"/>
    <col min="5046" max="5049" width="5.42578125" style="62" customWidth="1"/>
    <col min="5050" max="5065" width="4" style="62" customWidth="1"/>
    <col min="5066" max="5067" width="3.42578125" style="62" customWidth="1"/>
    <col min="5068" max="5105" width="3.5703125" style="62" customWidth="1"/>
    <col min="5106" max="5296" width="7.5703125" style="62"/>
    <col min="5297" max="5297" width="1.5703125" style="62" customWidth="1"/>
    <col min="5298" max="5301" width="3.5703125" style="62" customWidth="1"/>
    <col min="5302" max="5305" width="5.42578125" style="62" customWidth="1"/>
    <col min="5306" max="5321" width="4" style="62" customWidth="1"/>
    <col min="5322" max="5323" width="3.42578125" style="62" customWidth="1"/>
    <col min="5324" max="5361" width="3.5703125" style="62" customWidth="1"/>
    <col min="5362" max="5552" width="7.5703125" style="62"/>
    <col min="5553" max="5553" width="1.5703125" style="62" customWidth="1"/>
    <col min="5554" max="5557" width="3.5703125" style="62" customWidth="1"/>
    <col min="5558" max="5561" width="5.42578125" style="62" customWidth="1"/>
    <col min="5562" max="5577" width="4" style="62" customWidth="1"/>
    <col min="5578" max="5579" width="3.42578125" style="62" customWidth="1"/>
    <col min="5580" max="5617" width="3.5703125" style="62" customWidth="1"/>
    <col min="5618" max="5808" width="7.5703125" style="62"/>
    <col min="5809" max="5809" width="1.5703125" style="62" customWidth="1"/>
    <col min="5810" max="5813" width="3.5703125" style="62" customWidth="1"/>
    <col min="5814" max="5817" width="5.42578125" style="62" customWidth="1"/>
    <col min="5818" max="5833" width="4" style="62" customWidth="1"/>
    <col min="5834" max="5835" width="3.42578125" style="62" customWidth="1"/>
    <col min="5836" max="5873" width="3.5703125" style="62" customWidth="1"/>
    <col min="5874" max="6064" width="7.5703125" style="62"/>
    <col min="6065" max="6065" width="1.5703125" style="62" customWidth="1"/>
    <col min="6066" max="6069" width="3.5703125" style="62" customWidth="1"/>
    <col min="6070" max="6073" width="5.42578125" style="62" customWidth="1"/>
    <col min="6074" max="6089" width="4" style="62" customWidth="1"/>
    <col min="6090" max="6091" width="3.42578125" style="62" customWidth="1"/>
    <col min="6092" max="6129" width="3.5703125" style="62" customWidth="1"/>
    <col min="6130" max="6320" width="7.5703125" style="62"/>
    <col min="6321" max="6321" width="1.5703125" style="62" customWidth="1"/>
    <col min="6322" max="6325" width="3.5703125" style="62" customWidth="1"/>
    <col min="6326" max="6329" width="5.42578125" style="62" customWidth="1"/>
    <col min="6330" max="6345" width="4" style="62" customWidth="1"/>
    <col min="6346" max="6347" width="3.42578125" style="62" customWidth="1"/>
    <col min="6348" max="6385" width="3.5703125" style="62" customWidth="1"/>
    <col min="6386" max="6576" width="7.5703125" style="62"/>
    <col min="6577" max="6577" width="1.5703125" style="62" customWidth="1"/>
    <col min="6578" max="6581" width="3.5703125" style="62" customWidth="1"/>
    <col min="6582" max="6585" width="5.42578125" style="62" customWidth="1"/>
    <col min="6586" max="6601" width="4" style="62" customWidth="1"/>
    <col min="6602" max="6603" width="3.42578125" style="62" customWidth="1"/>
    <col min="6604" max="6641" width="3.5703125" style="62" customWidth="1"/>
    <col min="6642" max="6832" width="7.5703125" style="62"/>
    <col min="6833" max="6833" width="1.5703125" style="62" customWidth="1"/>
    <col min="6834" max="6837" width="3.5703125" style="62" customWidth="1"/>
    <col min="6838" max="6841" width="5.42578125" style="62" customWidth="1"/>
    <col min="6842" max="6857" width="4" style="62" customWidth="1"/>
    <col min="6858" max="6859" width="3.42578125" style="62" customWidth="1"/>
    <col min="6860" max="6897" width="3.5703125" style="62" customWidth="1"/>
    <col min="6898" max="7088" width="7.5703125" style="62"/>
    <col min="7089" max="7089" width="1.5703125" style="62" customWidth="1"/>
    <col min="7090" max="7093" width="3.5703125" style="62" customWidth="1"/>
    <col min="7094" max="7097" width="5.42578125" style="62" customWidth="1"/>
    <col min="7098" max="7113" width="4" style="62" customWidth="1"/>
    <col min="7114" max="7115" width="3.42578125" style="62" customWidth="1"/>
    <col min="7116" max="7153" width="3.5703125" style="62" customWidth="1"/>
    <col min="7154" max="7344" width="7.5703125" style="62"/>
    <col min="7345" max="7345" width="1.5703125" style="62" customWidth="1"/>
    <col min="7346" max="7349" width="3.5703125" style="62" customWidth="1"/>
    <col min="7350" max="7353" width="5.42578125" style="62" customWidth="1"/>
    <col min="7354" max="7369" width="4" style="62" customWidth="1"/>
    <col min="7370" max="7371" width="3.42578125" style="62" customWidth="1"/>
    <col min="7372" max="7409" width="3.5703125" style="62" customWidth="1"/>
    <col min="7410" max="7600" width="7.5703125" style="62"/>
    <col min="7601" max="7601" width="1.5703125" style="62" customWidth="1"/>
    <col min="7602" max="7605" width="3.5703125" style="62" customWidth="1"/>
    <col min="7606" max="7609" width="5.42578125" style="62" customWidth="1"/>
    <col min="7610" max="7625" width="4" style="62" customWidth="1"/>
    <col min="7626" max="7627" width="3.42578125" style="62" customWidth="1"/>
    <col min="7628" max="7665" width="3.5703125" style="62" customWidth="1"/>
    <col min="7666" max="7856" width="7.5703125" style="62"/>
    <col min="7857" max="7857" width="1.5703125" style="62" customWidth="1"/>
    <col min="7858" max="7861" width="3.5703125" style="62" customWidth="1"/>
    <col min="7862" max="7865" width="5.42578125" style="62" customWidth="1"/>
    <col min="7866" max="7881" width="4" style="62" customWidth="1"/>
    <col min="7882" max="7883" width="3.42578125" style="62" customWidth="1"/>
    <col min="7884" max="7921" width="3.5703125" style="62" customWidth="1"/>
    <col min="7922" max="8112" width="7.5703125" style="62"/>
    <col min="8113" max="8113" width="1.5703125" style="62" customWidth="1"/>
    <col min="8114" max="8117" width="3.5703125" style="62" customWidth="1"/>
    <col min="8118" max="8121" width="5.42578125" style="62" customWidth="1"/>
    <col min="8122" max="8137" width="4" style="62" customWidth="1"/>
    <col min="8138" max="8139" width="3.42578125" style="62" customWidth="1"/>
    <col min="8140" max="8177" width="3.5703125" style="62" customWidth="1"/>
    <col min="8178" max="8368" width="7.5703125" style="62"/>
    <col min="8369" max="8369" width="1.5703125" style="62" customWidth="1"/>
    <col min="8370" max="8373" width="3.5703125" style="62" customWidth="1"/>
    <col min="8374" max="8377" width="5.42578125" style="62" customWidth="1"/>
    <col min="8378" max="8393" width="4" style="62" customWidth="1"/>
    <col min="8394" max="8395" width="3.42578125" style="62" customWidth="1"/>
    <col min="8396" max="8433" width="3.5703125" style="62" customWidth="1"/>
    <col min="8434" max="8624" width="7.5703125" style="62"/>
    <col min="8625" max="8625" width="1.5703125" style="62" customWidth="1"/>
    <col min="8626" max="8629" width="3.5703125" style="62" customWidth="1"/>
    <col min="8630" max="8633" width="5.42578125" style="62" customWidth="1"/>
    <col min="8634" max="8649" width="4" style="62" customWidth="1"/>
    <col min="8650" max="8651" width="3.42578125" style="62" customWidth="1"/>
    <col min="8652" max="8689" width="3.5703125" style="62" customWidth="1"/>
    <col min="8690" max="8880" width="7.5703125" style="62"/>
    <col min="8881" max="8881" width="1.5703125" style="62" customWidth="1"/>
    <col min="8882" max="8885" width="3.5703125" style="62" customWidth="1"/>
    <col min="8886" max="8889" width="5.42578125" style="62" customWidth="1"/>
    <col min="8890" max="8905" width="4" style="62" customWidth="1"/>
    <col min="8906" max="8907" width="3.42578125" style="62" customWidth="1"/>
    <col min="8908" max="8945" width="3.5703125" style="62" customWidth="1"/>
    <col min="8946" max="9136" width="7.5703125" style="62"/>
    <col min="9137" max="9137" width="1.5703125" style="62" customWidth="1"/>
    <col min="9138" max="9141" width="3.5703125" style="62" customWidth="1"/>
    <col min="9142" max="9145" width="5.42578125" style="62" customWidth="1"/>
    <col min="9146" max="9161" width="4" style="62" customWidth="1"/>
    <col min="9162" max="9163" width="3.42578125" style="62" customWidth="1"/>
    <col min="9164" max="9201" width="3.5703125" style="62" customWidth="1"/>
    <col min="9202" max="9392" width="7.5703125" style="62"/>
    <col min="9393" max="9393" width="1.5703125" style="62" customWidth="1"/>
    <col min="9394" max="9397" width="3.5703125" style="62" customWidth="1"/>
    <col min="9398" max="9401" width="5.42578125" style="62" customWidth="1"/>
    <col min="9402" max="9417" width="4" style="62" customWidth="1"/>
    <col min="9418" max="9419" width="3.42578125" style="62" customWidth="1"/>
    <col min="9420" max="9457" width="3.5703125" style="62" customWidth="1"/>
    <col min="9458" max="9648" width="7.5703125" style="62"/>
    <col min="9649" max="9649" width="1.5703125" style="62" customWidth="1"/>
    <col min="9650" max="9653" width="3.5703125" style="62" customWidth="1"/>
    <col min="9654" max="9657" width="5.42578125" style="62" customWidth="1"/>
    <col min="9658" max="9673" width="4" style="62" customWidth="1"/>
    <col min="9674" max="9675" width="3.42578125" style="62" customWidth="1"/>
    <col min="9676" max="9713" width="3.5703125" style="62" customWidth="1"/>
    <col min="9714" max="9904" width="7.5703125" style="62"/>
    <col min="9905" max="9905" width="1.5703125" style="62" customWidth="1"/>
    <col min="9906" max="9909" width="3.5703125" style="62" customWidth="1"/>
    <col min="9910" max="9913" width="5.42578125" style="62" customWidth="1"/>
    <col min="9914" max="9929" width="4" style="62" customWidth="1"/>
    <col min="9930" max="9931" width="3.42578125" style="62" customWidth="1"/>
    <col min="9932" max="9969" width="3.5703125" style="62" customWidth="1"/>
    <col min="9970" max="10160" width="7.5703125" style="62"/>
    <col min="10161" max="10161" width="1.5703125" style="62" customWidth="1"/>
    <col min="10162" max="10165" width="3.5703125" style="62" customWidth="1"/>
    <col min="10166" max="10169" width="5.42578125" style="62" customWidth="1"/>
    <col min="10170" max="10185" width="4" style="62" customWidth="1"/>
    <col min="10186" max="10187" width="3.42578125" style="62" customWidth="1"/>
    <col min="10188" max="10225" width="3.5703125" style="62" customWidth="1"/>
    <col min="10226" max="10416" width="7.5703125" style="62"/>
    <col min="10417" max="10417" width="1.5703125" style="62" customWidth="1"/>
    <col min="10418" max="10421" width="3.5703125" style="62" customWidth="1"/>
    <col min="10422" max="10425" width="5.42578125" style="62" customWidth="1"/>
    <col min="10426" max="10441" width="4" style="62" customWidth="1"/>
    <col min="10442" max="10443" width="3.42578125" style="62" customWidth="1"/>
    <col min="10444" max="10481" width="3.5703125" style="62" customWidth="1"/>
    <col min="10482" max="10672" width="7.5703125" style="62"/>
    <col min="10673" max="10673" width="1.5703125" style="62" customWidth="1"/>
    <col min="10674" max="10677" width="3.5703125" style="62" customWidth="1"/>
    <col min="10678" max="10681" width="5.42578125" style="62" customWidth="1"/>
    <col min="10682" max="10697" width="4" style="62" customWidth="1"/>
    <col min="10698" max="10699" width="3.42578125" style="62" customWidth="1"/>
    <col min="10700" max="10737" width="3.5703125" style="62" customWidth="1"/>
    <col min="10738" max="10928" width="7.5703125" style="62"/>
    <col min="10929" max="10929" width="1.5703125" style="62" customWidth="1"/>
    <col min="10930" max="10933" width="3.5703125" style="62" customWidth="1"/>
    <col min="10934" max="10937" width="5.42578125" style="62" customWidth="1"/>
    <col min="10938" max="10953" width="4" style="62" customWidth="1"/>
    <col min="10954" max="10955" width="3.42578125" style="62" customWidth="1"/>
    <col min="10956" max="10993" width="3.5703125" style="62" customWidth="1"/>
    <col min="10994" max="11184" width="7.5703125" style="62"/>
    <col min="11185" max="11185" width="1.5703125" style="62" customWidth="1"/>
    <col min="11186" max="11189" width="3.5703125" style="62" customWidth="1"/>
    <col min="11190" max="11193" width="5.42578125" style="62" customWidth="1"/>
    <col min="11194" max="11209" width="4" style="62" customWidth="1"/>
    <col min="11210" max="11211" width="3.42578125" style="62" customWidth="1"/>
    <col min="11212" max="11249" width="3.5703125" style="62" customWidth="1"/>
    <col min="11250" max="11440" width="7.5703125" style="62"/>
    <col min="11441" max="11441" width="1.5703125" style="62" customWidth="1"/>
    <col min="11442" max="11445" width="3.5703125" style="62" customWidth="1"/>
    <col min="11446" max="11449" width="5.42578125" style="62" customWidth="1"/>
    <col min="11450" max="11465" width="4" style="62" customWidth="1"/>
    <col min="11466" max="11467" width="3.42578125" style="62" customWidth="1"/>
    <col min="11468" max="11505" width="3.5703125" style="62" customWidth="1"/>
    <col min="11506" max="11696" width="7.5703125" style="62"/>
    <col min="11697" max="11697" width="1.5703125" style="62" customWidth="1"/>
    <col min="11698" max="11701" width="3.5703125" style="62" customWidth="1"/>
    <col min="11702" max="11705" width="5.42578125" style="62" customWidth="1"/>
    <col min="11706" max="11721" width="4" style="62" customWidth="1"/>
    <col min="11722" max="11723" width="3.42578125" style="62" customWidth="1"/>
    <col min="11724" max="11761" width="3.5703125" style="62" customWidth="1"/>
    <col min="11762" max="11952" width="7.5703125" style="62"/>
    <col min="11953" max="11953" width="1.5703125" style="62" customWidth="1"/>
    <col min="11954" max="11957" width="3.5703125" style="62" customWidth="1"/>
    <col min="11958" max="11961" width="5.42578125" style="62" customWidth="1"/>
    <col min="11962" max="11977" width="4" style="62" customWidth="1"/>
    <col min="11978" max="11979" width="3.42578125" style="62" customWidth="1"/>
    <col min="11980" max="12017" width="3.5703125" style="62" customWidth="1"/>
    <col min="12018" max="12208" width="7.5703125" style="62"/>
    <col min="12209" max="12209" width="1.5703125" style="62" customWidth="1"/>
    <col min="12210" max="12213" width="3.5703125" style="62" customWidth="1"/>
    <col min="12214" max="12217" width="5.42578125" style="62" customWidth="1"/>
    <col min="12218" max="12233" width="4" style="62" customWidth="1"/>
    <col min="12234" max="12235" width="3.42578125" style="62" customWidth="1"/>
    <col min="12236" max="12273" width="3.5703125" style="62" customWidth="1"/>
    <col min="12274" max="12464" width="7.5703125" style="62"/>
    <col min="12465" max="12465" width="1.5703125" style="62" customWidth="1"/>
    <col min="12466" max="12469" width="3.5703125" style="62" customWidth="1"/>
    <col min="12470" max="12473" width="5.42578125" style="62" customWidth="1"/>
    <col min="12474" max="12489" width="4" style="62" customWidth="1"/>
    <col min="12490" max="12491" width="3.42578125" style="62" customWidth="1"/>
    <col min="12492" max="12529" width="3.5703125" style="62" customWidth="1"/>
    <col min="12530" max="12720" width="7.5703125" style="62"/>
    <col min="12721" max="12721" width="1.5703125" style="62" customWidth="1"/>
    <col min="12722" max="12725" width="3.5703125" style="62" customWidth="1"/>
    <col min="12726" max="12729" width="5.42578125" style="62" customWidth="1"/>
    <col min="12730" max="12745" width="4" style="62" customWidth="1"/>
    <col min="12746" max="12747" width="3.42578125" style="62" customWidth="1"/>
    <col min="12748" max="12785" width="3.5703125" style="62" customWidth="1"/>
    <col min="12786" max="12976" width="7.5703125" style="62"/>
    <col min="12977" max="12977" width="1.5703125" style="62" customWidth="1"/>
    <col min="12978" max="12981" width="3.5703125" style="62" customWidth="1"/>
    <col min="12982" max="12985" width="5.42578125" style="62" customWidth="1"/>
    <col min="12986" max="13001" width="4" style="62" customWidth="1"/>
    <col min="13002" max="13003" width="3.42578125" style="62" customWidth="1"/>
    <col min="13004" max="13041" width="3.5703125" style="62" customWidth="1"/>
    <col min="13042" max="13232" width="7.5703125" style="62"/>
    <col min="13233" max="13233" width="1.5703125" style="62" customWidth="1"/>
    <col min="13234" max="13237" width="3.5703125" style="62" customWidth="1"/>
    <col min="13238" max="13241" width="5.42578125" style="62" customWidth="1"/>
    <col min="13242" max="13257" width="4" style="62" customWidth="1"/>
    <col min="13258" max="13259" width="3.42578125" style="62" customWidth="1"/>
    <col min="13260" max="13297" width="3.5703125" style="62" customWidth="1"/>
    <col min="13298" max="13488" width="7.5703125" style="62"/>
    <col min="13489" max="13489" width="1.5703125" style="62" customWidth="1"/>
    <col min="13490" max="13493" width="3.5703125" style="62" customWidth="1"/>
    <col min="13494" max="13497" width="5.42578125" style="62" customWidth="1"/>
    <col min="13498" max="13513" width="4" style="62" customWidth="1"/>
    <col min="13514" max="13515" width="3.42578125" style="62" customWidth="1"/>
    <col min="13516" max="13553" width="3.5703125" style="62" customWidth="1"/>
    <col min="13554" max="13744" width="7.5703125" style="62"/>
    <col min="13745" max="13745" width="1.5703125" style="62" customWidth="1"/>
    <col min="13746" max="13749" width="3.5703125" style="62" customWidth="1"/>
    <col min="13750" max="13753" width="5.42578125" style="62" customWidth="1"/>
    <col min="13754" max="13769" width="4" style="62" customWidth="1"/>
    <col min="13770" max="13771" width="3.42578125" style="62" customWidth="1"/>
    <col min="13772" max="13809" width="3.5703125" style="62" customWidth="1"/>
    <col min="13810" max="14000" width="7.5703125" style="62"/>
    <col min="14001" max="14001" width="1.5703125" style="62" customWidth="1"/>
    <col min="14002" max="14005" width="3.5703125" style="62" customWidth="1"/>
    <col min="14006" max="14009" width="5.42578125" style="62" customWidth="1"/>
    <col min="14010" max="14025" width="4" style="62" customWidth="1"/>
    <col min="14026" max="14027" width="3.42578125" style="62" customWidth="1"/>
    <col min="14028" max="14065" width="3.5703125" style="62" customWidth="1"/>
    <col min="14066" max="14256" width="7.5703125" style="62"/>
    <col min="14257" max="14257" width="1.5703125" style="62" customWidth="1"/>
    <col min="14258" max="14261" width="3.5703125" style="62" customWidth="1"/>
    <col min="14262" max="14265" width="5.42578125" style="62" customWidth="1"/>
    <col min="14266" max="14281" width="4" style="62" customWidth="1"/>
    <col min="14282" max="14283" width="3.42578125" style="62" customWidth="1"/>
    <col min="14284" max="14321" width="3.5703125" style="62" customWidth="1"/>
    <col min="14322" max="14512" width="7.5703125" style="62"/>
    <col min="14513" max="14513" width="1.5703125" style="62" customWidth="1"/>
    <col min="14514" max="14517" width="3.5703125" style="62" customWidth="1"/>
    <col min="14518" max="14521" width="5.42578125" style="62" customWidth="1"/>
    <col min="14522" max="14537" width="4" style="62" customWidth="1"/>
    <col min="14538" max="14539" width="3.42578125" style="62" customWidth="1"/>
    <col min="14540" max="14577" width="3.5703125" style="62" customWidth="1"/>
    <col min="14578" max="14768" width="7.5703125" style="62"/>
    <col min="14769" max="14769" width="1.5703125" style="62" customWidth="1"/>
    <col min="14770" max="14773" width="3.5703125" style="62" customWidth="1"/>
    <col min="14774" max="14777" width="5.42578125" style="62" customWidth="1"/>
    <col min="14778" max="14793" width="4" style="62" customWidth="1"/>
    <col min="14794" max="14795" width="3.42578125" style="62" customWidth="1"/>
    <col min="14796" max="14833" width="3.5703125" style="62" customWidth="1"/>
    <col min="14834" max="15024" width="7.5703125" style="62"/>
    <col min="15025" max="15025" width="1.5703125" style="62" customWidth="1"/>
    <col min="15026" max="15029" width="3.5703125" style="62" customWidth="1"/>
    <col min="15030" max="15033" width="5.42578125" style="62" customWidth="1"/>
    <col min="15034" max="15049" width="4" style="62" customWidth="1"/>
    <col min="15050" max="15051" width="3.42578125" style="62" customWidth="1"/>
    <col min="15052" max="15089" width="3.5703125" style="62" customWidth="1"/>
    <col min="15090" max="15280" width="7.5703125" style="62"/>
    <col min="15281" max="15281" width="1.5703125" style="62" customWidth="1"/>
    <col min="15282" max="15285" width="3.5703125" style="62" customWidth="1"/>
    <col min="15286" max="15289" width="5.42578125" style="62" customWidth="1"/>
    <col min="15290" max="15305" width="4" style="62" customWidth="1"/>
    <col min="15306" max="15307" width="3.42578125" style="62" customWidth="1"/>
    <col min="15308" max="15345" width="3.5703125" style="62" customWidth="1"/>
    <col min="15346" max="15536" width="7.5703125" style="62"/>
    <col min="15537" max="15537" width="1.5703125" style="62" customWidth="1"/>
    <col min="15538" max="15541" width="3.5703125" style="62" customWidth="1"/>
    <col min="15542" max="15545" width="5.42578125" style="62" customWidth="1"/>
    <col min="15546" max="15561" width="4" style="62" customWidth="1"/>
    <col min="15562" max="15563" width="3.42578125" style="62" customWidth="1"/>
    <col min="15564" max="15601" width="3.5703125" style="62" customWidth="1"/>
    <col min="15602" max="15792" width="7.5703125" style="62"/>
    <col min="15793" max="15793" width="1.5703125" style="62" customWidth="1"/>
    <col min="15794" max="15797" width="3.5703125" style="62" customWidth="1"/>
    <col min="15798" max="15801" width="5.42578125" style="62" customWidth="1"/>
    <col min="15802" max="15817" width="4" style="62" customWidth="1"/>
    <col min="15818" max="15819" width="3.42578125" style="62" customWidth="1"/>
    <col min="15820" max="15857" width="3.5703125" style="62" customWidth="1"/>
    <col min="15858" max="16048" width="7.5703125" style="62"/>
    <col min="16049" max="16049" width="1.5703125" style="62" customWidth="1"/>
    <col min="16050" max="16053" width="3.5703125" style="62" customWidth="1"/>
    <col min="16054" max="16057" width="5.42578125" style="62" customWidth="1"/>
    <col min="16058" max="16073" width="4" style="62" customWidth="1"/>
    <col min="16074" max="16075" width="3.42578125" style="62" customWidth="1"/>
    <col min="16076" max="16113" width="3.5703125" style="62" customWidth="1"/>
    <col min="16114" max="16384" width="7.5703125" style="62"/>
  </cols>
  <sheetData>
    <row r="1" spans="1:36" ht="21.75">
      <c r="A1" s="320" t="s">
        <v>20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63" t="s">
        <v>28</v>
      </c>
      <c r="M1" s="63"/>
      <c r="N1" s="63"/>
      <c r="O1" s="63"/>
      <c r="P1" s="317" t="s">
        <v>159</v>
      </c>
      <c r="Q1" s="317"/>
      <c r="R1" s="317"/>
      <c r="S1" s="317"/>
      <c r="T1" s="317"/>
      <c r="U1" s="317"/>
      <c r="V1" s="63"/>
      <c r="W1" s="63"/>
      <c r="X1" s="64"/>
      <c r="Y1" s="64"/>
      <c r="Z1" s="64"/>
      <c r="AA1" s="64"/>
      <c r="AB1" s="64"/>
      <c r="AC1" s="64"/>
      <c r="AD1" s="64"/>
      <c r="AE1" s="65"/>
    </row>
    <row r="2" spans="1:36" ht="21.75">
      <c r="A2" s="320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64" t="s">
        <v>29</v>
      </c>
      <c r="M2" s="63"/>
      <c r="N2" s="64"/>
      <c r="O2" s="63"/>
      <c r="P2" s="318">
        <v>42384</v>
      </c>
      <c r="Q2" s="318"/>
      <c r="R2" s="318"/>
      <c r="S2" s="318"/>
      <c r="T2" s="318"/>
      <c r="U2" s="64" t="s">
        <v>30</v>
      </c>
      <c r="V2" s="63"/>
      <c r="W2" s="68"/>
      <c r="X2" s="68"/>
      <c r="Y2" s="68"/>
      <c r="Z2" s="319">
        <v>42384</v>
      </c>
      <c r="AA2" s="319"/>
      <c r="AB2" s="319"/>
      <c r="AC2" s="319"/>
      <c r="AD2" s="319"/>
      <c r="AE2" s="65"/>
    </row>
    <row r="3" spans="1:36" ht="21.75">
      <c r="A3" s="321" t="s">
        <v>31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63" t="s">
        <v>32</v>
      </c>
      <c r="M3" s="63"/>
      <c r="N3" s="63"/>
      <c r="O3" s="63"/>
      <c r="P3" s="63"/>
      <c r="Q3" s="314">
        <v>23</v>
      </c>
      <c r="R3" s="314"/>
      <c r="S3" s="69" t="s">
        <v>33</v>
      </c>
      <c r="T3" s="314">
        <v>50</v>
      </c>
      <c r="U3" s="314"/>
      <c r="V3" s="70" t="s">
        <v>23</v>
      </c>
      <c r="W3" s="63"/>
      <c r="X3" s="63"/>
      <c r="Y3" s="63"/>
      <c r="Z3" s="63"/>
      <c r="AA3" s="63"/>
      <c r="AB3" s="63"/>
      <c r="AC3" s="63"/>
      <c r="AD3" s="63"/>
      <c r="AE3" s="67"/>
    </row>
    <row r="4" spans="1:36" ht="21.75">
      <c r="A4" s="322" t="s">
        <v>163</v>
      </c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63" t="s">
        <v>34</v>
      </c>
      <c r="M4" s="63"/>
      <c r="N4" s="63"/>
      <c r="O4" s="63"/>
      <c r="P4" s="63"/>
      <c r="Q4" s="63" t="s">
        <v>35</v>
      </c>
      <c r="R4" s="63"/>
      <c r="S4" s="63"/>
      <c r="T4" s="63"/>
      <c r="U4" s="63"/>
      <c r="V4" s="63"/>
      <c r="W4" s="63"/>
      <c r="X4" s="63"/>
      <c r="Y4" s="63" t="s">
        <v>36</v>
      </c>
      <c r="Z4" s="63"/>
      <c r="AA4" s="63"/>
      <c r="AB4" s="63"/>
      <c r="AC4" s="63"/>
      <c r="AD4" s="63"/>
      <c r="AE4" s="67"/>
    </row>
    <row r="5" spans="1:36" s="66" customFormat="1" ht="23.1" customHeight="1">
      <c r="A5" s="71" t="s">
        <v>37</v>
      </c>
      <c r="B5" s="72"/>
      <c r="C5" s="72"/>
      <c r="D5" s="72"/>
      <c r="E5" s="72"/>
      <c r="F5" s="315" t="s">
        <v>38</v>
      </c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74"/>
    </row>
    <row r="6" spans="1:36" s="66" customFormat="1" ht="23.1" customHeight="1">
      <c r="A6" s="71" t="s">
        <v>39</v>
      </c>
      <c r="B6" s="72"/>
      <c r="C6" s="72"/>
      <c r="D6" s="72"/>
      <c r="E6" s="72"/>
      <c r="F6" s="316" t="s">
        <v>154</v>
      </c>
      <c r="G6" s="316"/>
      <c r="H6" s="316"/>
      <c r="I6" s="316"/>
      <c r="J6" s="316"/>
      <c r="K6" s="316"/>
      <c r="L6" s="316"/>
      <c r="M6" s="316"/>
      <c r="N6" s="316"/>
      <c r="O6" s="316"/>
      <c r="P6" s="75" t="s">
        <v>40</v>
      </c>
      <c r="Q6" s="76"/>
      <c r="T6" s="316" t="s">
        <v>155</v>
      </c>
      <c r="U6" s="316"/>
      <c r="V6" s="316"/>
      <c r="W6" s="316"/>
      <c r="X6" s="316"/>
      <c r="Y6" s="316"/>
      <c r="Z6" s="316"/>
      <c r="AA6" s="316"/>
      <c r="AB6" s="316"/>
      <c r="AC6" s="316"/>
      <c r="AD6" s="74"/>
    </row>
    <row r="7" spans="1:36" s="66" customFormat="1" ht="23.1" customHeight="1">
      <c r="A7" s="71" t="s">
        <v>41</v>
      </c>
      <c r="C7" s="313"/>
      <c r="D7" s="323" t="s">
        <v>156</v>
      </c>
      <c r="E7" s="323"/>
      <c r="F7" s="323"/>
      <c r="G7" s="323"/>
      <c r="H7" s="323"/>
      <c r="I7" s="323"/>
      <c r="J7" s="323"/>
      <c r="L7" s="324" t="s">
        <v>42</v>
      </c>
      <c r="M7" s="324"/>
      <c r="N7" s="324"/>
      <c r="O7" s="323">
        <v>6437</v>
      </c>
      <c r="P7" s="323"/>
      <c r="Q7" s="323"/>
      <c r="R7" s="323"/>
      <c r="S7" s="323"/>
      <c r="T7" s="323"/>
      <c r="U7" s="323"/>
      <c r="V7" s="323"/>
      <c r="W7" s="325" t="s">
        <v>43</v>
      </c>
      <c r="X7" s="325"/>
      <c r="Y7" s="316" t="s">
        <v>157</v>
      </c>
      <c r="Z7" s="316"/>
      <c r="AA7" s="316"/>
      <c r="AB7" s="316"/>
      <c r="AC7" s="316"/>
      <c r="AD7" s="74"/>
      <c r="AE7" s="77"/>
    </row>
    <row r="8" spans="1:36" s="66" customFormat="1" ht="23.1" customHeight="1">
      <c r="A8" s="78" t="s">
        <v>45</v>
      </c>
      <c r="B8" s="74"/>
      <c r="C8" s="312">
        <v>20</v>
      </c>
      <c r="D8" s="71" t="s">
        <v>46</v>
      </c>
      <c r="E8" s="264">
        <v>60</v>
      </c>
      <c r="F8" s="75" t="s">
        <v>158</v>
      </c>
      <c r="G8" s="79" t="s">
        <v>47</v>
      </c>
      <c r="K8" s="311">
        <v>0.1</v>
      </c>
      <c r="N8" s="75" t="s">
        <v>45</v>
      </c>
      <c r="O8" s="76"/>
      <c r="P8" s="264">
        <v>20</v>
      </c>
      <c r="Q8" s="71" t="s">
        <v>46</v>
      </c>
      <c r="R8" s="264">
        <v>60</v>
      </c>
      <c r="S8" s="75" t="s">
        <v>23</v>
      </c>
      <c r="U8" s="79" t="s">
        <v>47</v>
      </c>
      <c r="Y8" s="311">
        <v>0.1</v>
      </c>
      <c r="AD8" s="74"/>
      <c r="AG8" s="53"/>
      <c r="AH8" s="52"/>
      <c r="AI8" s="51"/>
      <c r="AJ8" s="49"/>
    </row>
    <row r="9" spans="1:36" s="66" customFormat="1" ht="23.1" customHeight="1">
      <c r="A9" s="79" t="s">
        <v>48</v>
      </c>
      <c r="B9" s="79"/>
      <c r="C9" s="79"/>
      <c r="D9" s="79"/>
      <c r="E9" s="79"/>
      <c r="F9" s="78"/>
      <c r="G9" s="78"/>
      <c r="H9" s="78" t="s">
        <v>49</v>
      </c>
      <c r="J9" s="80"/>
      <c r="L9" s="78" t="s">
        <v>50</v>
      </c>
      <c r="N9" s="78"/>
      <c r="O9" s="315"/>
      <c r="P9" s="315"/>
      <c r="Q9" s="315"/>
      <c r="R9" s="315"/>
      <c r="S9" s="315"/>
      <c r="T9" s="315"/>
      <c r="U9" s="315"/>
      <c r="V9" s="315"/>
      <c r="W9" s="315"/>
      <c r="X9" s="315"/>
      <c r="Y9" s="315"/>
      <c r="Z9" s="315"/>
      <c r="AA9" s="315"/>
      <c r="AB9" s="315"/>
      <c r="AC9" s="315"/>
      <c r="AD9" s="74"/>
      <c r="AE9" s="77"/>
    </row>
    <row r="10" spans="1:36" s="66" customFormat="1" ht="6.75" customHeight="1">
      <c r="A10" s="82"/>
      <c r="B10" s="82"/>
      <c r="C10" s="82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4"/>
      <c r="AB10" s="74"/>
      <c r="AC10" s="74"/>
      <c r="AD10" s="74"/>
      <c r="AE10" s="77"/>
    </row>
    <row r="11" spans="1:36" s="66" customFormat="1" ht="23.1" customHeight="1">
      <c r="A11" s="78" t="s">
        <v>51</v>
      </c>
      <c r="B11" s="78"/>
      <c r="C11" s="78"/>
      <c r="D11" s="78"/>
      <c r="E11" s="78"/>
      <c r="F11" s="78"/>
      <c r="G11" s="198"/>
      <c r="H11" s="81"/>
      <c r="I11" s="81"/>
      <c r="J11" s="81"/>
      <c r="K11" s="81"/>
      <c r="L11" s="81"/>
      <c r="M11" s="81"/>
      <c r="N11" s="81"/>
      <c r="O11" s="74"/>
      <c r="P11" s="74"/>
      <c r="Q11" s="71"/>
      <c r="R11" s="84" t="s">
        <v>52</v>
      </c>
      <c r="S11" s="84"/>
      <c r="T11" s="73"/>
      <c r="U11" s="81"/>
      <c r="V11" s="81"/>
      <c r="W11" s="81"/>
      <c r="X11" s="81"/>
      <c r="Y11" s="81"/>
      <c r="Z11" s="81"/>
      <c r="AA11" s="74"/>
      <c r="AB11" s="74"/>
      <c r="AC11" s="74"/>
      <c r="AD11" s="74"/>
      <c r="AE11" s="85"/>
    </row>
    <row r="12" spans="1:36" s="66" customFormat="1" ht="18" customHeight="1">
      <c r="W12" s="86"/>
      <c r="X12" s="86"/>
      <c r="Y12" s="86"/>
      <c r="AD12" s="87"/>
    </row>
    <row r="13" spans="1:36" ht="18.75" customHeight="1">
      <c r="A13" s="310" t="s">
        <v>97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1"/>
      <c r="M13" s="201"/>
      <c r="N13" s="201"/>
      <c r="O13" s="201"/>
      <c r="P13" s="201"/>
      <c r="Q13" s="201"/>
      <c r="R13" s="202"/>
      <c r="S13" s="202"/>
      <c r="T13" s="202"/>
      <c r="U13" s="202"/>
      <c r="V13" s="202"/>
      <c r="W13" s="202"/>
      <c r="X13" s="61"/>
      <c r="Y13" s="61"/>
      <c r="Z13" s="61"/>
      <c r="AA13" s="61"/>
      <c r="AB13" s="61"/>
      <c r="AC13" s="61"/>
      <c r="AD13" s="61"/>
      <c r="AE13" s="49"/>
    </row>
    <row r="14" spans="1:36" ht="18.75" customHeight="1">
      <c r="A14" s="332" t="s">
        <v>98</v>
      </c>
      <c r="B14" s="333"/>
      <c r="C14" s="332" t="s">
        <v>96</v>
      </c>
      <c r="D14" s="333"/>
      <c r="E14" s="334" t="s">
        <v>99</v>
      </c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  <c r="R14" s="335"/>
      <c r="S14" s="335"/>
      <c r="T14" s="335"/>
      <c r="U14" s="335"/>
      <c r="V14" s="335"/>
      <c r="W14" s="335"/>
      <c r="X14" s="335"/>
      <c r="Y14" s="335"/>
      <c r="Z14" s="335"/>
      <c r="AA14" s="335"/>
      <c r="AB14" s="335"/>
      <c r="AC14" s="335"/>
      <c r="AD14" s="335"/>
      <c r="AE14" s="336"/>
    </row>
    <row r="15" spans="1:36" ht="18.75" customHeight="1">
      <c r="A15" s="337" t="s">
        <v>100</v>
      </c>
      <c r="B15" s="338"/>
      <c r="C15" s="337" t="s">
        <v>101</v>
      </c>
      <c r="D15" s="338"/>
      <c r="E15" s="337" t="s">
        <v>102</v>
      </c>
      <c r="F15" s="339"/>
      <c r="G15" s="339"/>
      <c r="H15" s="340" t="s">
        <v>103</v>
      </c>
      <c r="I15" s="341"/>
      <c r="J15" s="342"/>
      <c r="K15" s="339" t="s">
        <v>104</v>
      </c>
      <c r="L15" s="339"/>
      <c r="M15" s="339"/>
      <c r="N15" s="340" t="s">
        <v>105</v>
      </c>
      <c r="O15" s="341"/>
      <c r="P15" s="342"/>
      <c r="Q15" s="339" t="s">
        <v>106</v>
      </c>
      <c r="R15" s="339"/>
      <c r="S15" s="339"/>
      <c r="T15" s="340" t="s">
        <v>107</v>
      </c>
      <c r="U15" s="341"/>
      <c r="V15" s="342"/>
      <c r="W15" s="340" t="s">
        <v>108</v>
      </c>
      <c r="X15" s="341"/>
      <c r="Y15" s="342"/>
      <c r="Z15" s="340" t="s">
        <v>109</v>
      </c>
      <c r="AA15" s="341"/>
      <c r="AB15" s="342"/>
      <c r="AC15" s="340" t="s">
        <v>110</v>
      </c>
      <c r="AD15" s="341"/>
      <c r="AE15" s="342"/>
    </row>
    <row r="16" spans="1:36" ht="18.75" customHeight="1">
      <c r="A16" s="326">
        <v>1</v>
      </c>
      <c r="B16" s="327"/>
      <c r="C16" s="328">
        <v>70</v>
      </c>
      <c r="D16" s="329"/>
      <c r="E16" s="330">
        <v>71</v>
      </c>
      <c r="F16" s="331"/>
      <c r="G16" s="331"/>
      <c r="H16" s="330">
        <v>71</v>
      </c>
      <c r="I16" s="331"/>
      <c r="J16" s="331"/>
      <c r="K16" s="330">
        <v>71</v>
      </c>
      <c r="L16" s="331"/>
      <c r="M16" s="331"/>
      <c r="N16" s="330">
        <v>71</v>
      </c>
      <c r="O16" s="331"/>
      <c r="P16" s="331"/>
      <c r="Q16" s="330">
        <v>71</v>
      </c>
      <c r="R16" s="331"/>
      <c r="S16" s="331"/>
      <c r="T16" s="330">
        <v>71</v>
      </c>
      <c r="U16" s="331"/>
      <c r="V16" s="331"/>
      <c r="W16" s="330">
        <v>71</v>
      </c>
      <c r="X16" s="331"/>
      <c r="Y16" s="331"/>
      <c r="Z16" s="330">
        <v>71</v>
      </c>
      <c r="AA16" s="331"/>
      <c r="AB16" s="331"/>
      <c r="AC16" s="330">
        <v>71</v>
      </c>
      <c r="AD16" s="331"/>
      <c r="AE16" s="331"/>
    </row>
    <row r="17" spans="1:31" ht="18.75" customHeight="1">
      <c r="A17" s="326">
        <f t="shared" ref="A17:A45" si="0">A16+1</f>
        <v>2</v>
      </c>
      <c r="B17" s="327"/>
      <c r="C17" s="343">
        <f>C16</f>
        <v>70</v>
      </c>
      <c r="D17" s="344"/>
      <c r="E17" s="343">
        <v>71</v>
      </c>
      <c r="F17" s="345"/>
      <c r="G17" s="345"/>
      <c r="H17" s="343">
        <v>71</v>
      </c>
      <c r="I17" s="345"/>
      <c r="J17" s="345"/>
      <c r="K17" s="343">
        <v>71</v>
      </c>
      <c r="L17" s="345"/>
      <c r="M17" s="345"/>
      <c r="N17" s="343">
        <v>71</v>
      </c>
      <c r="O17" s="345"/>
      <c r="P17" s="345"/>
      <c r="Q17" s="343">
        <v>71</v>
      </c>
      <c r="R17" s="345"/>
      <c r="S17" s="345"/>
      <c r="T17" s="343">
        <v>71</v>
      </c>
      <c r="U17" s="345"/>
      <c r="V17" s="345"/>
      <c r="W17" s="343">
        <v>71</v>
      </c>
      <c r="X17" s="345"/>
      <c r="Y17" s="345"/>
      <c r="Z17" s="343">
        <v>71</v>
      </c>
      <c r="AA17" s="345"/>
      <c r="AB17" s="345"/>
      <c r="AC17" s="343">
        <v>71</v>
      </c>
      <c r="AD17" s="345"/>
      <c r="AE17" s="345"/>
    </row>
    <row r="18" spans="1:31" ht="18.75" customHeight="1">
      <c r="A18" s="326">
        <f t="shared" si="0"/>
        <v>3</v>
      </c>
      <c r="B18" s="327"/>
      <c r="C18" s="343">
        <f t="shared" ref="C18:C45" si="1">C17</f>
        <v>70</v>
      </c>
      <c r="D18" s="344"/>
      <c r="E18" s="343">
        <v>71</v>
      </c>
      <c r="F18" s="345"/>
      <c r="G18" s="345"/>
      <c r="H18" s="343">
        <v>71</v>
      </c>
      <c r="I18" s="345"/>
      <c r="J18" s="345"/>
      <c r="K18" s="343">
        <v>71</v>
      </c>
      <c r="L18" s="345"/>
      <c r="M18" s="345"/>
      <c r="N18" s="343">
        <v>71</v>
      </c>
      <c r="O18" s="345"/>
      <c r="P18" s="345"/>
      <c r="Q18" s="343">
        <v>71</v>
      </c>
      <c r="R18" s="345"/>
      <c r="S18" s="345"/>
      <c r="T18" s="343">
        <v>71</v>
      </c>
      <c r="U18" s="345"/>
      <c r="V18" s="345"/>
      <c r="W18" s="343">
        <v>71</v>
      </c>
      <c r="X18" s="345"/>
      <c r="Y18" s="345"/>
      <c r="Z18" s="343">
        <v>71</v>
      </c>
      <c r="AA18" s="345"/>
      <c r="AB18" s="345"/>
      <c r="AC18" s="343">
        <v>71</v>
      </c>
      <c r="AD18" s="345"/>
      <c r="AE18" s="345"/>
    </row>
    <row r="19" spans="1:31" ht="18.75" customHeight="1">
      <c r="A19" s="326">
        <f t="shared" si="0"/>
        <v>4</v>
      </c>
      <c r="B19" s="327"/>
      <c r="C19" s="343">
        <f t="shared" si="1"/>
        <v>70</v>
      </c>
      <c r="D19" s="344"/>
      <c r="E19" s="343">
        <v>71</v>
      </c>
      <c r="F19" s="345"/>
      <c r="G19" s="345"/>
      <c r="H19" s="343">
        <v>71</v>
      </c>
      <c r="I19" s="345"/>
      <c r="J19" s="345"/>
      <c r="K19" s="343">
        <v>71</v>
      </c>
      <c r="L19" s="345"/>
      <c r="M19" s="345"/>
      <c r="N19" s="343">
        <v>71</v>
      </c>
      <c r="O19" s="345"/>
      <c r="P19" s="345"/>
      <c r="Q19" s="343">
        <v>71</v>
      </c>
      <c r="R19" s="345"/>
      <c r="S19" s="345"/>
      <c r="T19" s="343">
        <v>71</v>
      </c>
      <c r="U19" s="345"/>
      <c r="V19" s="345"/>
      <c r="W19" s="343">
        <v>71</v>
      </c>
      <c r="X19" s="345"/>
      <c r="Y19" s="345"/>
      <c r="Z19" s="343">
        <v>71</v>
      </c>
      <c r="AA19" s="345"/>
      <c r="AB19" s="345"/>
      <c r="AC19" s="343">
        <v>71</v>
      </c>
      <c r="AD19" s="345"/>
      <c r="AE19" s="345"/>
    </row>
    <row r="20" spans="1:31" ht="18.75" customHeight="1">
      <c r="A20" s="326">
        <f t="shared" si="0"/>
        <v>5</v>
      </c>
      <c r="B20" s="327"/>
      <c r="C20" s="343">
        <f t="shared" si="1"/>
        <v>70</v>
      </c>
      <c r="D20" s="344"/>
      <c r="E20" s="343">
        <v>71</v>
      </c>
      <c r="F20" s="345"/>
      <c r="G20" s="345"/>
      <c r="H20" s="343">
        <v>71</v>
      </c>
      <c r="I20" s="345"/>
      <c r="J20" s="345"/>
      <c r="K20" s="343">
        <v>71</v>
      </c>
      <c r="L20" s="345"/>
      <c r="M20" s="345"/>
      <c r="N20" s="343">
        <v>71</v>
      </c>
      <c r="O20" s="345"/>
      <c r="P20" s="345"/>
      <c r="Q20" s="343">
        <v>71</v>
      </c>
      <c r="R20" s="345"/>
      <c r="S20" s="345"/>
      <c r="T20" s="343">
        <v>71</v>
      </c>
      <c r="U20" s="345"/>
      <c r="V20" s="345"/>
      <c r="W20" s="343">
        <v>71</v>
      </c>
      <c r="X20" s="345"/>
      <c r="Y20" s="345"/>
      <c r="Z20" s="343">
        <v>71</v>
      </c>
      <c r="AA20" s="345"/>
      <c r="AB20" s="345"/>
      <c r="AC20" s="343">
        <v>71</v>
      </c>
      <c r="AD20" s="345"/>
      <c r="AE20" s="345"/>
    </row>
    <row r="21" spans="1:31" ht="18.75" customHeight="1">
      <c r="A21" s="326">
        <f t="shared" si="0"/>
        <v>6</v>
      </c>
      <c r="B21" s="327"/>
      <c r="C21" s="343">
        <f t="shared" si="1"/>
        <v>70</v>
      </c>
      <c r="D21" s="344"/>
      <c r="E21" s="343">
        <v>71</v>
      </c>
      <c r="F21" s="345"/>
      <c r="G21" s="345"/>
      <c r="H21" s="343">
        <v>71</v>
      </c>
      <c r="I21" s="345"/>
      <c r="J21" s="345"/>
      <c r="K21" s="343">
        <v>71</v>
      </c>
      <c r="L21" s="345"/>
      <c r="M21" s="345"/>
      <c r="N21" s="343">
        <v>71</v>
      </c>
      <c r="O21" s="345"/>
      <c r="P21" s="345"/>
      <c r="Q21" s="343">
        <v>71</v>
      </c>
      <c r="R21" s="345"/>
      <c r="S21" s="345"/>
      <c r="T21" s="343">
        <v>71</v>
      </c>
      <c r="U21" s="345"/>
      <c r="V21" s="345"/>
      <c r="W21" s="343">
        <v>71</v>
      </c>
      <c r="X21" s="345"/>
      <c r="Y21" s="345"/>
      <c r="Z21" s="343">
        <v>71</v>
      </c>
      <c r="AA21" s="345"/>
      <c r="AB21" s="345"/>
      <c r="AC21" s="343">
        <v>71</v>
      </c>
      <c r="AD21" s="345"/>
      <c r="AE21" s="345"/>
    </row>
    <row r="22" spans="1:31" ht="18.75" customHeight="1">
      <c r="A22" s="326">
        <f t="shared" si="0"/>
        <v>7</v>
      </c>
      <c r="B22" s="327"/>
      <c r="C22" s="343">
        <f t="shared" si="1"/>
        <v>70</v>
      </c>
      <c r="D22" s="344"/>
      <c r="E22" s="343">
        <v>71</v>
      </c>
      <c r="F22" s="345"/>
      <c r="G22" s="345"/>
      <c r="H22" s="343">
        <v>71</v>
      </c>
      <c r="I22" s="345"/>
      <c r="J22" s="345"/>
      <c r="K22" s="343">
        <v>71</v>
      </c>
      <c r="L22" s="345"/>
      <c r="M22" s="345"/>
      <c r="N22" s="343">
        <v>71</v>
      </c>
      <c r="O22" s="345"/>
      <c r="P22" s="345"/>
      <c r="Q22" s="343">
        <v>71</v>
      </c>
      <c r="R22" s="345"/>
      <c r="S22" s="345"/>
      <c r="T22" s="343">
        <v>71</v>
      </c>
      <c r="U22" s="345"/>
      <c r="V22" s="345"/>
      <c r="W22" s="343">
        <v>71</v>
      </c>
      <c r="X22" s="345"/>
      <c r="Y22" s="345"/>
      <c r="Z22" s="343">
        <v>71</v>
      </c>
      <c r="AA22" s="345"/>
      <c r="AB22" s="345"/>
      <c r="AC22" s="343">
        <v>71</v>
      </c>
      <c r="AD22" s="345"/>
      <c r="AE22" s="345"/>
    </row>
    <row r="23" spans="1:31" ht="18.75" customHeight="1">
      <c r="A23" s="326">
        <f t="shared" si="0"/>
        <v>8</v>
      </c>
      <c r="B23" s="327"/>
      <c r="C23" s="343">
        <f t="shared" si="1"/>
        <v>70</v>
      </c>
      <c r="D23" s="344"/>
      <c r="E23" s="343">
        <v>71</v>
      </c>
      <c r="F23" s="345"/>
      <c r="G23" s="345"/>
      <c r="H23" s="343">
        <v>71</v>
      </c>
      <c r="I23" s="345"/>
      <c r="J23" s="345"/>
      <c r="K23" s="343">
        <v>71</v>
      </c>
      <c r="L23" s="345"/>
      <c r="M23" s="345"/>
      <c r="N23" s="343">
        <v>71</v>
      </c>
      <c r="O23" s="345"/>
      <c r="P23" s="345"/>
      <c r="Q23" s="343">
        <v>71</v>
      </c>
      <c r="R23" s="345"/>
      <c r="S23" s="345"/>
      <c r="T23" s="343">
        <v>71</v>
      </c>
      <c r="U23" s="345"/>
      <c r="V23" s="345"/>
      <c r="W23" s="343">
        <v>71</v>
      </c>
      <c r="X23" s="345"/>
      <c r="Y23" s="345"/>
      <c r="Z23" s="343">
        <v>71</v>
      </c>
      <c r="AA23" s="345"/>
      <c r="AB23" s="345"/>
      <c r="AC23" s="343">
        <v>71</v>
      </c>
      <c r="AD23" s="345"/>
      <c r="AE23" s="345"/>
    </row>
    <row r="24" spans="1:31" ht="18.75" customHeight="1">
      <c r="A24" s="326">
        <f t="shared" si="0"/>
        <v>9</v>
      </c>
      <c r="B24" s="327"/>
      <c r="C24" s="343">
        <f t="shared" si="1"/>
        <v>70</v>
      </c>
      <c r="D24" s="344"/>
      <c r="E24" s="343">
        <v>71</v>
      </c>
      <c r="F24" s="345"/>
      <c r="G24" s="344"/>
      <c r="H24" s="343">
        <v>71</v>
      </c>
      <c r="I24" s="345"/>
      <c r="J24" s="344"/>
      <c r="K24" s="343">
        <v>71</v>
      </c>
      <c r="L24" s="345"/>
      <c r="M24" s="344"/>
      <c r="N24" s="343">
        <v>71</v>
      </c>
      <c r="O24" s="345"/>
      <c r="P24" s="344"/>
      <c r="Q24" s="343">
        <v>71</v>
      </c>
      <c r="R24" s="345"/>
      <c r="S24" s="344"/>
      <c r="T24" s="343">
        <v>71</v>
      </c>
      <c r="U24" s="345"/>
      <c r="V24" s="344"/>
      <c r="W24" s="343">
        <v>71</v>
      </c>
      <c r="X24" s="345"/>
      <c r="Y24" s="344"/>
      <c r="Z24" s="343">
        <v>71</v>
      </c>
      <c r="AA24" s="345"/>
      <c r="AB24" s="344"/>
      <c r="AC24" s="343">
        <v>71</v>
      </c>
      <c r="AD24" s="345"/>
      <c r="AE24" s="344"/>
    </row>
    <row r="25" spans="1:31" ht="18.75" customHeight="1">
      <c r="A25" s="326">
        <f t="shared" si="0"/>
        <v>10</v>
      </c>
      <c r="B25" s="327"/>
      <c r="C25" s="343">
        <f t="shared" si="1"/>
        <v>70</v>
      </c>
      <c r="D25" s="344"/>
      <c r="E25" s="343">
        <v>71</v>
      </c>
      <c r="F25" s="345"/>
      <c r="G25" s="345"/>
      <c r="H25" s="343">
        <v>71</v>
      </c>
      <c r="I25" s="345"/>
      <c r="J25" s="345"/>
      <c r="K25" s="343">
        <v>71</v>
      </c>
      <c r="L25" s="345"/>
      <c r="M25" s="345"/>
      <c r="N25" s="343">
        <v>71</v>
      </c>
      <c r="O25" s="345"/>
      <c r="P25" s="345"/>
      <c r="Q25" s="343">
        <v>71</v>
      </c>
      <c r="R25" s="345"/>
      <c r="S25" s="345"/>
      <c r="T25" s="343">
        <v>71</v>
      </c>
      <c r="U25" s="345"/>
      <c r="V25" s="345"/>
      <c r="W25" s="343">
        <v>71</v>
      </c>
      <c r="X25" s="345"/>
      <c r="Y25" s="345"/>
      <c r="Z25" s="343">
        <v>71</v>
      </c>
      <c r="AA25" s="345"/>
      <c r="AB25" s="345"/>
      <c r="AC25" s="343">
        <v>71</v>
      </c>
      <c r="AD25" s="345"/>
      <c r="AE25" s="345"/>
    </row>
    <row r="26" spans="1:31" ht="18.75" customHeight="1">
      <c r="A26" s="326">
        <f t="shared" si="0"/>
        <v>11</v>
      </c>
      <c r="B26" s="327"/>
      <c r="C26" s="343">
        <f t="shared" si="1"/>
        <v>70</v>
      </c>
      <c r="D26" s="344"/>
      <c r="E26" s="343">
        <v>71</v>
      </c>
      <c r="F26" s="345"/>
      <c r="G26" s="345"/>
      <c r="H26" s="343">
        <v>71</v>
      </c>
      <c r="I26" s="345"/>
      <c r="J26" s="345"/>
      <c r="K26" s="343">
        <v>71</v>
      </c>
      <c r="L26" s="345"/>
      <c r="M26" s="345"/>
      <c r="N26" s="343">
        <v>71</v>
      </c>
      <c r="O26" s="345"/>
      <c r="P26" s="345"/>
      <c r="Q26" s="343">
        <v>71</v>
      </c>
      <c r="R26" s="345"/>
      <c r="S26" s="345"/>
      <c r="T26" s="343">
        <v>71</v>
      </c>
      <c r="U26" s="345"/>
      <c r="V26" s="345"/>
      <c r="W26" s="343">
        <v>71</v>
      </c>
      <c r="X26" s="345"/>
      <c r="Y26" s="345"/>
      <c r="Z26" s="343">
        <v>71</v>
      </c>
      <c r="AA26" s="345"/>
      <c r="AB26" s="345"/>
      <c r="AC26" s="343">
        <v>71</v>
      </c>
      <c r="AD26" s="345"/>
      <c r="AE26" s="345"/>
    </row>
    <row r="27" spans="1:31" ht="18.75" customHeight="1">
      <c r="A27" s="326">
        <f t="shared" si="0"/>
        <v>12</v>
      </c>
      <c r="B27" s="327"/>
      <c r="C27" s="343">
        <f t="shared" si="1"/>
        <v>70</v>
      </c>
      <c r="D27" s="344"/>
      <c r="E27" s="343">
        <v>71</v>
      </c>
      <c r="F27" s="345"/>
      <c r="G27" s="345"/>
      <c r="H27" s="343">
        <v>71</v>
      </c>
      <c r="I27" s="345"/>
      <c r="J27" s="345"/>
      <c r="K27" s="343">
        <v>71</v>
      </c>
      <c r="L27" s="345"/>
      <c r="M27" s="345"/>
      <c r="N27" s="343">
        <v>71</v>
      </c>
      <c r="O27" s="345"/>
      <c r="P27" s="345"/>
      <c r="Q27" s="343">
        <v>71</v>
      </c>
      <c r="R27" s="345"/>
      <c r="S27" s="345"/>
      <c r="T27" s="343">
        <v>71</v>
      </c>
      <c r="U27" s="345"/>
      <c r="V27" s="345"/>
      <c r="W27" s="343">
        <v>71</v>
      </c>
      <c r="X27" s="345"/>
      <c r="Y27" s="345"/>
      <c r="Z27" s="343">
        <v>71</v>
      </c>
      <c r="AA27" s="345"/>
      <c r="AB27" s="345"/>
      <c r="AC27" s="343">
        <v>71</v>
      </c>
      <c r="AD27" s="345"/>
      <c r="AE27" s="345"/>
    </row>
    <row r="28" spans="1:31" ht="18.75" customHeight="1">
      <c r="A28" s="326">
        <f t="shared" si="0"/>
        <v>13</v>
      </c>
      <c r="B28" s="327"/>
      <c r="C28" s="343">
        <f t="shared" si="1"/>
        <v>70</v>
      </c>
      <c r="D28" s="344"/>
      <c r="E28" s="343">
        <v>71</v>
      </c>
      <c r="F28" s="345"/>
      <c r="G28" s="345"/>
      <c r="H28" s="343">
        <v>71</v>
      </c>
      <c r="I28" s="345"/>
      <c r="J28" s="345"/>
      <c r="K28" s="343">
        <v>71</v>
      </c>
      <c r="L28" s="345"/>
      <c r="M28" s="345"/>
      <c r="N28" s="343">
        <v>71</v>
      </c>
      <c r="O28" s="345"/>
      <c r="P28" s="345"/>
      <c r="Q28" s="343">
        <v>71</v>
      </c>
      <c r="R28" s="345"/>
      <c r="S28" s="345"/>
      <c r="T28" s="343">
        <v>71</v>
      </c>
      <c r="U28" s="345"/>
      <c r="V28" s="345"/>
      <c r="W28" s="343">
        <v>71</v>
      </c>
      <c r="X28" s="345"/>
      <c r="Y28" s="345"/>
      <c r="Z28" s="343">
        <v>71</v>
      </c>
      <c r="AA28" s="345"/>
      <c r="AB28" s="345"/>
      <c r="AC28" s="343">
        <v>71</v>
      </c>
      <c r="AD28" s="345"/>
      <c r="AE28" s="345"/>
    </row>
    <row r="29" spans="1:31" ht="18.75" customHeight="1">
      <c r="A29" s="326">
        <f t="shared" si="0"/>
        <v>14</v>
      </c>
      <c r="B29" s="327"/>
      <c r="C29" s="343">
        <f t="shared" si="1"/>
        <v>70</v>
      </c>
      <c r="D29" s="344"/>
      <c r="E29" s="343">
        <v>71</v>
      </c>
      <c r="F29" s="345"/>
      <c r="G29" s="345"/>
      <c r="H29" s="343">
        <v>71</v>
      </c>
      <c r="I29" s="345"/>
      <c r="J29" s="345"/>
      <c r="K29" s="343">
        <v>71</v>
      </c>
      <c r="L29" s="345"/>
      <c r="M29" s="345"/>
      <c r="N29" s="343">
        <v>71</v>
      </c>
      <c r="O29" s="345"/>
      <c r="P29" s="345"/>
      <c r="Q29" s="343">
        <v>71</v>
      </c>
      <c r="R29" s="345"/>
      <c r="S29" s="345"/>
      <c r="T29" s="343">
        <v>71</v>
      </c>
      <c r="U29" s="345"/>
      <c r="V29" s="345"/>
      <c r="W29" s="343">
        <v>71</v>
      </c>
      <c r="X29" s="345"/>
      <c r="Y29" s="345"/>
      <c r="Z29" s="343">
        <v>71</v>
      </c>
      <c r="AA29" s="345"/>
      <c r="AB29" s="345"/>
      <c r="AC29" s="343">
        <v>71</v>
      </c>
      <c r="AD29" s="345"/>
      <c r="AE29" s="345"/>
    </row>
    <row r="30" spans="1:31" ht="18.75" customHeight="1">
      <c r="A30" s="326">
        <f t="shared" si="0"/>
        <v>15</v>
      </c>
      <c r="B30" s="327"/>
      <c r="C30" s="343">
        <f t="shared" si="1"/>
        <v>70</v>
      </c>
      <c r="D30" s="344"/>
      <c r="E30" s="343">
        <v>71</v>
      </c>
      <c r="F30" s="345"/>
      <c r="G30" s="345"/>
      <c r="H30" s="343">
        <v>71</v>
      </c>
      <c r="I30" s="345"/>
      <c r="J30" s="345"/>
      <c r="K30" s="343">
        <v>71</v>
      </c>
      <c r="L30" s="345"/>
      <c r="M30" s="345"/>
      <c r="N30" s="343">
        <v>71</v>
      </c>
      <c r="O30" s="345"/>
      <c r="P30" s="345"/>
      <c r="Q30" s="343">
        <v>71</v>
      </c>
      <c r="R30" s="345"/>
      <c r="S30" s="345"/>
      <c r="T30" s="343">
        <v>71</v>
      </c>
      <c r="U30" s="345"/>
      <c r="V30" s="345"/>
      <c r="W30" s="343">
        <v>71</v>
      </c>
      <c r="X30" s="345"/>
      <c r="Y30" s="345"/>
      <c r="Z30" s="343">
        <v>71</v>
      </c>
      <c r="AA30" s="345"/>
      <c r="AB30" s="345"/>
      <c r="AC30" s="343">
        <v>71</v>
      </c>
      <c r="AD30" s="345"/>
      <c r="AE30" s="345"/>
    </row>
    <row r="31" spans="1:31" ht="18.75" customHeight="1">
      <c r="A31" s="326">
        <f t="shared" si="0"/>
        <v>16</v>
      </c>
      <c r="B31" s="327"/>
      <c r="C31" s="343">
        <f t="shared" si="1"/>
        <v>70</v>
      </c>
      <c r="D31" s="344"/>
      <c r="E31" s="343">
        <v>71</v>
      </c>
      <c r="F31" s="345"/>
      <c r="G31" s="345"/>
      <c r="H31" s="343">
        <v>71</v>
      </c>
      <c r="I31" s="345"/>
      <c r="J31" s="345"/>
      <c r="K31" s="343">
        <v>71</v>
      </c>
      <c r="L31" s="345"/>
      <c r="M31" s="345"/>
      <c r="N31" s="343">
        <v>71</v>
      </c>
      <c r="O31" s="345"/>
      <c r="P31" s="345"/>
      <c r="Q31" s="343">
        <v>71</v>
      </c>
      <c r="R31" s="345"/>
      <c r="S31" s="345"/>
      <c r="T31" s="343">
        <v>71</v>
      </c>
      <c r="U31" s="345"/>
      <c r="V31" s="345"/>
      <c r="W31" s="343">
        <v>71</v>
      </c>
      <c r="X31" s="345"/>
      <c r="Y31" s="345"/>
      <c r="Z31" s="343">
        <v>71</v>
      </c>
      <c r="AA31" s="345"/>
      <c r="AB31" s="345"/>
      <c r="AC31" s="343">
        <v>71</v>
      </c>
      <c r="AD31" s="345"/>
      <c r="AE31" s="345"/>
    </row>
    <row r="32" spans="1:31" ht="18.75" customHeight="1">
      <c r="A32" s="326">
        <f t="shared" si="0"/>
        <v>17</v>
      </c>
      <c r="B32" s="327"/>
      <c r="C32" s="343">
        <f t="shared" si="1"/>
        <v>70</v>
      </c>
      <c r="D32" s="344"/>
      <c r="E32" s="343">
        <v>71</v>
      </c>
      <c r="F32" s="345"/>
      <c r="G32" s="345"/>
      <c r="H32" s="343">
        <v>71</v>
      </c>
      <c r="I32" s="345"/>
      <c r="J32" s="345"/>
      <c r="K32" s="343">
        <v>71</v>
      </c>
      <c r="L32" s="345"/>
      <c r="M32" s="345"/>
      <c r="N32" s="343">
        <v>71</v>
      </c>
      <c r="O32" s="345"/>
      <c r="P32" s="345"/>
      <c r="Q32" s="343">
        <v>71</v>
      </c>
      <c r="R32" s="345"/>
      <c r="S32" s="345"/>
      <c r="T32" s="343">
        <v>71</v>
      </c>
      <c r="U32" s="345"/>
      <c r="V32" s="345"/>
      <c r="W32" s="343">
        <v>71</v>
      </c>
      <c r="X32" s="345"/>
      <c r="Y32" s="345"/>
      <c r="Z32" s="343">
        <v>71</v>
      </c>
      <c r="AA32" s="345"/>
      <c r="AB32" s="345"/>
      <c r="AC32" s="343">
        <v>71</v>
      </c>
      <c r="AD32" s="345"/>
      <c r="AE32" s="345"/>
    </row>
    <row r="33" spans="1:31" ht="18.75" customHeight="1">
      <c r="A33" s="326">
        <f t="shared" si="0"/>
        <v>18</v>
      </c>
      <c r="B33" s="327"/>
      <c r="C33" s="343">
        <f t="shared" si="1"/>
        <v>70</v>
      </c>
      <c r="D33" s="344"/>
      <c r="E33" s="343">
        <v>71</v>
      </c>
      <c r="F33" s="345"/>
      <c r="G33" s="345"/>
      <c r="H33" s="343">
        <v>71</v>
      </c>
      <c r="I33" s="345"/>
      <c r="J33" s="345"/>
      <c r="K33" s="343">
        <v>71</v>
      </c>
      <c r="L33" s="345"/>
      <c r="M33" s="345"/>
      <c r="N33" s="343">
        <v>71</v>
      </c>
      <c r="O33" s="345"/>
      <c r="P33" s="345"/>
      <c r="Q33" s="343">
        <v>71</v>
      </c>
      <c r="R33" s="345"/>
      <c r="S33" s="345"/>
      <c r="T33" s="343">
        <v>71</v>
      </c>
      <c r="U33" s="345"/>
      <c r="V33" s="345"/>
      <c r="W33" s="343">
        <v>71</v>
      </c>
      <c r="X33" s="345"/>
      <c r="Y33" s="345"/>
      <c r="Z33" s="343">
        <v>71</v>
      </c>
      <c r="AA33" s="345"/>
      <c r="AB33" s="345"/>
      <c r="AC33" s="343">
        <v>71</v>
      </c>
      <c r="AD33" s="345"/>
      <c r="AE33" s="345"/>
    </row>
    <row r="34" spans="1:31" ht="18.75" customHeight="1">
      <c r="A34" s="326">
        <f t="shared" si="0"/>
        <v>19</v>
      </c>
      <c r="B34" s="327"/>
      <c r="C34" s="343">
        <f t="shared" si="1"/>
        <v>70</v>
      </c>
      <c r="D34" s="344"/>
      <c r="E34" s="343">
        <v>71</v>
      </c>
      <c r="F34" s="345"/>
      <c r="G34" s="344"/>
      <c r="H34" s="343">
        <v>71</v>
      </c>
      <c r="I34" s="345"/>
      <c r="J34" s="344"/>
      <c r="K34" s="343">
        <v>71</v>
      </c>
      <c r="L34" s="345"/>
      <c r="M34" s="344"/>
      <c r="N34" s="343">
        <v>71</v>
      </c>
      <c r="O34" s="345"/>
      <c r="P34" s="344"/>
      <c r="Q34" s="343">
        <v>71</v>
      </c>
      <c r="R34" s="345"/>
      <c r="S34" s="344"/>
      <c r="T34" s="343">
        <v>71</v>
      </c>
      <c r="U34" s="345"/>
      <c r="V34" s="344"/>
      <c r="W34" s="343">
        <v>71</v>
      </c>
      <c r="X34" s="345"/>
      <c r="Y34" s="344"/>
      <c r="Z34" s="343">
        <v>71</v>
      </c>
      <c r="AA34" s="345"/>
      <c r="AB34" s="344"/>
      <c r="AC34" s="343">
        <v>71</v>
      </c>
      <c r="AD34" s="345"/>
      <c r="AE34" s="344"/>
    </row>
    <row r="35" spans="1:31" ht="18.75" customHeight="1">
      <c r="A35" s="326">
        <f t="shared" si="0"/>
        <v>20</v>
      </c>
      <c r="B35" s="327"/>
      <c r="C35" s="343">
        <f t="shared" si="1"/>
        <v>70</v>
      </c>
      <c r="D35" s="344"/>
      <c r="E35" s="343">
        <v>71</v>
      </c>
      <c r="F35" s="345"/>
      <c r="G35" s="345"/>
      <c r="H35" s="343">
        <v>71</v>
      </c>
      <c r="I35" s="345"/>
      <c r="J35" s="345"/>
      <c r="K35" s="343">
        <v>71</v>
      </c>
      <c r="L35" s="345"/>
      <c r="M35" s="345"/>
      <c r="N35" s="343">
        <v>71</v>
      </c>
      <c r="O35" s="345"/>
      <c r="P35" s="345"/>
      <c r="Q35" s="343">
        <v>71</v>
      </c>
      <c r="R35" s="345"/>
      <c r="S35" s="345"/>
      <c r="T35" s="343">
        <v>71</v>
      </c>
      <c r="U35" s="345"/>
      <c r="V35" s="345"/>
      <c r="W35" s="343">
        <v>71</v>
      </c>
      <c r="X35" s="345"/>
      <c r="Y35" s="345"/>
      <c r="Z35" s="343">
        <v>71</v>
      </c>
      <c r="AA35" s="345"/>
      <c r="AB35" s="345"/>
      <c r="AC35" s="343">
        <v>71</v>
      </c>
      <c r="AD35" s="345"/>
      <c r="AE35" s="345"/>
    </row>
    <row r="36" spans="1:31" ht="22.5" customHeight="1">
      <c r="A36" s="326">
        <f t="shared" si="0"/>
        <v>21</v>
      </c>
      <c r="B36" s="327"/>
      <c r="C36" s="343">
        <f t="shared" si="1"/>
        <v>70</v>
      </c>
      <c r="D36" s="344"/>
      <c r="E36" s="343">
        <v>71</v>
      </c>
      <c r="F36" s="345"/>
      <c r="G36" s="345"/>
      <c r="H36" s="343">
        <v>71</v>
      </c>
      <c r="I36" s="345"/>
      <c r="J36" s="345"/>
      <c r="K36" s="343">
        <v>71</v>
      </c>
      <c r="L36" s="345"/>
      <c r="M36" s="345"/>
      <c r="N36" s="343">
        <v>71</v>
      </c>
      <c r="O36" s="345"/>
      <c r="P36" s="345"/>
      <c r="Q36" s="343">
        <v>71</v>
      </c>
      <c r="R36" s="345"/>
      <c r="S36" s="345"/>
      <c r="T36" s="343">
        <v>71</v>
      </c>
      <c r="U36" s="345"/>
      <c r="V36" s="345"/>
      <c r="W36" s="343">
        <v>71</v>
      </c>
      <c r="X36" s="345"/>
      <c r="Y36" s="345"/>
      <c r="Z36" s="343">
        <v>71</v>
      </c>
      <c r="AA36" s="345"/>
      <c r="AB36" s="345"/>
      <c r="AC36" s="343">
        <v>71</v>
      </c>
      <c r="AD36" s="345"/>
      <c r="AE36" s="345"/>
    </row>
    <row r="37" spans="1:31" ht="22.5" customHeight="1">
      <c r="A37" s="326">
        <f t="shared" si="0"/>
        <v>22</v>
      </c>
      <c r="B37" s="327"/>
      <c r="C37" s="343">
        <f t="shared" si="1"/>
        <v>70</v>
      </c>
      <c r="D37" s="344"/>
      <c r="E37" s="343">
        <v>71</v>
      </c>
      <c r="F37" s="345"/>
      <c r="G37" s="345"/>
      <c r="H37" s="343">
        <v>71</v>
      </c>
      <c r="I37" s="345"/>
      <c r="J37" s="345"/>
      <c r="K37" s="343">
        <v>71</v>
      </c>
      <c r="L37" s="345"/>
      <c r="M37" s="345"/>
      <c r="N37" s="343">
        <v>71</v>
      </c>
      <c r="O37" s="345"/>
      <c r="P37" s="345"/>
      <c r="Q37" s="343">
        <v>71</v>
      </c>
      <c r="R37" s="345"/>
      <c r="S37" s="345"/>
      <c r="T37" s="343">
        <v>71</v>
      </c>
      <c r="U37" s="345"/>
      <c r="V37" s="345"/>
      <c r="W37" s="343">
        <v>71</v>
      </c>
      <c r="X37" s="345"/>
      <c r="Y37" s="345"/>
      <c r="Z37" s="343">
        <v>71</v>
      </c>
      <c r="AA37" s="345"/>
      <c r="AB37" s="345"/>
      <c r="AC37" s="343">
        <v>71</v>
      </c>
      <c r="AD37" s="345"/>
      <c r="AE37" s="345"/>
    </row>
    <row r="38" spans="1:31" ht="22.5" customHeight="1">
      <c r="A38" s="326">
        <f t="shared" si="0"/>
        <v>23</v>
      </c>
      <c r="B38" s="327"/>
      <c r="C38" s="343">
        <f t="shared" si="1"/>
        <v>70</v>
      </c>
      <c r="D38" s="344"/>
      <c r="E38" s="343">
        <v>71</v>
      </c>
      <c r="F38" s="345"/>
      <c r="G38" s="345"/>
      <c r="H38" s="343">
        <v>71</v>
      </c>
      <c r="I38" s="345"/>
      <c r="J38" s="345"/>
      <c r="K38" s="343">
        <v>71</v>
      </c>
      <c r="L38" s="345"/>
      <c r="M38" s="345"/>
      <c r="N38" s="343">
        <v>71</v>
      </c>
      <c r="O38" s="345"/>
      <c r="P38" s="345"/>
      <c r="Q38" s="343">
        <v>71</v>
      </c>
      <c r="R38" s="345"/>
      <c r="S38" s="345"/>
      <c r="T38" s="343">
        <v>71</v>
      </c>
      <c r="U38" s="345"/>
      <c r="V38" s="345"/>
      <c r="W38" s="343">
        <v>71</v>
      </c>
      <c r="X38" s="345"/>
      <c r="Y38" s="345"/>
      <c r="Z38" s="343">
        <v>71</v>
      </c>
      <c r="AA38" s="345"/>
      <c r="AB38" s="345"/>
      <c r="AC38" s="343">
        <v>71</v>
      </c>
      <c r="AD38" s="345"/>
      <c r="AE38" s="345"/>
    </row>
    <row r="39" spans="1:31" ht="22.5" customHeight="1">
      <c r="A39" s="326">
        <f t="shared" si="0"/>
        <v>24</v>
      </c>
      <c r="B39" s="327"/>
      <c r="C39" s="343">
        <f t="shared" si="1"/>
        <v>70</v>
      </c>
      <c r="D39" s="344"/>
      <c r="E39" s="343">
        <v>71</v>
      </c>
      <c r="F39" s="345"/>
      <c r="G39" s="345"/>
      <c r="H39" s="343">
        <v>71</v>
      </c>
      <c r="I39" s="345"/>
      <c r="J39" s="345"/>
      <c r="K39" s="343">
        <v>71</v>
      </c>
      <c r="L39" s="345"/>
      <c r="M39" s="345"/>
      <c r="N39" s="343">
        <v>71</v>
      </c>
      <c r="O39" s="345"/>
      <c r="P39" s="345"/>
      <c r="Q39" s="343">
        <v>71</v>
      </c>
      <c r="R39" s="345"/>
      <c r="S39" s="345"/>
      <c r="T39" s="343">
        <v>71</v>
      </c>
      <c r="U39" s="345"/>
      <c r="V39" s="345"/>
      <c r="W39" s="343">
        <v>71</v>
      </c>
      <c r="X39" s="345"/>
      <c r="Y39" s="345"/>
      <c r="Z39" s="343">
        <v>71</v>
      </c>
      <c r="AA39" s="345"/>
      <c r="AB39" s="345"/>
      <c r="AC39" s="343">
        <v>71</v>
      </c>
      <c r="AD39" s="345"/>
      <c r="AE39" s="345"/>
    </row>
    <row r="40" spans="1:31" ht="22.5" customHeight="1">
      <c r="A40" s="326">
        <f t="shared" si="0"/>
        <v>25</v>
      </c>
      <c r="B40" s="327"/>
      <c r="C40" s="343">
        <f t="shared" si="1"/>
        <v>70</v>
      </c>
      <c r="D40" s="344"/>
      <c r="E40" s="343">
        <v>71</v>
      </c>
      <c r="F40" s="345"/>
      <c r="G40" s="345"/>
      <c r="H40" s="343">
        <v>71</v>
      </c>
      <c r="I40" s="345"/>
      <c r="J40" s="345"/>
      <c r="K40" s="343">
        <v>71</v>
      </c>
      <c r="L40" s="345"/>
      <c r="M40" s="345"/>
      <c r="N40" s="343">
        <v>71</v>
      </c>
      <c r="O40" s="345"/>
      <c r="P40" s="345"/>
      <c r="Q40" s="343">
        <v>71</v>
      </c>
      <c r="R40" s="345"/>
      <c r="S40" s="345"/>
      <c r="T40" s="343">
        <v>71</v>
      </c>
      <c r="U40" s="345"/>
      <c r="V40" s="345"/>
      <c r="W40" s="343">
        <v>71</v>
      </c>
      <c r="X40" s="345"/>
      <c r="Y40" s="345"/>
      <c r="Z40" s="343">
        <v>71</v>
      </c>
      <c r="AA40" s="345"/>
      <c r="AB40" s="345"/>
      <c r="AC40" s="343">
        <v>71</v>
      </c>
      <c r="AD40" s="345"/>
      <c r="AE40" s="345"/>
    </row>
    <row r="41" spans="1:31" ht="22.5" customHeight="1">
      <c r="A41" s="326">
        <f t="shared" si="0"/>
        <v>26</v>
      </c>
      <c r="B41" s="327"/>
      <c r="C41" s="343">
        <f t="shared" si="1"/>
        <v>70</v>
      </c>
      <c r="D41" s="344"/>
      <c r="E41" s="343">
        <v>71</v>
      </c>
      <c r="F41" s="345"/>
      <c r="G41" s="345"/>
      <c r="H41" s="343">
        <v>71</v>
      </c>
      <c r="I41" s="345"/>
      <c r="J41" s="345"/>
      <c r="K41" s="343">
        <v>71</v>
      </c>
      <c r="L41" s="345"/>
      <c r="M41" s="345"/>
      <c r="N41" s="343">
        <v>71</v>
      </c>
      <c r="O41" s="345"/>
      <c r="P41" s="345"/>
      <c r="Q41" s="343">
        <v>71</v>
      </c>
      <c r="R41" s="345"/>
      <c r="S41" s="345"/>
      <c r="T41" s="343">
        <v>71</v>
      </c>
      <c r="U41" s="345"/>
      <c r="V41" s="345"/>
      <c r="W41" s="343">
        <v>71</v>
      </c>
      <c r="X41" s="345"/>
      <c r="Y41" s="345"/>
      <c r="Z41" s="343">
        <v>71</v>
      </c>
      <c r="AA41" s="345"/>
      <c r="AB41" s="345"/>
      <c r="AC41" s="343">
        <v>71</v>
      </c>
      <c r="AD41" s="345"/>
      <c r="AE41" s="345"/>
    </row>
    <row r="42" spans="1:31" ht="22.5" customHeight="1">
      <c r="A42" s="326">
        <f t="shared" si="0"/>
        <v>27</v>
      </c>
      <c r="B42" s="327"/>
      <c r="C42" s="343">
        <f t="shared" si="1"/>
        <v>70</v>
      </c>
      <c r="D42" s="344"/>
      <c r="E42" s="343">
        <v>71</v>
      </c>
      <c r="F42" s="345"/>
      <c r="G42" s="345"/>
      <c r="H42" s="343">
        <v>71</v>
      </c>
      <c r="I42" s="345"/>
      <c r="J42" s="345"/>
      <c r="K42" s="343">
        <v>71</v>
      </c>
      <c r="L42" s="345"/>
      <c r="M42" s="345"/>
      <c r="N42" s="343">
        <v>71</v>
      </c>
      <c r="O42" s="345"/>
      <c r="P42" s="345"/>
      <c r="Q42" s="343">
        <v>71</v>
      </c>
      <c r="R42" s="345"/>
      <c r="S42" s="345"/>
      <c r="T42" s="343">
        <v>71</v>
      </c>
      <c r="U42" s="345"/>
      <c r="V42" s="345"/>
      <c r="W42" s="343">
        <v>71</v>
      </c>
      <c r="X42" s="345"/>
      <c r="Y42" s="345"/>
      <c r="Z42" s="343">
        <v>71</v>
      </c>
      <c r="AA42" s="345"/>
      <c r="AB42" s="345"/>
      <c r="AC42" s="343">
        <v>71</v>
      </c>
      <c r="AD42" s="345"/>
      <c r="AE42" s="345"/>
    </row>
    <row r="43" spans="1:31" ht="22.5" customHeight="1">
      <c r="A43" s="326">
        <f t="shared" si="0"/>
        <v>28</v>
      </c>
      <c r="B43" s="327"/>
      <c r="C43" s="343">
        <f t="shared" si="1"/>
        <v>70</v>
      </c>
      <c r="D43" s="344"/>
      <c r="E43" s="343">
        <v>71</v>
      </c>
      <c r="F43" s="345"/>
      <c r="G43" s="345"/>
      <c r="H43" s="343">
        <v>71</v>
      </c>
      <c r="I43" s="345"/>
      <c r="J43" s="345"/>
      <c r="K43" s="343">
        <v>71</v>
      </c>
      <c r="L43" s="345"/>
      <c r="M43" s="345"/>
      <c r="N43" s="343">
        <v>71</v>
      </c>
      <c r="O43" s="345"/>
      <c r="P43" s="345"/>
      <c r="Q43" s="343">
        <v>71</v>
      </c>
      <c r="R43" s="345"/>
      <c r="S43" s="345"/>
      <c r="T43" s="343">
        <v>71</v>
      </c>
      <c r="U43" s="345"/>
      <c r="V43" s="345"/>
      <c r="W43" s="343">
        <v>71</v>
      </c>
      <c r="X43" s="345"/>
      <c r="Y43" s="345"/>
      <c r="Z43" s="343">
        <v>71</v>
      </c>
      <c r="AA43" s="345"/>
      <c r="AB43" s="345"/>
      <c r="AC43" s="343">
        <v>71</v>
      </c>
      <c r="AD43" s="345"/>
      <c r="AE43" s="345"/>
    </row>
    <row r="44" spans="1:31" ht="18.75" customHeight="1">
      <c r="A44" s="326">
        <f t="shared" si="0"/>
        <v>29</v>
      </c>
      <c r="B44" s="327"/>
      <c r="C44" s="343">
        <f t="shared" si="1"/>
        <v>70</v>
      </c>
      <c r="D44" s="344"/>
      <c r="E44" s="343">
        <v>71</v>
      </c>
      <c r="F44" s="345"/>
      <c r="G44" s="344"/>
      <c r="H44" s="343">
        <v>71</v>
      </c>
      <c r="I44" s="345"/>
      <c r="J44" s="344"/>
      <c r="K44" s="343">
        <v>71</v>
      </c>
      <c r="L44" s="345"/>
      <c r="M44" s="344"/>
      <c r="N44" s="343">
        <v>71</v>
      </c>
      <c r="O44" s="345"/>
      <c r="P44" s="344"/>
      <c r="Q44" s="343">
        <v>71</v>
      </c>
      <c r="R44" s="345"/>
      <c r="S44" s="344"/>
      <c r="T44" s="343">
        <v>71</v>
      </c>
      <c r="U44" s="345"/>
      <c r="V44" s="344"/>
      <c r="W44" s="343">
        <v>71</v>
      </c>
      <c r="X44" s="345"/>
      <c r="Y44" s="344"/>
      <c r="Z44" s="343">
        <v>71</v>
      </c>
      <c r="AA44" s="345"/>
      <c r="AB44" s="344"/>
      <c r="AC44" s="343">
        <v>71</v>
      </c>
      <c r="AD44" s="345"/>
      <c r="AE44" s="344"/>
    </row>
    <row r="45" spans="1:31" ht="18.75" customHeight="1">
      <c r="A45" s="326">
        <f t="shared" si="0"/>
        <v>30</v>
      </c>
      <c r="B45" s="327"/>
      <c r="C45" s="343">
        <f t="shared" si="1"/>
        <v>70</v>
      </c>
      <c r="D45" s="344"/>
      <c r="E45" s="343">
        <v>71</v>
      </c>
      <c r="F45" s="345"/>
      <c r="G45" s="345"/>
      <c r="H45" s="343">
        <v>71</v>
      </c>
      <c r="I45" s="345"/>
      <c r="J45" s="345"/>
      <c r="K45" s="343">
        <v>71</v>
      </c>
      <c r="L45" s="345"/>
      <c r="M45" s="345"/>
      <c r="N45" s="343">
        <v>71</v>
      </c>
      <c r="O45" s="345"/>
      <c r="P45" s="345"/>
      <c r="Q45" s="343">
        <v>71</v>
      </c>
      <c r="R45" s="345"/>
      <c r="S45" s="345"/>
      <c r="T45" s="343">
        <v>71</v>
      </c>
      <c r="U45" s="345"/>
      <c r="V45" s="345"/>
      <c r="W45" s="343">
        <v>71</v>
      </c>
      <c r="X45" s="345"/>
      <c r="Y45" s="345"/>
      <c r="Z45" s="343">
        <v>71</v>
      </c>
      <c r="AA45" s="345"/>
      <c r="AB45" s="345"/>
      <c r="AC45" s="343">
        <v>71</v>
      </c>
      <c r="AD45" s="345"/>
      <c r="AE45" s="345"/>
    </row>
    <row r="46" spans="1:31" ht="18.75" customHeight="1">
      <c r="A46" s="346" t="s">
        <v>111</v>
      </c>
      <c r="B46" s="347"/>
      <c r="C46" s="348">
        <f>AVERAGE(C16:D45)</f>
        <v>70</v>
      </c>
      <c r="D46" s="349"/>
      <c r="E46" s="350">
        <f>AVERAGE(E16:G45)</f>
        <v>71</v>
      </c>
      <c r="F46" s="351"/>
      <c r="G46" s="351"/>
      <c r="H46" s="350">
        <f>AVERAGE(H16:J45)</f>
        <v>71</v>
      </c>
      <c r="I46" s="351"/>
      <c r="J46" s="352"/>
      <c r="K46" s="351">
        <f>AVERAGE(K16:M45)</f>
        <v>71</v>
      </c>
      <c r="L46" s="351"/>
      <c r="M46" s="351"/>
      <c r="N46" s="350">
        <f>AVERAGE(N16:P45)</f>
        <v>71</v>
      </c>
      <c r="O46" s="351"/>
      <c r="P46" s="352"/>
      <c r="Q46" s="350">
        <f>AVERAGE(Q16:S45)</f>
        <v>71</v>
      </c>
      <c r="R46" s="351"/>
      <c r="S46" s="352"/>
      <c r="T46" s="350">
        <f>AVERAGE(T16:V45)</f>
        <v>71</v>
      </c>
      <c r="U46" s="351"/>
      <c r="V46" s="352"/>
      <c r="W46" s="350">
        <f>AVERAGE(W16:Y45)</f>
        <v>71</v>
      </c>
      <c r="X46" s="351"/>
      <c r="Y46" s="352"/>
      <c r="Z46" s="350">
        <f>AVERAGE(Z16:AB45)</f>
        <v>71</v>
      </c>
      <c r="AA46" s="351"/>
      <c r="AB46" s="352"/>
      <c r="AC46" s="350">
        <f>AVERAGE(AC16:AE45)</f>
        <v>71</v>
      </c>
      <c r="AD46" s="351"/>
      <c r="AE46" s="352"/>
    </row>
    <row r="47" spans="1:31" ht="18.75" customHeight="1">
      <c r="A47" s="346" t="s">
        <v>160</v>
      </c>
      <c r="B47" s="347"/>
      <c r="C47" s="347"/>
      <c r="D47" s="353"/>
      <c r="E47" s="354">
        <f>MAX(_xlfn.STDEV.S(E16:G45),_xlfn.STDEV.S(H16:J45),_xlfn.STDEV.S(K16:M45),_xlfn.STDEV.S(N16:P45),_xlfn.STDEV.S(Q16:S45),_xlfn.STDEV.S(T16:V45),_xlfn.STDEV.S(W16:Y45),_xlfn.STDEV.S(Z16:AB45),_xlfn.STDEV.S(AC16:AE45))/SQRT(1)</f>
        <v>0</v>
      </c>
      <c r="F47" s="355"/>
      <c r="G47" s="356"/>
      <c r="H47" s="203"/>
      <c r="J47" s="204"/>
      <c r="K47" s="205"/>
      <c r="L47" s="206"/>
      <c r="M47" s="204"/>
      <c r="N47" s="206"/>
      <c r="O47" s="205"/>
      <c r="P47" s="204"/>
      <c r="Q47" s="205"/>
      <c r="R47" s="207"/>
      <c r="S47" s="205"/>
      <c r="T47" s="207"/>
      <c r="U47" s="205"/>
      <c r="V47" s="204"/>
      <c r="W47" s="205"/>
      <c r="X47" s="208"/>
      <c r="Y47" s="204"/>
      <c r="Z47" s="208"/>
      <c r="AA47" s="204"/>
      <c r="AB47" s="209"/>
      <c r="AC47" s="204"/>
      <c r="AD47" s="210"/>
      <c r="AE47" s="211"/>
    </row>
    <row r="48" spans="1:31" ht="18.75" customHeight="1">
      <c r="A48" s="346" t="s">
        <v>161</v>
      </c>
      <c r="B48" s="347"/>
      <c r="C48" s="347"/>
      <c r="D48" s="353"/>
      <c r="E48" s="354">
        <f>_xlfn.STDEV.S(C16:D45)/SQRT(1)</f>
        <v>0</v>
      </c>
      <c r="F48" s="355"/>
      <c r="G48" s="356"/>
      <c r="H48" s="212"/>
      <c r="I48" s="212"/>
      <c r="J48" s="213"/>
      <c r="K48" s="213"/>
      <c r="L48" s="206"/>
      <c r="M48" s="206"/>
      <c r="N48" s="206"/>
      <c r="O48" s="206"/>
      <c r="P48" s="206"/>
      <c r="Q48" s="206"/>
      <c r="R48" s="207"/>
      <c r="S48" s="207"/>
      <c r="T48" s="207"/>
      <c r="U48" s="214"/>
      <c r="V48" s="214"/>
      <c r="W48" s="214"/>
      <c r="X48" s="208"/>
      <c r="Y48" s="208"/>
      <c r="Z48" s="208"/>
      <c r="AA48" s="209"/>
      <c r="AB48" s="209"/>
      <c r="AC48" s="209"/>
      <c r="AD48" s="210"/>
      <c r="AE48" s="211"/>
    </row>
    <row r="49" spans="1:31" ht="18.75" customHeight="1">
      <c r="A49" s="199" t="s">
        <v>112</v>
      </c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15"/>
      <c r="M49" s="215"/>
      <c r="N49" s="215"/>
      <c r="O49" s="215"/>
      <c r="P49" s="215"/>
      <c r="Q49" s="215"/>
      <c r="R49" s="216"/>
      <c r="S49" s="216"/>
      <c r="T49" s="216"/>
      <c r="U49" s="217"/>
      <c r="V49" s="217"/>
      <c r="W49" s="217"/>
      <c r="X49" s="218"/>
      <c r="Y49" s="218"/>
      <c r="Z49" s="218"/>
      <c r="AA49" s="210"/>
      <c r="AB49" s="210"/>
      <c r="AC49" s="210"/>
      <c r="AD49" s="210"/>
      <c r="AE49" s="211"/>
    </row>
    <row r="50" spans="1:31" ht="18.75" customHeight="1">
      <c r="A50" s="199" t="s">
        <v>141</v>
      </c>
      <c r="B50" s="200"/>
      <c r="C50" s="200"/>
      <c r="D50" s="200"/>
      <c r="E50" s="200"/>
      <c r="F50" s="200"/>
      <c r="G50" s="200"/>
      <c r="H50" s="200"/>
      <c r="N50" s="215"/>
      <c r="O50" s="215"/>
      <c r="P50" s="215"/>
      <c r="Q50" s="215"/>
      <c r="R50" s="216"/>
      <c r="S50" s="216"/>
      <c r="T50" s="216"/>
      <c r="U50" s="217"/>
      <c r="Z50" s="219" t="s">
        <v>113</v>
      </c>
      <c r="AA50" s="362">
        <f>MAX(F64:AC93)</f>
        <v>0</v>
      </c>
      <c r="AB50" s="362"/>
      <c r="AC50" s="362"/>
      <c r="AD50" s="220" t="s">
        <v>114</v>
      </c>
      <c r="AE50" s="211"/>
    </row>
    <row r="51" spans="1:31" ht="18.75" customHeight="1">
      <c r="A51" s="199" t="s">
        <v>142</v>
      </c>
      <c r="B51" s="200"/>
      <c r="C51" s="200"/>
      <c r="D51" s="200"/>
      <c r="E51" s="200"/>
      <c r="F51" s="200"/>
      <c r="G51" s="200"/>
      <c r="H51" s="200"/>
      <c r="N51" s="215"/>
      <c r="O51" s="215"/>
      <c r="P51" s="215"/>
      <c r="Q51" s="215"/>
      <c r="R51" s="216"/>
      <c r="S51" s="216"/>
      <c r="T51" s="216"/>
      <c r="U51" s="217"/>
      <c r="Z51" s="219" t="s">
        <v>113</v>
      </c>
      <c r="AA51" s="361">
        <f>MAX(D59:AD59)</f>
        <v>0</v>
      </c>
      <c r="AB51" s="361"/>
      <c r="AC51" s="361"/>
      <c r="AD51" s="220" t="s">
        <v>114</v>
      </c>
      <c r="AE51" s="211"/>
    </row>
    <row r="52" spans="1:31" ht="18.75" customHeight="1">
      <c r="A52" s="199" t="s">
        <v>143</v>
      </c>
      <c r="B52" s="200"/>
      <c r="C52" s="200"/>
      <c r="D52" s="200"/>
      <c r="E52" s="200"/>
      <c r="F52" s="200"/>
      <c r="G52" s="200"/>
      <c r="H52" s="200"/>
      <c r="N52" s="215"/>
      <c r="O52" s="215"/>
      <c r="P52" s="215"/>
      <c r="Q52" s="215"/>
      <c r="R52" s="216"/>
      <c r="S52" s="216"/>
      <c r="T52" s="216"/>
      <c r="U52" s="217"/>
      <c r="Z52" s="219" t="s">
        <v>113</v>
      </c>
      <c r="AA52" s="360">
        <f>MAX(D57:AD57)-MIN(D56:AD56)</f>
        <v>0</v>
      </c>
      <c r="AB52" s="360"/>
      <c r="AC52" s="360"/>
      <c r="AD52" s="220" t="s">
        <v>114</v>
      </c>
      <c r="AE52" s="211"/>
    </row>
    <row r="53" spans="1:31" ht="18.75" customHeight="1">
      <c r="A53" s="199"/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15"/>
      <c r="M53" s="215"/>
      <c r="N53" s="215"/>
      <c r="O53" s="215"/>
      <c r="P53" s="215"/>
      <c r="Q53" s="215"/>
      <c r="R53" s="216"/>
      <c r="S53" s="216"/>
      <c r="T53" s="216"/>
      <c r="U53" s="217"/>
      <c r="V53" s="217"/>
      <c r="W53" s="217"/>
      <c r="X53" s="218"/>
      <c r="Y53" s="218"/>
      <c r="Z53" s="218"/>
      <c r="AA53" s="210"/>
      <c r="AB53" s="210"/>
      <c r="AC53" s="210"/>
      <c r="AD53" s="210"/>
      <c r="AE53" s="211"/>
    </row>
    <row r="54" spans="1:31" ht="18.75" customHeight="1">
      <c r="A54" s="221"/>
      <c r="B54" s="221"/>
      <c r="C54" s="221"/>
      <c r="D54" s="357" t="s">
        <v>138</v>
      </c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58"/>
      <c r="Z54" s="358"/>
      <c r="AA54" s="358"/>
      <c r="AB54" s="358"/>
      <c r="AC54" s="358"/>
      <c r="AD54" s="359"/>
      <c r="AE54" s="222"/>
    </row>
    <row r="55" spans="1:31" ht="18.75" customHeight="1">
      <c r="A55" s="223"/>
      <c r="B55" s="223"/>
      <c r="C55" s="224"/>
      <c r="D55" s="357" t="s">
        <v>102</v>
      </c>
      <c r="E55" s="358"/>
      <c r="F55" s="359"/>
      <c r="G55" s="357" t="s">
        <v>103</v>
      </c>
      <c r="H55" s="358"/>
      <c r="I55" s="359"/>
      <c r="J55" s="357" t="s">
        <v>104</v>
      </c>
      <c r="K55" s="358"/>
      <c r="L55" s="359"/>
      <c r="M55" s="357" t="s">
        <v>105</v>
      </c>
      <c r="N55" s="358"/>
      <c r="O55" s="359"/>
      <c r="P55" s="357" t="s">
        <v>106</v>
      </c>
      <c r="Q55" s="358"/>
      <c r="R55" s="359"/>
      <c r="S55" s="357" t="s">
        <v>107</v>
      </c>
      <c r="T55" s="358"/>
      <c r="U55" s="359"/>
      <c r="V55" s="357" t="s">
        <v>108</v>
      </c>
      <c r="W55" s="358"/>
      <c r="X55" s="359"/>
      <c r="Y55" s="357" t="s">
        <v>109</v>
      </c>
      <c r="Z55" s="358"/>
      <c r="AA55" s="359"/>
      <c r="AB55" s="357" t="s">
        <v>110</v>
      </c>
      <c r="AC55" s="358"/>
      <c r="AD55" s="359"/>
      <c r="AE55" s="222"/>
    </row>
    <row r="56" spans="1:31" ht="18.75" customHeight="1">
      <c r="A56" s="225" t="s">
        <v>144</v>
      </c>
      <c r="B56" s="226"/>
      <c r="C56" s="227"/>
      <c r="D56" s="363">
        <f>MIN(E16:G45)</f>
        <v>71</v>
      </c>
      <c r="E56" s="363"/>
      <c r="F56" s="364"/>
      <c r="G56" s="365">
        <f>MIN(H16:J45)</f>
        <v>71</v>
      </c>
      <c r="H56" s="363"/>
      <c r="I56" s="364"/>
      <c r="J56" s="366">
        <f>MIN(K16:M45)</f>
        <v>71</v>
      </c>
      <c r="K56" s="367"/>
      <c r="L56" s="368"/>
      <c r="M56" s="366">
        <f>MIN(N16:P45)</f>
        <v>71</v>
      </c>
      <c r="N56" s="367"/>
      <c r="O56" s="368"/>
      <c r="P56" s="366">
        <f>MIN(Q16:S45)</f>
        <v>71</v>
      </c>
      <c r="Q56" s="367"/>
      <c r="R56" s="368"/>
      <c r="S56" s="366">
        <f>MIN(T16:V45)</f>
        <v>71</v>
      </c>
      <c r="T56" s="367"/>
      <c r="U56" s="368"/>
      <c r="V56" s="366">
        <f>MIN(W16:Y45)</f>
        <v>71</v>
      </c>
      <c r="W56" s="367"/>
      <c r="X56" s="368"/>
      <c r="Y56" s="366">
        <f>MIN(Z16:AB45)</f>
        <v>71</v>
      </c>
      <c r="Z56" s="367"/>
      <c r="AA56" s="368"/>
      <c r="AB56" s="366">
        <f>MIN(AC16:AE45)</f>
        <v>71</v>
      </c>
      <c r="AC56" s="367"/>
      <c r="AD56" s="368"/>
      <c r="AE56" s="222"/>
    </row>
    <row r="57" spans="1:31" ht="18.75" customHeight="1">
      <c r="A57" s="228" t="s">
        <v>145</v>
      </c>
      <c r="B57" s="229"/>
      <c r="C57" s="230"/>
      <c r="D57" s="363">
        <f>MAX(E16:G45)</f>
        <v>71</v>
      </c>
      <c r="E57" s="363"/>
      <c r="F57" s="364"/>
      <c r="G57" s="365">
        <f>MAX(H16:J45)</f>
        <v>71</v>
      </c>
      <c r="H57" s="363"/>
      <c r="I57" s="364"/>
      <c r="J57" s="365">
        <f>MAX(K16:M45)</f>
        <v>71</v>
      </c>
      <c r="K57" s="363"/>
      <c r="L57" s="364"/>
      <c r="M57" s="365">
        <f>MAX(N16:P45)</f>
        <v>71</v>
      </c>
      <c r="N57" s="363"/>
      <c r="O57" s="364"/>
      <c r="P57" s="365">
        <f>MAX(Q16:S45)</f>
        <v>71</v>
      </c>
      <c r="Q57" s="363"/>
      <c r="R57" s="364"/>
      <c r="S57" s="365">
        <f>MAX(T16:V45)</f>
        <v>71</v>
      </c>
      <c r="T57" s="363"/>
      <c r="U57" s="364"/>
      <c r="V57" s="365">
        <f>MAX(W16:Y45)</f>
        <v>71</v>
      </c>
      <c r="W57" s="363"/>
      <c r="X57" s="364"/>
      <c r="Y57" s="365">
        <f>MAX(Z16:AB45)</f>
        <v>71</v>
      </c>
      <c r="Z57" s="363"/>
      <c r="AA57" s="364"/>
      <c r="AB57" s="365">
        <f>MAX(AC16:AE45)</f>
        <v>71</v>
      </c>
      <c r="AC57" s="363"/>
      <c r="AD57" s="364"/>
      <c r="AE57" s="222"/>
    </row>
    <row r="58" spans="1:31" ht="18.75" customHeight="1">
      <c r="A58" s="228" t="s">
        <v>146</v>
      </c>
      <c r="B58" s="229"/>
      <c r="C58" s="230"/>
      <c r="D58" s="363">
        <f>ABS(D56-D57)</f>
        <v>0</v>
      </c>
      <c r="E58" s="363"/>
      <c r="F58" s="364"/>
      <c r="G58" s="365">
        <f>ABS(G56-G57)</f>
        <v>0</v>
      </c>
      <c r="H58" s="363"/>
      <c r="I58" s="364"/>
      <c r="J58" s="365">
        <f>ABS(J56-J57)</f>
        <v>0</v>
      </c>
      <c r="K58" s="363"/>
      <c r="L58" s="364"/>
      <c r="M58" s="365">
        <f>ABS(M56-M57)</f>
        <v>0</v>
      </c>
      <c r="N58" s="363"/>
      <c r="O58" s="364"/>
      <c r="P58" s="365">
        <f>ABS(P56-P57)</f>
        <v>0</v>
      </c>
      <c r="Q58" s="363"/>
      <c r="R58" s="364"/>
      <c r="S58" s="365">
        <f>ABS(S56-S57)</f>
        <v>0</v>
      </c>
      <c r="T58" s="363"/>
      <c r="U58" s="364"/>
      <c r="V58" s="365">
        <f>ABS(V56-V57)</f>
        <v>0</v>
      </c>
      <c r="W58" s="363"/>
      <c r="X58" s="364"/>
      <c r="Y58" s="365">
        <f>ABS(Y56-Y57)</f>
        <v>0</v>
      </c>
      <c r="Z58" s="363"/>
      <c r="AA58" s="364"/>
      <c r="AB58" s="365">
        <f>ABS(AB56-AB57)</f>
        <v>0</v>
      </c>
      <c r="AC58" s="363"/>
      <c r="AD58" s="364"/>
      <c r="AE58" s="222"/>
    </row>
    <row r="59" spans="1:31" ht="18.75" customHeight="1">
      <c r="A59" s="231" t="s">
        <v>118</v>
      </c>
      <c r="B59" s="232"/>
      <c r="C59" s="233"/>
      <c r="D59" s="370">
        <f>D58/2</f>
        <v>0</v>
      </c>
      <c r="E59" s="370"/>
      <c r="F59" s="371"/>
      <c r="G59" s="369">
        <f>G58/2</f>
        <v>0</v>
      </c>
      <c r="H59" s="370"/>
      <c r="I59" s="371"/>
      <c r="J59" s="369">
        <f>J58/2</f>
        <v>0</v>
      </c>
      <c r="K59" s="370"/>
      <c r="L59" s="371"/>
      <c r="M59" s="369">
        <f>M58/2</f>
        <v>0</v>
      </c>
      <c r="N59" s="370"/>
      <c r="O59" s="371"/>
      <c r="P59" s="369">
        <f>P58/2</f>
        <v>0</v>
      </c>
      <c r="Q59" s="370"/>
      <c r="R59" s="371"/>
      <c r="S59" s="369">
        <f>S58/2</f>
        <v>0</v>
      </c>
      <c r="T59" s="370"/>
      <c r="U59" s="371"/>
      <c r="V59" s="369">
        <f>V58/2</f>
        <v>0</v>
      </c>
      <c r="W59" s="370"/>
      <c r="X59" s="371"/>
      <c r="Y59" s="369">
        <f>Y58/2</f>
        <v>0</v>
      </c>
      <c r="Z59" s="370"/>
      <c r="AA59" s="371"/>
      <c r="AB59" s="369">
        <f>AB58/2</f>
        <v>0</v>
      </c>
      <c r="AC59" s="370"/>
      <c r="AD59" s="371"/>
      <c r="AE59" s="222"/>
    </row>
    <row r="60" spans="1:31" ht="18.75" customHeight="1">
      <c r="A60" s="234"/>
      <c r="B60" s="234"/>
      <c r="C60" s="234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11"/>
    </row>
    <row r="61" spans="1:31" ht="18.75" customHeight="1">
      <c r="A61" s="199" t="s">
        <v>147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</row>
    <row r="62" spans="1:31" ht="18.75" customHeight="1">
      <c r="A62" s="372" t="s">
        <v>98</v>
      </c>
      <c r="B62" s="373"/>
      <c r="C62" s="372" t="s">
        <v>96</v>
      </c>
      <c r="D62" s="374"/>
      <c r="E62" s="373"/>
      <c r="F62" s="357" t="s">
        <v>148</v>
      </c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9"/>
    </row>
    <row r="63" spans="1:31" ht="18.75" customHeight="1">
      <c r="A63" s="380" t="s">
        <v>100</v>
      </c>
      <c r="B63" s="381"/>
      <c r="C63" s="380" t="s">
        <v>101</v>
      </c>
      <c r="D63" s="382"/>
      <c r="E63" s="381"/>
      <c r="F63" s="357" t="s">
        <v>119</v>
      </c>
      <c r="G63" s="358"/>
      <c r="H63" s="359"/>
      <c r="I63" s="357" t="s">
        <v>120</v>
      </c>
      <c r="J63" s="358"/>
      <c r="K63" s="359"/>
      <c r="L63" s="357" t="s">
        <v>121</v>
      </c>
      <c r="M63" s="358"/>
      <c r="N63" s="359"/>
      <c r="O63" s="357" t="s">
        <v>122</v>
      </c>
      <c r="P63" s="358"/>
      <c r="Q63" s="359"/>
      <c r="R63" s="357" t="s">
        <v>123</v>
      </c>
      <c r="S63" s="358"/>
      <c r="T63" s="359"/>
      <c r="U63" s="357" t="s">
        <v>124</v>
      </c>
      <c r="V63" s="358"/>
      <c r="W63" s="359"/>
      <c r="X63" s="357" t="s">
        <v>125</v>
      </c>
      <c r="Y63" s="358"/>
      <c r="Z63" s="359"/>
      <c r="AA63" s="357" t="s">
        <v>126</v>
      </c>
      <c r="AB63" s="358"/>
      <c r="AC63" s="359"/>
    </row>
    <row r="64" spans="1:31" ht="18.75" customHeight="1">
      <c r="A64" s="375">
        <v>1</v>
      </c>
      <c r="B64" s="376"/>
      <c r="C64" s="377">
        <f>C16</f>
        <v>70</v>
      </c>
      <c r="D64" s="378"/>
      <c r="E64" s="379"/>
      <c r="F64" s="365">
        <f>ABS(E16-AC16)</f>
        <v>0</v>
      </c>
      <c r="G64" s="363"/>
      <c r="H64" s="363"/>
      <c r="I64" s="365">
        <f>ABS(H16-AC16)</f>
        <v>0</v>
      </c>
      <c r="J64" s="363"/>
      <c r="K64" s="364"/>
      <c r="L64" s="365">
        <f>ABS(K16-AC16)</f>
        <v>0</v>
      </c>
      <c r="M64" s="363"/>
      <c r="N64" s="363"/>
      <c r="O64" s="366">
        <f>ABS(N16-AC16)</f>
        <v>0</v>
      </c>
      <c r="P64" s="367"/>
      <c r="Q64" s="368"/>
      <c r="R64" s="366">
        <f>ABS(Q16-AC16)</f>
        <v>0</v>
      </c>
      <c r="S64" s="367"/>
      <c r="T64" s="368"/>
      <c r="U64" s="366">
        <f>ABS(T16-AC16)</f>
        <v>0</v>
      </c>
      <c r="V64" s="367"/>
      <c r="W64" s="368"/>
      <c r="X64" s="366">
        <f>ABS(Q16-AC16)</f>
        <v>0</v>
      </c>
      <c r="Y64" s="367"/>
      <c r="Z64" s="368"/>
      <c r="AA64" s="366">
        <f>ABS(Z16-AC16)</f>
        <v>0</v>
      </c>
      <c r="AB64" s="367"/>
      <c r="AC64" s="368"/>
    </row>
    <row r="65" spans="1:29" ht="18.75" customHeight="1">
      <c r="A65" s="375">
        <v>2</v>
      </c>
      <c r="B65" s="376"/>
      <c r="C65" s="377">
        <f>C17</f>
        <v>70</v>
      </c>
      <c r="D65" s="378"/>
      <c r="E65" s="379"/>
      <c r="F65" s="365">
        <f t="shared" ref="F65:F93" si="2">ABS(E17-AC17)</f>
        <v>0</v>
      </c>
      <c r="G65" s="363"/>
      <c r="H65" s="363"/>
      <c r="I65" s="365">
        <f t="shared" ref="I65:I93" si="3">ABS(H17-AC17)</f>
        <v>0</v>
      </c>
      <c r="J65" s="363"/>
      <c r="K65" s="364"/>
      <c r="L65" s="365">
        <f t="shared" ref="L65:L93" si="4">ABS(K17-AC17)</f>
        <v>0</v>
      </c>
      <c r="M65" s="363"/>
      <c r="N65" s="363"/>
      <c r="O65" s="365">
        <f t="shared" ref="O65:O93" si="5">ABS(N17-AC17)</f>
        <v>0</v>
      </c>
      <c r="P65" s="363"/>
      <c r="Q65" s="364"/>
      <c r="R65" s="365">
        <f t="shared" ref="R65:R93" si="6">ABS(Q17-AC17)</f>
        <v>0</v>
      </c>
      <c r="S65" s="363"/>
      <c r="T65" s="364"/>
      <c r="U65" s="365">
        <f t="shared" ref="U65:U93" si="7">ABS(T17-AC17)</f>
        <v>0</v>
      </c>
      <c r="V65" s="363"/>
      <c r="W65" s="364"/>
      <c r="X65" s="365">
        <f t="shared" ref="X65:X93" si="8">ABS(Q17-AC17)</f>
        <v>0</v>
      </c>
      <c r="Y65" s="363"/>
      <c r="Z65" s="364"/>
      <c r="AA65" s="365">
        <f t="shared" ref="AA65:AA93" si="9">ABS(Z17-AC17)</f>
        <v>0</v>
      </c>
      <c r="AB65" s="363"/>
      <c r="AC65" s="364"/>
    </row>
    <row r="66" spans="1:29" ht="18.75" customHeight="1">
      <c r="A66" s="375">
        <v>3</v>
      </c>
      <c r="B66" s="376"/>
      <c r="C66" s="377">
        <f t="shared" ref="C66:C93" si="10">C18</f>
        <v>70</v>
      </c>
      <c r="D66" s="378"/>
      <c r="E66" s="379"/>
      <c r="F66" s="365">
        <f t="shared" si="2"/>
        <v>0</v>
      </c>
      <c r="G66" s="363"/>
      <c r="H66" s="363"/>
      <c r="I66" s="365">
        <f t="shared" si="3"/>
        <v>0</v>
      </c>
      <c r="J66" s="363"/>
      <c r="K66" s="364"/>
      <c r="L66" s="365">
        <f t="shared" si="4"/>
        <v>0</v>
      </c>
      <c r="M66" s="363"/>
      <c r="N66" s="363"/>
      <c r="O66" s="365">
        <f t="shared" si="5"/>
        <v>0</v>
      </c>
      <c r="P66" s="363"/>
      <c r="Q66" s="364"/>
      <c r="R66" s="365">
        <f t="shared" si="6"/>
        <v>0</v>
      </c>
      <c r="S66" s="363"/>
      <c r="T66" s="364"/>
      <c r="U66" s="365">
        <f t="shared" si="7"/>
        <v>0</v>
      </c>
      <c r="V66" s="363"/>
      <c r="W66" s="364"/>
      <c r="X66" s="365">
        <f t="shared" si="8"/>
        <v>0</v>
      </c>
      <c r="Y66" s="363"/>
      <c r="Z66" s="364"/>
      <c r="AA66" s="365">
        <f t="shared" si="9"/>
        <v>0</v>
      </c>
      <c r="AB66" s="363"/>
      <c r="AC66" s="364"/>
    </row>
    <row r="67" spans="1:29" ht="18.75" customHeight="1">
      <c r="A67" s="375">
        <v>4</v>
      </c>
      <c r="B67" s="376"/>
      <c r="C67" s="377">
        <f t="shared" si="10"/>
        <v>70</v>
      </c>
      <c r="D67" s="378"/>
      <c r="E67" s="379"/>
      <c r="F67" s="365">
        <f t="shared" si="2"/>
        <v>0</v>
      </c>
      <c r="G67" s="363"/>
      <c r="H67" s="363"/>
      <c r="I67" s="365">
        <f t="shared" si="3"/>
        <v>0</v>
      </c>
      <c r="J67" s="363"/>
      <c r="K67" s="364"/>
      <c r="L67" s="365">
        <f t="shared" si="4"/>
        <v>0</v>
      </c>
      <c r="M67" s="363"/>
      <c r="N67" s="363"/>
      <c r="O67" s="365">
        <f t="shared" si="5"/>
        <v>0</v>
      </c>
      <c r="P67" s="363"/>
      <c r="Q67" s="364"/>
      <c r="R67" s="365">
        <f t="shared" si="6"/>
        <v>0</v>
      </c>
      <c r="S67" s="363"/>
      <c r="T67" s="364"/>
      <c r="U67" s="365">
        <f t="shared" si="7"/>
        <v>0</v>
      </c>
      <c r="V67" s="363"/>
      <c r="W67" s="364"/>
      <c r="X67" s="365">
        <f t="shared" si="8"/>
        <v>0</v>
      </c>
      <c r="Y67" s="363"/>
      <c r="Z67" s="364"/>
      <c r="AA67" s="365">
        <f t="shared" si="9"/>
        <v>0</v>
      </c>
      <c r="AB67" s="363"/>
      <c r="AC67" s="364"/>
    </row>
    <row r="68" spans="1:29" ht="18.75" customHeight="1">
      <c r="A68" s="375">
        <v>5</v>
      </c>
      <c r="B68" s="376"/>
      <c r="C68" s="377">
        <f t="shared" si="10"/>
        <v>70</v>
      </c>
      <c r="D68" s="378"/>
      <c r="E68" s="379"/>
      <c r="F68" s="365">
        <f t="shared" si="2"/>
        <v>0</v>
      </c>
      <c r="G68" s="363"/>
      <c r="H68" s="363"/>
      <c r="I68" s="365">
        <f t="shared" si="3"/>
        <v>0</v>
      </c>
      <c r="J68" s="363"/>
      <c r="K68" s="364"/>
      <c r="L68" s="365">
        <f t="shared" si="4"/>
        <v>0</v>
      </c>
      <c r="M68" s="363"/>
      <c r="N68" s="363"/>
      <c r="O68" s="365">
        <f t="shared" si="5"/>
        <v>0</v>
      </c>
      <c r="P68" s="363"/>
      <c r="Q68" s="364"/>
      <c r="R68" s="365">
        <f t="shared" si="6"/>
        <v>0</v>
      </c>
      <c r="S68" s="363"/>
      <c r="T68" s="364"/>
      <c r="U68" s="365">
        <f t="shared" si="7"/>
        <v>0</v>
      </c>
      <c r="V68" s="363"/>
      <c r="W68" s="364"/>
      <c r="X68" s="365">
        <f t="shared" si="8"/>
        <v>0</v>
      </c>
      <c r="Y68" s="363"/>
      <c r="Z68" s="364"/>
      <c r="AA68" s="365">
        <f t="shared" si="9"/>
        <v>0</v>
      </c>
      <c r="AB68" s="363"/>
      <c r="AC68" s="364"/>
    </row>
    <row r="69" spans="1:29" ht="18.75" customHeight="1">
      <c r="A69" s="375">
        <v>6</v>
      </c>
      <c r="B69" s="376"/>
      <c r="C69" s="377">
        <f t="shared" si="10"/>
        <v>70</v>
      </c>
      <c r="D69" s="378"/>
      <c r="E69" s="379"/>
      <c r="F69" s="365">
        <f t="shared" si="2"/>
        <v>0</v>
      </c>
      <c r="G69" s="363"/>
      <c r="H69" s="363"/>
      <c r="I69" s="365">
        <f t="shared" si="3"/>
        <v>0</v>
      </c>
      <c r="J69" s="363"/>
      <c r="K69" s="364"/>
      <c r="L69" s="365">
        <f t="shared" si="4"/>
        <v>0</v>
      </c>
      <c r="M69" s="363"/>
      <c r="N69" s="363"/>
      <c r="O69" s="365">
        <f t="shared" si="5"/>
        <v>0</v>
      </c>
      <c r="P69" s="363"/>
      <c r="Q69" s="364"/>
      <c r="R69" s="365">
        <f t="shared" si="6"/>
        <v>0</v>
      </c>
      <c r="S69" s="363"/>
      <c r="T69" s="364"/>
      <c r="U69" s="365">
        <f t="shared" si="7"/>
        <v>0</v>
      </c>
      <c r="V69" s="363"/>
      <c r="W69" s="364"/>
      <c r="X69" s="365">
        <f t="shared" si="8"/>
        <v>0</v>
      </c>
      <c r="Y69" s="363"/>
      <c r="Z69" s="364"/>
      <c r="AA69" s="365">
        <f t="shared" si="9"/>
        <v>0</v>
      </c>
      <c r="AB69" s="363"/>
      <c r="AC69" s="364"/>
    </row>
    <row r="70" spans="1:29" ht="18.75" customHeight="1">
      <c r="A70" s="375">
        <v>7</v>
      </c>
      <c r="B70" s="376"/>
      <c r="C70" s="377">
        <f t="shared" si="10"/>
        <v>70</v>
      </c>
      <c r="D70" s="378"/>
      <c r="E70" s="379"/>
      <c r="F70" s="365">
        <f t="shared" si="2"/>
        <v>0</v>
      </c>
      <c r="G70" s="363"/>
      <c r="H70" s="363"/>
      <c r="I70" s="365">
        <f t="shared" si="3"/>
        <v>0</v>
      </c>
      <c r="J70" s="363"/>
      <c r="K70" s="364"/>
      <c r="L70" s="365">
        <f t="shared" si="4"/>
        <v>0</v>
      </c>
      <c r="M70" s="363"/>
      <c r="N70" s="363"/>
      <c r="O70" s="365">
        <f t="shared" si="5"/>
        <v>0</v>
      </c>
      <c r="P70" s="363"/>
      <c r="Q70" s="364"/>
      <c r="R70" s="365">
        <f t="shared" si="6"/>
        <v>0</v>
      </c>
      <c r="S70" s="363"/>
      <c r="T70" s="364"/>
      <c r="U70" s="365">
        <f t="shared" si="7"/>
        <v>0</v>
      </c>
      <c r="V70" s="363"/>
      <c r="W70" s="364"/>
      <c r="X70" s="365">
        <f t="shared" si="8"/>
        <v>0</v>
      </c>
      <c r="Y70" s="363"/>
      <c r="Z70" s="364"/>
      <c r="AA70" s="365">
        <f t="shared" si="9"/>
        <v>0</v>
      </c>
      <c r="AB70" s="363"/>
      <c r="AC70" s="364"/>
    </row>
    <row r="71" spans="1:29" ht="18.75" customHeight="1">
      <c r="A71" s="375">
        <v>8</v>
      </c>
      <c r="B71" s="376"/>
      <c r="C71" s="377">
        <f t="shared" si="10"/>
        <v>70</v>
      </c>
      <c r="D71" s="378"/>
      <c r="E71" s="379"/>
      <c r="F71" s="365">
        <f t="shared" si="2"/>
        <v>0</v>
      </c>
      <c r="G71" s="363"/>
      <c r="H71" s="363"/>
      <c r="I71" s="365">
        <f t="shared" si="3"/>
        <v>0</v>
      </c>
      <c r="J71" s="363"/>
      <c r="K71" s="364"/>
      <c r="L71" s="365">
        <f t="shared" si="4"/>
        <v>0</v>
      </c>
      <c r="M71" s="363"/>
      <c r="N71" s="363"/>
      <c r="O71" s="365">
        <f t="shared" si="5"/>
        <v>0</v>
      </c>
      <c r="P71" s="363"/>
      <c r="Q71" s="364"/>
      <c r="R71" s="365">
        <f t="shared" si="6"/>
        <v>0</v>
      </c>
      <c r="S71" s="363"/>
      <c r="T71" s="364"/>
      <c r="U71" s="365">
        <f t="shared" si="7"/>
        <v>0</v>
      </c>
      <c r="V71" s="363"/>
      <c r="W71" s="364"/>
      <c r="X71" s="365">
        <f t="shared" si="8"/>
        <v>0</v>
      </c>
      <c r="Y71" s="363"/>
      <c r="Z71" s="364"/>
      <c r="AA71" s="365">
        <f t="shared" si="9"/>
        <v>0</v>
      </c>
      <c r="AB71" s="363"/>
      <c r="AC71" s="364"/>
    </row>
    <row r="72" spans="1:29" ht="18.75" customHeight="1">
      <c r="A72" s="375">
        <v>9</v>
      </c>
      <c r="B72" s="376"/>
      <c r="C72" s="377">
        <f t="shared" si="10"/>
        <v>70</v>
      </c>
      <c r="D72" s="378"/>
      <c r="E72" s="379"/>
      <c r="F72" s="365">
        <f t="shared" si="2"/>
        <v>0</v>
      </c>
      <c r="G72" s="363"/>
      <c r="H72" s="363"/>
      <c r="I72" s="365">
        <f t="shared" si="3"/>
        <v>0</v>
      </c>
      <c r="J72" s="363"/>
      <c r="K72" s="364"/>
      <c r="L72" s="365">
        <f t="shared" si="4"/>
        <v>0</v>
      </c>
      <c r="M72" s="363"/>
      <c r="N72" s="363"/>
      <c r="O72" s="365">
        <f t="shared" si="5"/>
        <v>0</v>
      </c>
      <c r="P72" s="363"/>
      <c r="Q72" s="364"/>
      <c r="R72" s="365">
        <f t="shared" si="6"/>
        <v>0</v>
      </c>
      <c r="S72" s="363"/>
      <c r="T72" s="364"/>
      <c r="U72" s="365">
        <f t="shared" si="7"/>
        <v>0</v>
      </c>
      <c r="V72" s="363"/>
      <c r="W72" s="364"/>
      <c r="X72" s="365">
        <f t="shared" si="8"/>
        <v>0</v>
      </c>
      <c r="Y72" s="363"/>
      <c r="Z72" s="364"/>
      <c r="AA72" s="365">
        <f t="shared" si="9"/>
        <v>0</v>
      </c>
      <c r="AB72" s="363"/>
      <c r="AC72" s="364"/>
    </row>
    <row r="73" spans="1:29" ht="18.75" customHeight="1">
      <c r="A73" s="375">
        <v>10</v>
      </c>
      <c r="B73" s="376"/>
      <c r="C73" s="377">
        <f t="shared" si="10"/>
        <v>70</v>
      </c>
      <c r="D73" s="378"/>
      <c r="E73" s="379"/>
      <c r="F73" s="365">
        <f t="shared" si="2"/>
        <v>0</v>
      </c>
      <c r="G73" s="363"/>
      <c r="H73" s="363"/>
      <c r="I73" s="365">
        <f t="shared" si="3"/>
        <v>0</v>
      </c>
      <c r="J73" s="363"/>
      <c r="K73" s="364"/>
      <c r="L73" s="365">
        <f t="shared" si="4"/>
        <v>0</v>
      </c>
      <c r="M73" s="363"/>
      <c r="N73" s="363"/>
      <c r="O73" s="365">
        <f t="shared" si="5"/>
        <v>0</v>
      </c>
      <c r="P73" s="363"/>
      <c r="Q73" s="364"/>
      <c r="R73" s="365">
        <f t="shared" si="6"/>
        <v>0</v>
      </c>
      <c r="S73" s="363"/>
      <c r="T73" s="364"/>
      <c r="U73" s="365">
        <f t="shared" si="7"/>
        <v>0</v>
      </c>
      <c r="V73" s="363"/>
      <c r="W73" s="364"/>
      <c r="X73" s="365">
        <f t="shared" si="8"/>
        <v>0</v>
      </c>
      <c r="Y73" s="363"/>
      <c r="Z73" s="364"/>
      <c r="AA73" s="365">
        <f t="shared" si="9"/>
        <v>0</v>
      </c>
      <c r="AB73" s="363"/>
      <c r="AC73" s="364"/>
    </row>
    <row r="74" spans="1:29" ht="18.75" customHeight="1">
      <c r="A74" s="375">
        <v>11</v>
      </c>
      <c r="B74" s="376"/>
      <c r="C74" s="377">
        <f t="shared" si="10"/>
        <v>70</v>
      </c>
      <c r="D74" s="378"/>
      <c r="E74" s="379"/>
      <c r="F74" s="365">
        <f t="shared" si="2"/>
        <v>0</v>
      </c>
      <c r="G74" s="363"/>
      <c r="H74" s="363"/>
      <c r="I74" s="365">
        <f t="shared" si="3"/>
        <v>0</v>
      </c>
      <c r="J74" s="363"/>
      <c r="K74" s="364"/>
      <c r="L74" s="365">
        <f t="shared" si="4"/>
        <v>0</v>
      </c>
      <c r="M74" s="363"/>
      <c r="N74" s="363"/>
      <c r="O74" s="365">
        <f t="shared" si="5"/>
        <v>0</v>
      </c>
      <c r="P74" s="363"/>
      <c r="Q74" s="364"/>
      <c r="R74" s="365">
        <f t="shared" si="6"/>
        <v>0</v>
      </c>
      <c r="S74" s="363"/>
      <c r="T74" s="364"/>
      <c r="U74" s="365">
        <f t="shared" si="7"/>
        <v>0</v>
      </c>
      <c r="V74" s="363"/>
      <c r="W74" s="364"/>
      <c r="X74" s="365">
        <f t="shared" si="8"/>
        <v>0</v>
      </c>
      <c r="Y74" s="363"/>
      <c r="Z74" s="364"/>
      <c r="AA74" s="365">
        <f t="shared" si="9"/>
        <v>0</v>
      </c>
      <c r="AB74" s="363"/>
      <c r="AC74" s="364"/>
    </row>
    <row r="75" spans="1:29" ht="18.75" customHeight="1">
      <c r="A75" s="375">
        <v>12</v>
      </c>
      <c r="B75" s="376"/>
      <c r="C75" s="377">
        <f t="shared" si="10"/>
        <v>70</v>
      </c>
      <c r="D75" s="378"/>
      <c r="E75" s="379"/>
      <c r="F75" s="365">
        <f t="shared" si="2"/>
        <v>0</v>
      </c>
      <c r="G75" s="363"/>
      <c r="H75" s="363"/>
      <c r="I75" s="365">
        <f t="shared" si="3"/>
        <v>0</v>
      </c>
      <c r="J75" s="363"/>
      <c r="K75" s="364"/>
      <c r="L75" s="365">
        <f t="shared" si="4"/>
        <v>0</v>
      </c>
      <c r="M75" s="363"/>
      <c r="N75" s="363"/>
      <c r="O75" s="365">
        <f t="shared" si="5"/>
        <v>0</v>
      </c>
      <c r="P75" s="363"/>
      <c r="Q75" s="364"/>
      <c r="R75" s="365">
        <f t="shared" si="6"/>
        <v>0</v>
      </c>
      <c r="S75" s="363"/>
      <c r="T75" s="364"/>
      <c r="U75" s="365">
        <f t="shared" si="7"/>
        <v>0</v>
      </c>
      <c r="V75" s="363"/>
      <c r="W75" s="364"/>
      <c r="X75" s="365">
        <f t="shared" si="8"/>
        <v>0</v>
      </c>
      <c r="Y75" s="363"/>
      <c r="Z75" s="364"/>
      <c r="AA75" s="365">
        <f t="shared" si="9"/>
        <v>0</v>
      </c>
      <c r="AB75" s="363"/>
      <c r="AC75" s="364"/>
    </row>
    <row r="76" spans="1:29" ht="18.75" customHeight="1">
      <c r="A76" s="375">
        <v>13</v>
      </c>
      <c r="B76" s="376"/>
      <c r="C76" s="377">
        <f t="shared" si="10"/>
        <v>70</v>
      </c>
      <c r="D76" s="378"/>
      <c r="E76" s="379"/>
      <c r="F76" s="365">
        <f t="shared" si="2"/>
        <v>0</v>
      </c>
      <c r="G76" s="363"/>
      <c r="H76" s="363"/>
      <c r="I76" s="365">
        <f t="shared" si="3"/>
        <v>0</v>
      </c>
      <c r="J76" s="363"/>
      <c r="K76" s="364"/>
      <c r="L76" s="365">
        <f t="shared" si="4"/>
        <v>0</v>
      </c>
      <c r="M76" s="363"/>
      <c r="N76" s="363"/>
      <c r="O76" s="365">
        <f t="shared" si="5"/>
        <v>0</v>
      </c>
      <c r="P76" s="363"/>
      <c r="Q76" s="364"/>
      <c r="R76" s="365">
        <f t="shared" si="6"/>
        <v>0</v>
      </c>
      <c r="S76" s="363"/>
      <c r="T76" s="364"/>
      <c r="U76" s="365">
        <f t="shared" si="7"/>
        <v>0</v>
      </c>
      <c r="V76" s="363"/>
      <c r="W76" s="364"/>
      <c r="X76" s="365">
        <f t="shared" si="8"/>
        <v>0</v>
      </c>
      <c r="Y76" s="363"/>
      <c r="Z76" s="364"/>
      <c r="AA76" s="365">
        <f t="shared" si="9"/>
        <v>0</v>
      </c>
      <c r="AB76" s="363"/>
      <c r="AC76" s="364"/>
    </row>
    <row r="77" spans="1:29" ht="18.75" customHeight="1">
      <c r="A77" s="375">
        <v>14</v>
      </c>
      <c r="B77" s="376"/>
      <c r="C77" s="377">
        <f t="shared" si="10"/>
        <v>70</v>
      </c>
      <c r="D77" s="378"/>
      <c r="E77" s="379"/>
      <c r="F77" s="365">
        <f t="shared" si="2"/>
        <v>0</v>
      </c>
      <c r="G77" s="363"/>
      <c r="H77" s="363"/>
      <c r="I77" s="365">
        <f t="shared" si="3"/>
        <v>0</v>
      </c>
      <c r="J77" s="363"/>
      <c r="K77" s="364"/>
      <c r="L77" s="365">
        <f t="shared" si="4"/>
        <v>0</v>
      </c>
      <c r="M77" s="363"/>
      <c r="N77" s="363"/>
      <c r="O77" s="365">
        <f t="shared" si="5"/>
        <v>0</v>
      </c>
      <c r="P77" s="363"/>
      <c r="Q77" s="364"/>
      <c r="R77" s="365">
        <f t="shared" si="6"/>
        <v>0</v>
      </c>
      <c r="S77" s="363"/>
      <c r="T77" s="364"/>
      <c r="U77" s="365">
        <f t="shared" si="7"/>
        <v>0</v>
      </c>
      <c r="V77" s="363"/>
      <c r="W77" s="364"/>
      <c r="X77" s="365">
        <f t="shared" si="8"/>
        <v>0</v>
      </c>
      <c r="Y77" s="363"/>
      <c r="Z77" s="364"/>
      <c r="AA77" s="365">
        <f t="shared" si="9"/>
        <v>0</v>
      </c>
      <c r="AB77" s="363"/>
      <c r="AC77" s="364"/>
    </row>
    <row r="78" spans="1:29" ht="18.75" customHeight="1">
      <c r="A78" s="375">
        <v>15</v>
      </c>
      <c r="B78" s="376"/>
      <c r="C78" s="377">
        <f t="shared" si="10"/>
        <v>70</v>
      </c>
      <c r="D78" s="378"/>
      <c r="E78" s="379"/>
      <c r="F78" s="365">
        <f t="shared" si="2"/>
        <v>0</v>
      </c>
      <c r="G78" s="363"/>
      <c r="H78" s="363"/>
      <c r="I78" s="365">
        <f t="shared" si="3"/>
        <v>0</v>
      </c>
      <c r="J78" s="363"/>
      <c r="K78" s="364"/>
      <c r="L78" s="365">
        <f t="shared" si="4"/>
        <v>0</v>
      </c>
      <c r="M78" s="363"/>
      <c r="N78" s="363"/>
      <c r="O78" s="365">
        <f t="shared" si="5"/>
        <v>0</v>
      </c>
      <c r="P78" s="363"/>
      <c r="Q78" s="364"/>
      <c r="R78" s="365">
        <f t="shared" si="6"/>
        <v>0</v>
      </c>
      <c r="S78" s="363"/>
      <c r="T78" s="364"/>
      <c r="U78" s="365">
        <f t="shared" si="7"/>
        <v>0</v>
      </c>
      <c r="V78" s="363"/>
      <c r="W78" s="364"/>
      <c r="X78" s="365">
        <f t="shared" si="8"/>
        <v>0</v>
      </c>
      <c r="Y78" s="363"/>
      <c r="Z78" s="364"/>
      <c r="AA78" s="365">
        <f t="shared" si="9"/>
        <v>0</v>
      </c>
      <c r="AB78" s="363"/>
      <c r="AC78" s="364"/>
    </row>
    <row r="79" spans="1:29" ht="18.75" customHeight="1">
      <c r="A79" s="375">
        <v>16</v>
      </c>
      <c r="B79" s="376"/>
      <c r="C79" s="377">
        <f t="shared" si="10"/>
        <v>70</v>
      </c>
      <c r="D79" s="378"/>
      <c r="E79" s="379"/>
      <c r="F79" s="365">
        <f t="shared" si="2"/>
        <v>0</v>
      </c>
      <c r="G79" s="363"/>
      <c r="H79" s="363"/>
      <c r="I79" s="365">
        <f t="shared" si="3"/>
        <v>0</v>
      </c>
      <c r="J79" s="363"/>
      <c r="K79" s="364"/>
      <c r="L79" s="365">
        <f t="shared" si="4"/>
        <v>0</v>
      </c>
      <c r="M79" s="363"/>
      <c r="N79" s="363"/>
      <c r="O79" s="365">
        <f t="shared" si="5"/>
        <v>0</v>
      </c>
      <c r="P79" s="363"/>
      <c r="Q79" s="364"/>
      <c r="R79" s="365">
        <f t="shared" si="6"/>
        <v>0</v>
      </c>
      <c r="S79" s="363"/>
      <c r="T79" s="364"/>
      <c r="U79" s="365">
        <f t="shared" si="7"/>
        <v>0</v>
      </c>
      <c r="V79" s="363"/>
      <c r="W79" s="364"/>
      <c r="X79" s="365">
        <f t="shared" si="8"/>
        <v>0</v>
      </c>
      <c r="Y79" s="363"/>
      <c r="Z79" s="364"/>
      <c r="AA79" s="365">
        <f t="shared" si="9"/>
        <v>0</v>
      </c>
      <c r="AB79" s="363"/>
      <c r="AC79" s="364"/>
    </row>
    <row r="80" spans="1:29" ht="18.75" customHeight="1">
      <c r="A80" s="375">
        <v>17</v>
      </c>
      <c r="B80" s="376"/>
      <c r="C80" s="377">
        <f t="shared" si="10"/>
        <v>70</v>
      </c>
      <c r="D80" s="378"/>
      <c r="E80" s="379"/>
      <c r="F80" s="365">
        <f t="shared" si="2"/>
        <v>0</v>
      </c>
      <c r="G80" s="363"/>
      <c r="H80" s="363"/>
      <c r="I80" s="365">
        <f t="shared" si="3"/>
        <v>0</v>
      </c>
      <c r="J80" s="363"/>
      <c r="K80" s="364"/>
      <c r="L80" s="365">
        <f t="shared" si="4"/>
        <v>0</v>
      </c>
      <c r="M80" s="363"/>
      <c r="N80" s="363"/>
      <c r="O80" s="365">
        <f t="shared" si="5"/>
        <v>0</v>
      </c>
      <c r="P80" s="363"/>
      <c r="Q80" s="364"/>
      <c r="R80" s="365">
        <f t="shared" si="6"/>
        <v>0</v>
      </c>
      <c r="S80" s="363"/>
      <c r="T80" s="364"/>
      <c r="U80" s="365">
        <f t="shared" si="7"/>
        <v>0</v>
      </c>
      <c r="V80" s="363"/>
      <c r="W80" s="364"/>
      <c r="X80" s="365">
        <f t="shared" si="8"/>
        <v>0</v>
      </c>
      <c r="Y80" s="363"/>
      <c r="Z80" s="364"/>
      <c r="AA80" s="365">
        <f t="shared" si="9"/>
        <v>0</v>
      </c>
      <c r="AB80" s="363"/>
      <c r="AC80" s="364"/>
    </row>
    <row r="81" spans="1:29" ht="18.75" customHeight="1">
      <c r="A81" s="375">
        <v>18</v>
      </c>
      <c r="B81" s="376"/>
      <c r="C81" s="377">
        <f t="shared" si="10"/>
        <v>70</v>
      </c>
      <c r="D81" s="378"/>
      <c r="E81" s="379"/>
      <c r="F81" s="365">
        <f t="shared" si="2"/>
        <v>0</v>
      </c>
      <c r="G81" s="363"/>
      <c r="H81" s="363"/>
      <c r="I81" s="365">
        <f t="shared" si="3"/>
        <v>0</v>
      </c>
      <c r="J81" s="363"/>
      <c r="K81" s="364"/>
      <c r="L81" s="365">
        <f t="shared" si="4"/>
        <v>0</v>
      </c>
      <c r="M81" s="363"/>
      <c r="N81" s="363"/>
      <c r="O81" s="365">
        <f t="shared" si="5"/>
        <v>0</v>
      </c>
      <c r="P81" s="363"/>
      <c r="Q81" s="364"/>
      <c r="R81" s="365">
        <f t="shared" si="6"/>
        <v>0</v>
      </c>
      <c r="S81" s="363"/>
      <c r="T81" s="364"/>
      <c r="U81" s="365">
        <f t="shared" si="7"/>
        <v>0</v>
      </c>
      <c r="V81" s="363"/>
      <c r="W81" s="364"/>
      <c r="X81" s="365">
        <f t="shared" si="8"/>
        <v>0</v>
      </c>
      <c r="Y81" s="363"/>
      <c r="Z81" s="364"/>
      <c r="AA81" s="365">
        <f t="shared" si="9"/>
        <v>0</v>
      </c>
      <c r="AB81" s="363"/>
      <c r="AC81" s="364"/>
    </row>
    <row r="82" spans="1:29" ht="18.75" customHeight="1">
      <c r="A82" s="375">
        <v>19</v>
      </c>
      <c r="B82" s="376"/>
      <c r="C82" s="377">
        <f t="shared" si="10"/>
        <v>70</v>
      </c>
      <c r="D82" s="378"/>
      <c r="E82" s="379"/>
      <c r="F82" s="365">
        <f t="shared" si="2"/>
        <v>0</v>
      </c>
      <c r="G82" s="363"/>
      <c r="H82" s="363"/>
      <c r="I82" s="365">
        <f t="shared" si="3"/>
        <v>0</v>
      </c>
      <c r="J82" s="363"/>
      <c r="K82" s="364"/>
      <c r="L82" s="365">
        <f t="shared" si="4"/>
        <v>0</v>
      </c>
      <c r="M82" s="363"/>
      <c r="N82" s="363"/>
      <c r="O82" s="365">
        <f t="shared" si="5"/>
        <v>0</v>
      </c>
      <c r="P82" s="363"/>
      <c r="Q82" s="364"/>
      <c r="R82" s="365">
        <f t="shared" si="6"/>
        <v>0</v>
      </c>
      <c r="S82" s="363"/>
      <c r="T82" s="364"/>
      <c r="U82" s="365">
        <f t="shared" si="7"/>
        <v>0</v>
      </c>
      <c r="V82" s="363"/>
      <c r="W82" s="364"/>
      <c r="X82" s="365">
        <f t="shared" si="8"/>
        <v>0</v>
      </c>
      <c r="Y82" s="363"/>
      <c r="Z82" s="364"/>
      <c r="AA82" s="365">
        <f t="shared" si="9"/>
        <v>0</v>
      </c>
      <c r="AB82" s="363"/>
      <c r="AC82" s="364"/>
    </row>
    <row r="83" spans="1:29" ht="18.75" customHeight="1">
      <c r="A83" s="375">
        <v>20</v>
      </c>
      <c r="B83" s="376"/>
      <c r="C83" s="377">
        <f t="shared" si="10"/>
        <v>70</v>
      </c>
      <c r="D83" s="378"/>
      <c r="E83" s="379"/>
      <c r="F83" s="365">
        <f t="shared" si="2"/>
        <v>0</v>
      </c>
      <c r="G83" s="363"/>
      <c r="H83" s="363"/>
      <c r="I83" s="365">
        <f t="shared" si="3"/>
        <v>0</v>
      </c>
      <c r="J83" s="363"/>
      <c r="K83" s="364"/>
      <c r="L83" s="365">
        <f t="shared" si="4"/>
        <v>0</v>
      </c>
      <c r="M83" s="363"/>
      <c r="N83" s="363"/>
      <c r="O83" s="365">
        <f t="shared" si="5"/>
        <v>0</v>
      </c>
      <c r="P83" s="363"/>
      <c r="Q83" s="364"/>
      <c r="R83" s="365">
        <f t="shared" si="6"/>
        <v>0</v>
      </c>
      <c r="S83" s="363"/>
      <c r="T83" s="364"/>
      <c r="U83" s="365">
        <f t="shared" si="7"/>
        <v>0</v>
      </c>
      <c r="V83" s="363"/>
      <c r="W83" s="364"/>
      <c r="X83" s="365">
        <f t="shared" si="8"/>
        <v>0</v>
      </c>
      <c r="Y83" s="363"/>
      <c r="Z83" s="364"/>
      <c r="AA83" s="365">
        <f t="shared" si="9"/>
        <v>0</v>
      </c>
      <c r="AB83" s="363"/>
      <c r="AC83" s="364"/>
    </row>
    <row r="84" spans="1:29" ht="18.75" customHeight="1">
      <c r="A84" s="375">
        <v>21</v>
      </c>
      <c r="B84" s="376"/>
      <c r="C84" s="377">
        <f t="shared" si="10"/>
        <v>70</v>
      </c>
      <c r="D84" s="378"/>
      <c r="E84" s="379"/>
      <c r="F84" s="365">
        <f t="shared" si="2"/>
        <v>0</v>
      </c>
      <c r="G84" s="363"/>
      <c r="H84" s="363"/>
      <c r="I84" s="365">
        <f t="shared" si="3"/>
        <v>0</v>
      </c>
      <c r="J84" s="363"/>
      <c r="K84" s="364"/>
      <c r="L84" s="365">
        <f t="shared" si="4"/>
        <v>0</v>
      </c>
      <c r="M84" s="363"/>
      <c r="N84" s="363"/>
      <c r="O84" s="365">
        <f t="shared" si="5"/>
        <v>0</v>
      </c>
      <c r="P84" s="363"/>
      <c r="Q84" s="364"/>
      <c r="R84" s="365">
        <f t="shared" si="6"/>
        <v>0</v>
      </c>
      <c r="S84" s="363"/>
      <c r="T84" s="364"/>
      <c r="U84" s="365">
        <f t="shared" si="7"/>
        <v>0</v>
      </c>
      <c r="V84" s="363"/>
      <c r="W84" s="364"/>
      <c r="X84" s="365">
        <f t="shared" si="8"/>
        <v>0</v>
      </c>
      <c r="Y84" s="363"/>
      <c r="Z84" s="364"/>
      <c r="AA84" s="365">
        <f t="shared" si="9"/>
        <v>0</v>
      </c>
      <c r="AB84" s="363"/>
      <c r="AC84" s="364"/>
    </row>
    <row r="85" spans="1:29" ht="18.75" customHeight="1">
      <c r="A85" s="375">
        <v>22</v>
      </c>
      <c r="B85" s="376"/>
      <c r="C85" s="377">
        <f>C37</f>
        <v>70</v>
      </c>
      <c r="D85" s="378"/>
      <c r="E85" s="379"/>
      <c r="F85" s="365">
        <f t="shared" si="2"/>
        <v>0</v>
      </c>
      <c r="G85" s="363"/>
      <c r="H85" s="363"/>
      <c r="I85" s="365">
        <f t="shared" si="3"/>
        <v>0</v>
      </c>
      <c r="J85" s="363"/>
      <c r="K85" s="364"/>
      <c r="L85" s="365">
        <f t="shared" si="4"/>
        <v>0</v>
      </c>
      <c r="M85" s="363"/>
      <c r="N85" s="363"/>
      <c r="O85" s="365">
        <f t="shared" si="5"/>
        <v>0</v>
      </c>
      <c r="P85" s="363"/>
      <c r="Q85" s="364"/>
      <c r="R85" s="365">
        <f t="shared" si="6"/>
        <v>0</v>
      </c>
      <c r="S85" s="363"/>
      <c r="T85" s="364"/>
      <c r="U85" s="365">
        <f t="shared" si="7"/>
        <v>0</v>
      </c>
      <c r="V85" s="363"/>
      <c r="W85" s="364"/>
      <c r="X85" s="365">
        <f t="shared" si="8"/>
        <v>0</v>
      </c>
      <c r="Y85" s="363"/>
      <c r="Z85" s="364"/>
      <c r="AA85" s="365">
        <f t="shared" si="9"/>
        <v>0</v>
      </c>
      <c r="AB85" s="363"/>
      <c r="AC85" s="364"/>
    </row>
    <row r="86" spans="1:29" ht="18.75" customHeight="1">
      <c r="A86" s="375">
        <v>23</v>
      </c>
      <c r="B86" s="376"/>
      <c r="C86" s="377">
        <f t="shared" si="10"/>
        <v>70</v>
      </c>
      <c r="D86" s="378"/>
      <c r="E86" s="379"/>
      <c r="F86" s="365">
        <f t="shared" si="2"/>
        <v>0</v>
      </c>
      <c r="G86" s="363"/>
      <c r="H86" s="363"/>
      <c r="I86" s="365">
        <f t="shared" si="3"/>
        <v>0</v>
      </c>
      <c r="J86" s="363"/>
      <c r="K86" s="364"/>
      <c r="L86" s="365">
        <f t="shared" si="4"/>
        <v>0</v>
      </c>
      <c r="M86" s="363"/>
      <c r="N86" s="363"/>
      <c r="O86" s="365">
        <f t="shared" si="5"/>
        <v>0</v>
      </c>
      <c r="P86" s="363"/>
      <c r="Q86" s="364"/>
      <c r="R86" s="365">
        <f t="shared" si="6"/>
        <v>0</v>
      </c>
      <c r="S86" s="363"/>
      <c r="T86" s="364"/>
      <c r="U86" s="365">
        <f t="shared" si="7"/>
        <v>0</v>
      </c>
      <c r="V86" s="363"/>
      <c r="W86" s="364"/>
      <c r="X86" s="365">
        <f t="shared" si="8"/>
        <v>0</v>
      </c>
      <c r="Y86" s="363"/>
      <c r="Z86" s="364"/>
      <c r="AA86" s="365">
        <f t="shared" si="9"/>
        <v>0</v>
      </c>
      <c r="AB86" s="363"/>
      <c r="AC86" s="364"/>
    </row>
    <row r="87" spans="1:29" ht="18.75" customHeight="1">
      <c r="A87" s="375">
        <v>24</v>
      </c>
      <c r="B87" s="376"/>
      <c r="C87" s="377">
        <f t="shared" si="10"/>
        <v>70</v>
      </c>
      <c r="D87" s="378"/>
      <c r="E87" s="379"/>
      <c r="F87" s="365">
        <f t="shared" si="2"/>
        <v>0</v>
      </c>
      <c r="G87" s="363"/>
      <c r="H87" s="363"/>
      <c r="I87" s="365">
        <f t="shared" si="3"/>
        <v>0</v>
      </c>
      <c r="J87" s="363"/>
      <c r="K87" s="364"/>
      <c r="L87" s="365">
        <f t="shared" si="4"/>
        <v>0</v>
      </c>
      <c r="M87" s="363"/>
      <c r="N87" s="363"/>
      <c r="O87" s="365">
        <f t="shared" si="5"/>
        <v>0</v>
      </c>
      <c r="P87" s="363"/>
      <c r="Q87" s="364"/>
      <c r="R87" s="365">
        <f t="shared" si="6"/>
        <v>0</v>
      </c>
      <c r="S87" s="363"/>
      <c r="T87" s="364"/>
      <c r="U87" s="365">
        <f t="shared" si="7"/>
        <v>0</v>
      </c>
      <c r="V87" s="363"/>
      <c r="W87" s="364"/>
      <c r="X87" s="365">
        <f t="shared" si="8"/>
        <v>0</v>
      </c>
      <c r="Y87" s="363"/>
      <c r="Z87" s="364"/>
      <c r="AA87" s="365">
        <f t="shared" si="9"/>
        <v>0</v>
      </c>
      <c r="AB87" s="363"/>
      <c r="AC87" s="364"/>
    </row>
    <row r="88" spans="1:29" ht="18.75" customHeight="1">
      <c r="A88" s="375">
        <v>25</v>
      </c>
      <c r="B88" s="376"/>
      <c r="C88" s="377">
        <f t="shared" si="10"/>
        <v>70</v>
      </c>
      <c r="D88" s="378"/>
      <c r="E88" s="379"/>
      <c r="F88" s="365">
        <f t="shared" si="2"/>
        <v>0</v>
      </c>
      <c r="G88" s="363"/>
      <c r="H88" s="363"/>
      <c r="I88" s="365">
        <f t="shared" si="3"/>
        <v>0</v>
      </c>
      <c r="J88" s="363"/>
      <c r="K88" s="364"/>
      <c r="L88" s="365">
        <f t="shared" si="4"/>
        <v>0</v>
      </c>
      <c r="M88" s="363"/>
      <c r="N88" s="363"/>
      <c r="O88" s="365">
        <f t="shared" si="5"/>
        <v>0</v>
      </c>
      <c r="P88" s="363"/>
      <c r="Q88" s="364"/>
      <c r="R88" s="365">
        <f t="shared" si="6"/>
        <v>0</v>
      </c>
      <c r="S88" s="363"/>
      <c r="T88" s="364"/>
      <c r="U88" s="365">
        <f t="shared" si="7"/>
        <v>0</v>
      </c>
      <c r="V88" s="363"/>
      <c r="W88" s="364"/>
      <c r="X88" s="365">
        <f t="shared" si="8"/>
        <v>0</v>
      </c>
      <c r="Y88" s="363"/>
      <c r="Z88" s="364"/>
      <c r="AA88" s="365">
        <f t="shared" si="9"/>
        <v>0</v>
      </c>
      <c r="AB88" s="363"/>
      <c r="AC88" s="364"/>
    </row>
    <row r="89" spans="1:29" ht="18.75" customHeight="1">
      <c r="A89" s="375">
        <v>26</v>
      </c>
      <c r="B89" s="376"/>
      <c r="C89" s="377">
        <f t="shared" si="10"/>
        <v>70</v>
      </c>
      <c r="D89" s="378"/>
      <c r="E89" s="379"/>
      <c r="F89" s="365">
        <f t="shared" si="2"/>
        <v>0</v>
      </c>
      <c r="G89" s="363"/>
      <c r="H89" s="363"/>
      <c r="I89" s="365">
        <f t="shared" si="3"/>
        <v>0</v>
      </c>
      <c r="J89" s="363"/>
      <c r="K89" s="364"/>
      <c r="L89" s="365">
        <f t="shared" si="4"/>
        <v>0</v>
      </c>
      <c r="M89" s="363"/>
      <c r="N89" s="363"/>
      <c r="O89" s="365">
        <f t="shared" si="5"/>
        <v>0</v>
      </c>
      <c r="P89" s="363"/>
      <c r="Q89" s="364"/>
      <c r="R89" s="365">
        <f t="shared" si="6"/>
        <v>0</v>
      </c>
      <c r="S89" s="363"/>
      <c r="T89" s="364"/>
      <c r="U89" s="365">
        <f t="shared" si="7"/>
        <v>0</v>
      </c>
      <c r="V89" s="363"/>
      <c r="W89" s="364"/>
      <c r="X89" s="365">
        <f t="shared" si="8"/>
        <v>0</v>
      </c>
      <c r="Y89" s="363"/>
      <c r="Z89" s="364"/>
      <c r="AA89" s="365">
        <f t="shared" si="9"/>
        <v>0</v>
      </c>
      <c r="AB89" s="363"/>
      <c r="AC89" s="364"/>
    </row>
    <row r="90" spans="1:29" ht="18.75" customHeight="1">
      <c r="A90" s="375">
        <v>27</v>
      </c>
      <c r="B90" s="376"/>
      <c r="C90" s="377">
        <f t="shared" si="10"/>
        <v>70</v>
      </c>
      <c r="D90" s="378"/>
      <c r="E90" s="379"/>
      <c r="F90" s="365">
        <f t="shared" si="2"/>
        <v>0</v>
      </c>
      <c r="G90" s="363"/>
      <c r="H90" s="363"/>
      <c r="I90" s="365">
        <f t="shared" si="3"/>
        <v>0</v>
      </c>
      <c r="J90" s="363"/>
      <c r="K90" s="364"/>
      <c r="L90" s="365">
        <f t="shared" si="4"/>
        <v>0</v>
      </c>
      <c r="M90" s="363"/>
      <c r="N90" s="363"/>
      <c r="O90" s="365">
        <f t="shared" si="5"/>
        <v>0</v>
      </c>
      <c r="P90" s="363"/>
      <c r="Q90" s="364"/>
      <c r="R90" s="365">
        <f t="shared" si="6"/>
        <v>0</v>
      </c>
      <c r="S90" s="363"/>
      <c r="T90" s="364"/>
      <c r="U90" s="365">
        <f t="shared" si="7"/>
        <v>0</v>
      </c>
      <c r="V90" s="363"/>
      <c r="W90" s="364"/>
      <c r="X90" s="365">
        <f t="shared" si="8"/>
        <v>0</v>
      </c>
      <c r="Y90" s="363"/>
      <c r="Z90" s="364"/>
      <c r="AA90" s="365">
        <f t="shared" si="9"/>
        <v>0</v>
      </c>
      <c r="AB90" s="363"/>
      <c r="AC90" s="364"/>
    </row>
    <row r="91" spans="1:29" ht="18.75" customHeight="1">
      <c r="A91" s="375">
        <v>28</v>
      </c>
      <c r="B91" s="376"/>
      <c r="C91" s="377">
        <f t="shared" si="10"/>
        <v>70</v>
      </c>
      <c r="D91" s="378"/>
      <c r="E91" s="379"/>
      <c r="F91" s="365">
        <f t="shared" si="2"/>
        <v>0</v>
      </c>
      <c r="G91" s="363"/>
      <c r="H91" s="363"/>
      <c r="I91" s="365">
        <f t="shared" si="3"/>
        <v>0</v>
      </c>
      <c r="J91" s="363"/>
      <c r="K91" s="364"/>
      <c r="L91" s="365">
        <f t="shared" si="4"/>
        <v>0</v>
      </c>
      <c r="M91" s="363"/>
      <c r="N91" s="363"/>
      <c r="O91" s="365">
        <f t="shared" si="5"/>
        <v>0</v>
      </c>
      <c r="P91" s="363"/>
      <c r="Q91" s="364"/>
      <c r="R91" s="365">
        <f t="shared" si="6"/>
        <v>0</v>
      </c>
      <c r="S91" s="363"/>
      <c r="T91" s="364"/>
      <c r="U91" s="365">
        <f t="shared" si="7"/>
        <v>0</v>
      </c>
      <c r="V91" s="363"/>
      <c r="W91" s="364"/>
      <c r="X91" s="365">
        <f t="shared" si="8"/>
        <v>0</v>
      </c>
      <c r="Y91" s="363"/>
      <c r="Z91" s="364"/>
      <c r="AA91" s="365">
        <f t="shared" si="9"/>
        <v>0</v>
      </c>
      <c r="AB91" s="363"/>
      <c r="AC91" s="364"/>
    </row>
    <row r="92" spans="1:29" ht="18.75" customHeight="1">
      <c r="A92" s="375">
        <v>29</v>
      </c>
      <c r="B92" s="376"/>
      <c r="C92" s="377">
        <f t="shared" si="10"/>
        <v>70</v>
      </c>
      <c r="D92" s="378"/>
      <c r="E92" s="379"/>
      <c r="F92" s="365">
        <f t="shared" si="2"/>
        <v>0</v>
      </c>
      <c r="G92" s="363"/>
      <c r="H92" s="363"/>
      <c r="I92" s="365">
        <f t="shared" si="3"/>
        <v>0</v>
      </c>
      <c r="J92" s="363"/>
      <c r="K92" s="364"/>
      <c r="L92" s="365">
        <f t="shared" si="4"/>
        <v>0</v>
      </c>
      <c r="M92" s="363"/>
      <c r="N92" s="363"/>
      <c r="O92" s="365">
        <f t="shared" si="5"/>
        <v>0</v>
      </c>
      <c r="P92" s="363"/>
      <c r="Q92" s="364"/>
      <c r="R92" s="365">
        <f t="shared" si="6"/>
        <v>0</v>
      </c>
      <c r="S92" s="363"/>
      <c r="T92" s="364"/>
      <c r="U92" s="365">
        <f t="shared" si="7"/>
        <v>0</v>
      </c>
      <c r="V92" s="363"/>
      <c r="W92" s="364"/>
      <c r="X92" s="365">
        <f t="shared" si="8"/>
        <v>0</v>
      </c>
      <c r="Y92" s="363"/>
      <c r="Z92" s="364"/>
      <c r="AA92" s="365">
        <f t="shared" si="9"/>
        <v>0</v>
      </c>
      <c r="AB92" s="363"/>
      <c r="AC92" s="364"/>
    </row>
    <row r="93" spans="1:29" ht="18.75" customHeight="1">
      <c r="A93" s="380">
        <v>30</v>
      </c>
      <c r="B93" s="381"/>
      <c r="C93" s="383">
        <f t="shared" si="10"/>
        <v>70</v>
      </c>
      <c r="D93" s="384"/>
      <c r="E93" s="385"/>
      <c r="F93" s="369">
        <f t="shared" si="2"/>
        <v>0</v>
      </c>
      <c r="G93" s="370"/>
      <c r="H93" s="371"/>
      <c r="I93" s="369">
        <f t="shared" si="3"/>
        <v>0</v>
      </c>
      <c r="J93" s="370"/>
      <c r="K93" s="371"/>
      <c r="L93" s="369">
        <f t="shared" si="4"/>
        <v>0</v>
      </c>
      <c r="M93" s="370"/>
      <c r="N93" s="371"/>
      <c r="O93" s="369">
        <f t="shared" si="5"/>
        <v>0</v>
      </c>
      <c r="P93" s="370"/>
      <c r="Q93" s="371"/>
      <c r="R93" s="369">
        <f t="shared" si="6"/>
        <v>0</v>
      </c>
      <c r="S93" s="370"/>
      <c r="T93" s="371"/>
      <c r="U93" s="369">
        <f t="shared" si="7"/>
        <v>0</v>
      </c>
      <c r="V93" s="370"/>
      <c r="W93" s="371"/>
      <c r="X93" s="369">
        <f t="shared" si="8"/>
        <v>0</v>
      </c>
      <c r="Y93" s="370"/>
      <c r="Z93" s="371"/>
      <c r="AA93" s="369">
        <f t="shared" si="9"/>
        <v>0</v>
      </c>
      <c r="AB93" s="370"/>
      <c r="AC93" s="371"/>
    </row>
    <row r="95" spans="1:29" ht="18.75" customHeight="1">
      <c r="A95" s="236" t="s">
        <v>127</v>
      </c>
      <c r="E95" s="236" t="s">
        <v>55</v>
      </c>
      <c r="F95" s="237" t="s">
        <v>44</v>
      </c>
      <c r="G95" s="238"/>
      <c r="H95" s="238"/>
      <c r="I95" s="238"/>
      <c r="J95" s="238"/>
      <c r="K95" s="238"/>
      <c r="L95" s="238"/>
      <c r="M95" s="238"/>
    </row>
    <row r="98" spans="4:8" ht="18.75" customHeight="1">
      <c r="D98" s="50">
        <v>10</v>
      </c>
      <c r="E98" s="50"/>
      <c r="F98" s="52" t="s">
        <v>44</v>
      </c>
      <c r="G98" s="51"/>
      <c r="H98" s="49"/>
    </row>
    <row r="99" spans="4:8" ht="18.75" customHeight="1">
      <c r="D99" s="53">
        <v>11</v>
      </c>
      <c r="E99" s="53"/>
      <c r="F99" s="52" t="s">
        <v>19</v>
      </c>
      <c r="G99" s="51"/>
      <c r="H99" s="49"/>
    </row>
  </sheetData>
  <mergeCells count="738">
    <mergeCell ref="AA91:AC91"/>
    <mergeCell ref="A92:B92"/>
    <mergeCell ref="C92:E92"/>
    <mergeCell ref="F92:H92"/>
    <mergeCell ref="I92:K92"/>
    <mergeCell ref="L92:N92"/>
    <mergeCell ref="O92:Q92"/>
    <mergeCell ref="R93:T93"/>
    <mergeCell ref="U93:W93"/>
    <mergeCell ref="X93:Z93"/>
    <mergeCell ref="AA93:AC93"/>
    <mergeCell ref="R92:T92"/>
    <mergeCell ref="U92:W92"/>
    <mergeCell ref="X92:Z92"/>
    <mergeCell ref="AA92:AC92"/>
    <mergeCell ref="A93:B93"/>
    <mergeCell ref="C93:E93"/>
    <mergeCell ref="F93:H93"/>
    <mergeCell ref="I93:K93"/>
    <mergeCell ref="L93:N93"/>
    <mergeCell ref="O93:Q93"/>
    <mergeCell ref="A91:B91"/>
    <mergeCell ref="C91:E91"/>
    <mergeCell ref="F91:H91"/>
    <mergeCell ref="I91:K91"/>
    <mergeCell ref="L91:N91"/>
    <mergeCell ref="O91:Q91"/>
    <mergeCell ref="R91:T91"/>
    <mergeCell ref="U91:W91"/>
    <mergeCell ref="X91:Z91"/>
    <mergeCell ref="AA89:AC89"/>
    <mergeCell ref="A90:B90"/>
    <mergeCell ref="C90:E90"/>
    <mergeCell ref="F90:H90"/>
    <mergeCell ref="I90:K90"/>
    <mergeCell ref="L90:N90"/>
    <mergeCell ref="O90:Q90"/>
    <mergeCell ref="R90:T90"/>
    <mergeCell ref="U90:W90"/>
    <mergeCell ref="X90:Z90"/>
    <mergeCell ref="AA90:AC90"/>
    <mergeCell ref="A89:B89"/>
    <mergeCell ref="C89:E89"/>
    <mergeCell ref="F89:H89"/>
    <mergeCell ref="I89:K89"/>
    <mergeCell ref="L89:N89"/>
    <mergeCell ref="O89:Q89"/>
    <mergeCell ref="R89:T89"/>
    <mergeCell ref="U89:W89"/>
    <mergeCell ref="X89:Z89"/>
    <mergeCell ref="AA87:AC87"/>
    <mergeCell ref="A88:B88"/>
    <mergeCell ref="C88:E88"/>
    <mergeCell ref="F88:H88"/>
    <mergeCell ref="I88:K88"/>
    <mergeCell ref="L88:N88"/>
    <mergeCell ref="O88:Q88"/>
    <mergeCell ref="R88:T88"/>
    <mergeCell ref="U88:W88"/>
    <mergeCell ref="X88:Z88"/>
    <mergeCell ref="AA88:AC88"/>
    <mergeCell ref="A87:B87"/>
    <mergeCell ref="C87:E87"/>
    <mergeCell ref="F87:H87"/>
    <mergeCell ref="I87:K87"/>
    <mergeCell ref="L87:N87"/>
    <mergeCell ref="O87:Q87"/>
    <mergeCell ref="R87:T87"/>
    <mergeCell ref="U87:W87"/>
    <mergeCell ref="X87:Z87"/>
    <mergeCell ref="AA85:AC85"/>
    <mergeCell ref="A86:B86"/>
    <mergeCell ref="C86:E86"/>
    <mergeCell ref="F86:H86"/>
    <mergeCell ref="I86:K86"/>
    <mergeCell ref="L86:N86"/>
    <mergeCell ref="O86:Q86"/>
    <mergeCell ref="R86:T86"/>
    <mergeCell ref="U86:W86"/>
    <mergeCell ref="X86:Z86"/>
    <mergeCell ref="AA86:AC86"/>
    <mergeCell ref="A85:B85"/>
    <mergeCell ref="C85:E85"/>
    <mergeCell ref="F85:H85"/>
    <mergeCell ref="I85:K85"/>
    <mergeCell ref="L85:N85"/>
    <mergeCell ref="O85:Q85"/>
    <mergeCell ref="R85:T85"/>
    <mergeCell ref="U85:W85"/>
    <mergeCell ref="X85:Z85"/>
    <mergeCell ref="AA83:AC83"/>
    <mergeCell ref="A84:B84"/>
    <mergeCell ref="C84:E84"/>
    <mergeCell ref="F84:H84"/>
    <mergeCell ref="I84:K84"/>
    <mergeCell ref="L84:N84"/>
    <mergeCell ref="O84:Q84"/>
    <mergeCell ref="R84:T84"/>
    <mergeCell ref="U84:W84"/>
    <mergeCell ref="X84:Z84"/>
    <mergeCell ref="AA84:AC84"/>
    <mergeCell ref="A83:B83"/>
    <mergeCell ref="C83:E83"/>
    <mergeCell ref="F83:H83"/>
    <mergeCell ref="I83:K83"/>
    <mergeCell ref="L83:N83"/>
    <mergeCell ref="O83:Q83"/>
    <mergeCell ref="R83:T83"/>
    <mergeCell ref="U83:W83"/>
    <mergeCell ref="X83:Z83"/>
    <mergeCell ref="AA81:AC81"/>
    <mergeCell ref="A82:B82"/>
    <mergeCell ref="C82:E82"/>
    <mergeCell ref="F82:H82"/>
    <mergeCell ref="I82:K82"/>
    <mergeCell ref="L82:N82"/>
    <mergeCell ref="O82:Q82"/>
    <mergeCell ref="R82:T82"/>
    <mergeCell ref="U82:W82"/>
    <mergeCell ref="X82:Z82"/>
    <mergeCell ref="AA82:AC82"/>
    <mergeCell ref="A81:B81"/>
    <mergeCell ref="C81:E81"/>
    <mergeCell ref="F81:H81"/>
    <mergeCell ref="I81:K81"/>
    <mergeCell ref="L81:N81"/>
    <mergeCell ref="O81:Q81"/>
    <mergeCell ref="R81:T81"/>
    <mergeCell ref="U81:W81"/>
    <mergeCell ref="X81:Z81"/>
    <mergeCell ref="AA79:AC79"/>
    <mergeCell ref="A80:B80"/>
    <mergeCell ref="C80:E80"/>
    <mergeCell ref="F80:H80"/>
    <mergeCell ref="I80:K80"/>
    <mergeCell ref="L80:N80"/>
    <mergeCell ref="O80:Q80"/>
    <mergeCell ref="R80:T80"/>
    <mergeCell ref="U80:W80"/>
    <mergeCell ref="X80:Z80"/>
    <mergeCell ref="AA80:AC80"/>
    <mergeCell ref="A79:B79"/>
    <mergeCell ref="C79:E79"/>
    <mergeCell ref="F79:H79"/>
    <mergeCell ref="I79:K79"/>
    <mergeCell ref="L79:N79"/>
    <mergeCell ref="O79:Q79"/>
    <mergeCell ref="R79:T79"/>
    <mergeCell ref="U79:W79"/>
    <mergeCell ref="X79:Z79"/>
    <mergeCell ref="AA77:AC77"/>
    <mergeCell ref="A78:B78"/>
    <mergeCell ref="C78:E78"/>
    <mergeCell ref="F78:H78"/>
    <mergeCell ref="I78:K78"/>
    <mergeCell ref="L78:N78"/>
    <mergeCell ref="O78:Q78"/>
    <mergeCell ref="R78:T78"/>
    <mergeCell ref="U78:W78"/>
    <mergeCell ref="X78:Z78"/>
    <mergeCell ref="AA78:AC78"/>
    <mergeCell ref="A77:B77"/>
    <mergeCell ref="C77:E77"/>
    <mergeCell ref="F77:H77"/>
    <mergeCell ref="I77:K77"/>
    <mergeCell ref="L77:N77"/>
    <mergeCell ref="O77:Q77"/>
    <mergeCell ref="R77:T77"/>
    <mergeCell ref="U77:W77"/>
    <mergeCell ref="X77:Z77"/>
    <mergeCell ref="AA75:AC75"/>
    <mergeCell ref="A76:B76"/>
    <mergeCell ref="C76:E76"/>
    <mergeCell ref="F76:H76"/>
    <mergeCell ref="I76:K76"/>
    <mergeCell ref="L76:N76"/>
    <mergeCell ref="O76:Q76"/>
    <mergeCell ref="R76:T76"/>
    <mergeCell ref="U76:W76"/>
    <mergeCell ref="X76:Z76"/>
    <mergeCell ref="AA76:AC76"/>
    <mergeCell ref="A75:B75"/>
    <mergeCell ref="C75:E75"/>
    <mergeCell ref="F75:H75"/>
    <mergeCell ref="I75:K75"/>
    <mergeCell ref="L75:N75"/>
    <mergeCell ref="O75:Q75"/>
    <mergeCell ref="R75:T75"/>
    <mergeCell ref="U75:W75"/>
    <mergeCell ref="X75:Z75"/>
    <mergeCell ref="AA73:AC73"/>
    <mergeCell ref="A74:B74"/>
    <mergeCell ref="C74:E74"/>
    <mergeCell ref="F74:H74"/>
    <mergeCell ref="I74:K74"/>
    <mergeCell ref="L74:N74"/>
    <mergeCell ref="O74:Q74"/>
    <mergeCell ref="R74:T74"/>
    <mergeCell ref="U74:W74"/>
    <mergeCell ref="X74:Z74"/>
    <mergeCell ref="AA74:AC74"/>
    <mergeCell ref="A73:B73"/>
    <mergeCell ref="C73:E73"/>
    <mergeCell ref="F73:H73"/>
    <mergeCell ref="I73:K73"/>
    <mergeCell ref="L73:N73"/>
    <mergeCell ref="O73:Q73"/>
    <mergeCell ref="R73:T73"/>
    <mergeCell ref="U73:W73"/>
    <mergeCell ref="X73:Z73"/>
    <mergeCell ref="AA71:AC71"/>
    <mergeCell ref="A72:B72"/>
    <mergeCell ref="C72:E72"/>
    <mergeCell ref="F72:H72"/>
    <mergeCell ref="I72:K72"/>
    <mergeCell ref="L72:N72"/>
    <mergeCell ref="O72:Q72"/>
    <mergeCell ref="R72:T72"/>
    <mergeCell ref="U72:W72"/>
    <mergeCell ref="X72:Z72"/>
    <mergeCell ref="AA72:AC72"/>
    <mergeCell ref="A71:B71"/>
    <mergeCell ref="C71:E71"/>
    <mergeCell ref="F71:H71"/>
    <mergeCell ref="I71:K71"/>
    <mergeCell ref="L71:N71"/>
    <mergeCell ref="O71:Q71"/>
    <mergeCell ref="R71:T71"/>
    <mergeCell ref="U71:W71"/>
    <mergeCell ref="X71:Z71"/>
    <mergeCell ref="AA69:AC69"/>
    <mergeCell ref="A70:B70"/>
    <mergeCell ref="C70:E70"/>
    <mergeCell ref="F70:H70"/>
    <mergeCell ref="I70:K70"/>
    <mergeCell ref="L70:N70"/>
    <mergeCell ref="O70:Q70"/>
    <mergeCell ref="R70:T70"/>
    <mergeCell ref="U70:W70"/>
    <mergeCell ref="X70:Z70"/>
    <mergeCell ref="AA70:AC70"/>
    <mergeCell ref="A69:B69"/>
    <mergeCell ref="C69:E69"/>
    <mergeCell ref="F69:H69"/>
    <mergeCell ref="I69:K69"/>
    <mergeCell ref="L69:N69"/>
    <mergeCell ref="O69:Q69"/>
    <mergeCell ref="R69:T69"/>
    <mergeCell ref="U69:W69"/>
    <mergeCell ref="X69:Z69"/>
    <mergeCell ref="AA67:AC67"/>
    <mergeCell ref="A68:B68"/>
    <mergeCell ref="C68:E68"/>
    <mergeCell ref="F68:H68"/>
    <mergeCell ref="I68:K68"/>
    <mergeCell ref="L68:N68"/>
    <mergeCell ref="O68:Q68"/>
    <mergeCell ref="R68:T68"/>
    <mergeCell ref="U68:W68"/>
    <mergeCell ref="X68:Z68"/>
    <mergeCell ref="AA68:AC68"/>
    <mergeCell ref="A67:B67"/>
    <mergeCell ref="C67:E67"/>
    <mergeCell ref="F67:H67"/>
    <mergeCell ref="I67:K67"/>
    <mergeCell ref="L67:N67"/>
    <mergeCell ref="O67:Q67"/>
    <mergeCell ref="R67:T67"/>
    <mergeCell ref="U67:W67"/>
    <mergeCell ref="X67:Z67"/>
    <mergeCell ref="AA65:AC65"/>
    <mergeCell ref="A66:B66"/>
    <mergeCell ref="C66:E66"/>
    <mergeCell ref="F66:H66"/>
    <mergeCell ref="I66:K66"/>
    <mergeCell ref="L66:N66"/>
    <mergeCell ref="O66:Q66"/>
    <mergeCell ref="R66:T66"/>
    <mergeCell ref="U66:W66"/>
    <mergeCell ref="X66:Z66"/>
    <mergeCell ref="AA66:AC66"/>
    <mergeCell ref="A65:B65"/>
    <mergeCell ref="C65:E65"/>
    <mergeCell ref="F65:H65"/>
    <mergeCell ref="I65:K65"/>
    <mergeCell ref="L65:N65"/>
    <mergeCell ref="O65:Q65"/>
    <mergeCell ref="R65:T65"/>
    <mergeCell ref="U65:W65"/>
    <mergeCell ref="X65:Z65"/>
    <mergeCell ref="R63:T63"/>
    <mergeCell ref="U63:W63"/>
    <mergeCell ref="X63:Z63"/>
    <mergeCell ref="AA63:AC63"/>
    <mergeCell ref="A64:B64"/>
    <mergeCell ref="C64:E64"/>
    <mergeCell ref="F64:H64"/>
    <mergeCell ref="I64:K64"/>
    <mergeCell ref="L64:N64"/>
    <mergeCell ref="O64:Q64"/>
    <mergeCell ref="A63:B63"/>
    <mergeCell ref="C63:E63"/>
    <mergeCell ref="F63:H63"/>
    <mergeCell ref="I63:K63"/>
    <mergeCell ref="L63:N63"/>
    <mergeCell ref="O63:Q63"/>
    <mergeCell ref="R64:T64"/>
    <mergeCell ref="U64:W64"/>
    <mergeCell ref="X64:Z64"/>
    <mergeCell ref="AA64:AC64"/>
    <mergeCell ref="V59:X59"/>
    <mergeCell ref="Y59:AA59"/>
    <mergeCell ref="AB59:AD59"/>
    <mergeCell ref="A62:B62"/>
    <mergeCell ref="C62:E62"/>
    <mergeCell ref="F62:AC62"/>
    <mergeCell ref="D59:F59"/>
    <mergeCell ref="G59:I59"/>
    <mergeCell ref="J59:L59"/>
    <mergeCell ref="M59:O59"/>
    <mergeCell ref="P59:R59"/>
    <mergeCell ref="S59:U59"/>
    <mergeCell ref="D58:F58"/>
    <mergeCell ref="G58:I58"/>
    <mergeCell ref="J58:L58"/>
    <mergeCell ref="M58:O58"/>
    <mergeCell ref="P58:R58"/>
    <mergeCell ref="S58:U58"/>
    <mergeCell ref="V58:X58"/>
    <mergeCell ref="Y58:AA58"/>
    <mergeCell ref="AB58:AD58"/>
    <mergeCell ref="D57:F57"/>
    <mergeCell ref="G57:I57"/>
    <mergeCell ref="J57:L57"/>
    <mergeCell ref="M57:O57"/>
    <mergeCell ref="P57:R57"/>
    <mergeCell ref="S57:U57"/>
    <mergeCell ref="V57:X57"/>
    <mergeCell ref="Y57:AA57"/>
    <mergeCell ref="AB57:AD57"/>
    <mergeCell ref="V55:X55"/>
    <mergeCell ref="Y55:AA55"/>
    <mergeCell ref="AB55:AD55"/>
    <mergeCell ref="D56:F56"/>
    <mergeCell ref="G56:I56"/>
    <mergeCell ref="J56:L56"/>
    <mergeCell ref="M56:O56"/>
    <mergeCell ref="P56:R56"/>
    <mergeCell ref="S56:U56"/>
    <mergeCell ref="V56:X56"/>
    <mergeCell ref="D55:F55"/>
    <mergeCell ref="G55:I55"/>
    <mergeCell ref="J55:L55"/>
    <mergeCell ref="M55:O55"/>
    <mergeCell ref="P55:R55"/>
    <mergeCell ref="S55:U55"/>
    <mergeCell ref="Y56:AA56"/>
    <mergeCell ref="AB56:AD56"/>
    <mergeCell ref="A47:D47"/>
    <mergeCell ref="E47:G47"/>
    <mergeCell ref="D54:AD54"/>
    <mergeCell ref="N46:P46"/>
    <mergeCell ref="Q46:S46"/>
    <mergeCell ref="T46:V46"/>
    <mergeCell ref="W46:Y46"/>
    <mergeCell ref="Z46:AB46"/>
    <mergeCell ref="AC46:AE46"/>
    <mergeCell ref="AA52:AC52"/>
    <mergeCell ref="AA51:AC51"/>
    <mergeCell ref="AA50:AC50"/>
    <mergeCell ref="A48:D48"/>
    <mergeCell ref="E48:G48"/>
    <mergeCell ref="Q45:S45"/>
    <mergeCell ref="T45:V45"/>
    <mergeCell ref="W45:Y45"/>
    <mergeCell ref="Z45:AB45"/>
    <mergeCell ref="AC45:AE45"/>
    <mergeCell ref="A46:B46"/>
    <mergeCell ref="C46:D46"/>
    <mergeCell ref="E46:G46"/>
    <mergeCell ref="H46:J46"/>
    <mergeCell ref="K46:M46"/>
    <mergeCell ref="A45:B45"/>
    <mergeCell ref="C45:D45"/>
    <mergeCell ref="E45:G45"/>
    <mergeCell ref="H45:J45"/>
    <mergeCell ref="K45:M45"/>
    <mergeCell ref="N45:P45"/>
    <mergeCell ref="N44:P44"/>
    <mergeCell ref="Q44:S44"/>
    <mergeCell ref="T44:V44"/>
    <mergeCell ref="W44:Y44"/>
    <mergeCell ref="Z44:AB44"/>
    <mergeCell ref="AC44:AE44"/>
    <mergeCell ref="Q43:S43"/>
    <mergeCell ref="T43:V43"/>
    <mergeCell ref="W43:Y43"/>
    <mergeCell ref="Z43:AB43"/>
    <mergeCell ref="AC43:AE43"/>
    <mergeCell ref="N43:P43"/>
    <mergeCell ref="A44:B44"/>
    <mergeCell ref="C44:D44"/>
    <mergeCell ref="E44:G44"/>
    <mergeCell ref="H44:J44"/>
    <mergeCell ref="K44:M44"/>
    <mergeCell ref="A43:B43"/>
    <mergeCell ref="C43:D43"/>
    <mergeCell ref="E43:G43"/>
    <mergeCell ref="H43:J43"/>
    <mergeCell ref="K43:M43"/>
    <mergeCell ref="N42:P42"/>
    <mergeCell ref="Q42:S42"/>
    <mergeCell ref="T42:V42"/>
    <mergeCell ref="W42:Y42"/>
    <mergeCell ref="Z42:AB42"/>
    <mergeCell ref="AC42:AE42"/>
    <mergeCell ref="Q41:S41"/>
    <mergeCell ref="T41:V41"/>
    <mergeCell ref="W41:Y41"/>
    <mergeCell ref="Z41:AB41"/>
    <mergeCell ref="AC41:AE41"/>
    <mergeCell ref="N41:P41"/>
    <mergeCell ref="A42:B42"/>
    <mergeCell ref="C42:D42"/>
    <mergeCell ref="E42:G42"/>
    <mergeCell ref="H42:J42"/>
    <mergeCell ref="K42:M42"/>
    <mergeCell ref="A41:B41"/>
    <mergeCell ref="C41:D41"/>
    <mergeCell ref="E41:G41"/>
    <mergeCell ref="H41:J41"/>
    <mergeCell ref="K41:M41"/>
    <mergeCell ref="N40:P40"/>
    <mergeCell ref="Q40:S40"/>
    <mergeCell ref="T40:V40"/>
    <mergeCell ref="W40:Y40"/>
    <mergeCell ref="Z40:AB40"/>
    <mergeCell ref="AC40:AE40"/>
    <mergeCell ref="Q39:S39"/>
    <mergeCell ref="T39:V39"/>
    <mergeCell ref="W39:Y39"/>
    <mergeCell ref="Z39:AB39"/>
    <mergeCell ref="AC39:AE39"/>
    <mergeCell ref="N39:P39"/>
    <mergeCell ref="A40:B40"/>
    <mergeCell ref="C40:D40"/>
    <mergeCell ref="E40:G40"/>
    <mergeCell ref="H40:J40"/>
    <mergeCell ref="K40:M40"/>
    <mergeCell ref="A39:B39"/>
    <mergeCell ref="C39:D39"/>
    <mergeCell ref="E39:G39"/>
    <mergeCell ref="H39:J39"/>
    <mergeCell ref="K39:M39"/>
    <mergeCell ref="N38:P38"/>
    <mergeCell ref="Q38:S38"/>
    <mergeCell ref="T38:V38"/>
    <mergeCell ref="W38:Y38"/>
    <mergeCell ref="Z38:AB38"/>
    <mergeCell ref="AC38:AE38"/>
    <mergeCell ref="Q37:S37"/>
    <mergeCell ref="T37:V37"/>
    <mergeCell ref="W37:Y37"/>
    <mergeCell ref="Z37:AB37"/>
    <mergeCell ref="AC37:AE37"/>
    <mergeCell ref="N37:P37"/>
    <mergeCell ref="A38:B38"/>
    <mergeCell ref="C38:D38"/>
    <mergeCell ref="E38:G38"/>
    <mergeCell ref="H38:J38"/>
    <mergeCell ref="K38:M38"/>
    <mergeCell ref="A37:B37"/>
    <mergeCell ref="C37:D37"/>
    <mergeCell ref="E37:G37"/>
    <mergeCell ref="H37:J37"/>
    <mergeCell ref="K37:M37"/>
    <mergeCell ref="N36:P36"/>
    <mergeCell ref="Q36:S36"/>
    <mergeCell ref="T36:V36"/>
    <mergeCell ref="W36:Y36"/>
    <mergeCell ref="Z36:AB36"/>
    <mergeCell ref="AC36:AE36"/>
    <mergeCell ref="Q35:S35"/>
    <mergeCell ref="T35:V35"/>
    <mergeCell ref="W35:Y35"/>
    <mergeCell ref="Z35:AB35"/>
    <mergeCell ref="AC35:AE35"/>
    <mergeCell ref="N35:P35"/>
    <mergeCell ref="A36:B36"/>
    <mergeCell ref="C36:D36"/>
    <mergeCell ref="E36:G36"/>
    <mergeCell ref="H36:J36"/>
    <mergeCell ref="K36:M36"/>
    <mergeCell ref="A35:B35"/>
    <mergeCell ref="C35:D35"/>
    <mergeCell ref="E35:G35"/>
    <mergeCell ref="H35:J35"/>
    <mergeCell ref="K35:M35"/>
    <mergeCell ref="N34:P34"/>
    <mergeCell ref="Q34:S34"/>
    <mergeCell ref="T34:V34"/>
    <mergeCell ref="W34:Y34"/>
    <mergeCell ref="Z34:AB34"/>
    <mergeCell ref="AC34:AE34"/>
    <mergeCell ref="Q33:S33"/>
    <mergeCell ref="T33:V33"/>
    <mergeCell ref="W33:Y33"/>
    <mergeCell ref="Z33:AB33"/>
    <mergeCell ref="AC33:AE33"/>
    <mergeCell ref="N33:P33"/>
    <mergeCell ref="A34:B34"/>
    <mergeCell ref="C34:D34"/>
    <mergeCell ref="E34:G34"/>
    <mergeCell ref="H34:J34"/>
    <mergeCell ref="K34:M34"/>
    <mergeCell ref="A33:B33"/>
    <mergeCell ref="C33:D33"/>
    <mergeCell ref="E33:G33"/>
    <mergeCell ref="H33:J33"/>
    <mergeCell ref="K33:M33"/>
    <mergeCell ref="N32:P32"/>
    <mergeCell ref="Q32:S32"/>
    <mergeCell ref="T32:V32"/>
    <mergeCell ref="W32:Y32"/>
    <mergeCell ref="Z32:AB32"/>
    <mergeCell ref="AC32:AE32"/>
    <mergeCell ref="Q31:S31"/>
    <mergeCell ref="T31:V31"/>
    <mergeCell ref="W31:Y31"/>
    <mergeCell ref="Z31:AB31"/>
    <mergeCell ref="AC31:AE31"/>
    <mergeCell ref="N31:P31"/>
    <mergeCell ref="A32:B32"/>
    <mergeCell ref="C32:D32"/>
    <mergeCell ref="E32:G32"/>
    <mergeCell ref="H32:J32"/>
    <mergeCell ref="K32:M32"/>
    <mergeCell ref="A31:B31"/>
    <mergeCell ref="C31:D31"/>
    <mergeCell ref="E31:G31"/>
    <mergeCell ref="H31:J31"/>
    <mergeCell ref="K31:M31"/>
    <mergeCell ref="N30:P30"/>
    <mergeCell ref="Q30:S30"/>
    <mergeCell ref="T30:V30"/>
    <mergeCell ref="W30:Y30"/>
    <mergeCell ref="Z30:AB30"/>
    <mergeCell ref="AC30:AE30"/>
    <mergeCell ref="Q29:S29"/>
    <mergeCell ref="T29:V29"/>
    <mergeCell ref="W29:Y29"/>
    <mergeCell ref="Z29:AB29"/>
    <mergeCell ref="AC29:AE29"/>
    <mergeCell ref="N29:P29"/>
    <mergeCell ref="A30:B30"/>
    <mergeCell ref="C30:D30"/>
    <mergeCell ref="E30:G30"/>
    <mergeCell ref="H30:J30"/>
    <mergeCell ref="K30:M30"/>
    <mergeCell ref="A29:B29"/>
    <mergeCell ref="C29:D29"/>
    <mergeCell ref="E29:G29"/>
    <mergeCell ref="H29:J29"/>
    <mergeCell ref="K29:M29"/>
    <mergeCell ref="N28:P28"/>
    <mergeCell ref="Q28:S28"/>
    <mergeCell ref="T28:V28"/>
    <mergeCell ref="W28:Y28"/>
    <mergeCell ref="Z28:AB28"/>
    <mergeCell ref="AC28:AE28"/>
    <mergeCell ref="Q27:S27"/>
    <mergeCell ref="T27:V27"/>
    <mergeCell ref="W27:Y27"/>
    <mergeCell ref="Z27:AB27"/>
    <mergeCell ref="AC27:AE27"/>
    <mergeCell ref="N27:P27"/>
    <mergeCell ref="A28:B28"/>
    <mergeCell ref="C28:D28"/>
    <mergeCell ref="E28:G28"/>
    <mergeCell ref="H28:J28"/>
    <mergeCell ref="K28:M28"/>
    <mergeCell ref="A27:B27"/>
    <mergeCell ref="C27:D27"/>
    <mergeCell ref="E27:G27"/>
    <mergeCell ref="H27:J27"/>
    <mergeCell ref="K27:M27"/>
    <mergeCell ref="N26:P26"/>
    <mergeCell ref="Q26:S26"/>
    <mergeCell ref="T26:V26"/>
    <mergeCell ref="W26:Y26"/>
    <mergeCell ref="Z26:AB26"/>
    <mergeCell ref="AC26:AE26"/>
    <mergeCell ref="Q25:S25"/>
    <mergeCell ref="T25:V25"/>
    <mergeCell ref="W25:Y25"/>
    <mergeCell ref="Z25:AB25"/>
    <mergeCell ref="AC25:AE25"/>
    <mergeCell ref="N25:P25"/>
    <mergeCell ref="A26:B26"/>
    <mergeCell ref="C26:D26"/>
    <mergeCell ref="E26:G26"/>
    <mergeCell ref="H26:J26"/>
    <mergeCell ref="K26:M26"/>
    <mergeCell ref="A25:B25"/>
    <mergeCell ref="C25:D25"/>
    <mergeCell ref="E25:G25"/>
    <mergeCell ref="H25:J25"/>
    <mergeCell ref="K25:M25"/>
    <mergeCell ref="Q24:S24"/>
    <mergeCell ref="T24:V24"/>
    <mergeCell ref="W24:Y24"/>
    <mergeCell ref="Z24:AB24"/>
    <mergeCell ref="AC24:AE24"/>
    <mergeCell ref="Q23:S23"/>
    <mergeCell ref="T23:V23"/>
    <mergeCell ref="W23:Y23"/>
    <mergeCell ref="Z23:AB23"/>
    <mergeCell ref="AC23:AE23"/>
    <mergeCell ref="N21:P21"/>
    <mergeCell ref="A24:B24"/>
    <mergeCell ref="C24:D24"/>
    <mergeCell ref="E24:G24"/>
    <mergeCell ref="H24:J24"/>
    <mergeCell ref="K24:M24"/>
    <mergeCell ref="A23:B23"/>
    <mergeCell ref="C23:D23"/>
    <mergeCell ref="E23:G23"/>
    <mergeCell ref="H23:J23"/>
    <mergeCell ref="K23:M23"/>
    <mergeCell ref="N24:P24"/>
    <mergeCell ref="N23:P23"/>
    <mergeCell ref="Z19:AB19"/>
    <mergeCell ref="AC19:AE19"/>
    <mergeCell ref="N19:P19"/>
    <mergeCell ref="A22:B22"/>
    <mergeCell ref="C22:D22"/>
    <mergeCell ref="E22:G22"/>
    <mergeCell ref="H22:J22"/>
    <mergeCell ref="K22:M22"/>
    <mergeCell ref="A21:B21"/>
    <mergeCell ref="C21:D21"/>
    <mergeCell ref="E21:G21"/>
    <mergeCell ref="H21:J21"/>
    <mergeCell ref="K21:M21"/>
    <mergeCell ref="N22:P22"/>
    <mergeCell ref="Q22:S22"/>
    <mergeCell ref="T22:V22"/>
    <mergeCell ref="W22:Y22"/>
    <mergeCell ref="Z22:AB22"/>
    <mergeCell ref="AC22:AE22"/>
    <mergeCell ref="Q21:S21"/>
    <mergeCell ref="T21:V21"/>
    <mergeCell ref="W21:Y21"/>
    <mergeCell ref="Z21:AB21"/>
    <mergeCell ref="AC21:AE21"/>
    <mergeCell ref="T17:V17"/>
    <mergeCell ref="W17:Y17"/>
    <mergeCell ref="Z17:AB17"/>
    <mergeCell ref="AC17:AE17"/>
    <mergeCell ref="N17:P17"/>
    <mergeCell ref="A20:B20"/>
    <mergeCell ref="C20:D20"/>
    <mergeCell ref="E20:G20"/>
    <mergeCell ref="H20:J20"/>
    <mergeCell ref="K20:M20"/>
    <mergeCell ref="A19:B19"/>
    <mergeCell ref="C19:D19"/>
    <mergeCell ref="E19:G19"/>
    <mergeCell ref="H19:J19"/>
    <mergeCell ref="K19:M19"/>
    <mergeCell ref="N20:P20"/>
    <mergeCell ref="Q20:S20"/>
    <mergeCell ref="T20:V20"/>
    <mergeCell ref="W20:Y20"/>
    <mergeCell ref="Z20:AB20"/>
    <mergeCell ref="AC20:AE20"/>
    <mergeCell ref="Q19:S19"/>
    <mergeCell ref="T19:V19"/>
    <mergeCell ref="W19:Y19"/>
    <mergeCell ref="Z16:AB16"/>
    <mergeCell ref="AC16:AE16"/>
    <mergeCell ref="Q15:S15"/>
    <mergeCell ref="T15:V15"/>
    <mergeCell ref="W15:Y15"/>
    <mergeCell ref="Z15:AB15"/>
    <mergeCell ref="AC15:AE15"/>
    <mergeCell ref="A18:B18"/>
    <mergeCell ref="C18:D18"/>
    <mergeCell ref="E18:G18"/>
    <mergeCell ref="H18:J18"/>
    <mergeCell ref="K18:M18"/>
    <mergeCell ref="A17:B17"/>
    <mergeCell ref="C17:D17"/>
    <mergeCell ref="E17:G17"/>
    <mergeCell ref="H17:J17"/>
    <mergeCell ref="K17:M17"/>
    <mergeCell ref="N18:P18"/>
    <mergeCell ref="Q18:S18"/>
    <mergeCell ref="T18:V18"/>
    <mergeCell ref="W18:Y18"/>
    <mergeCell ref="Z18:AB18"/>
    <mergeCell ref="AC18:AE18"/>
    <mergeCell ref="Q17:S17"/>
    <mergeCell ref="D7:J7"/>
    <mergeCell ref="L7:N7"/>
    <mergeCell ref="O7:V7"/>
    <mergeCell ref="W7:X7"/>
    <mergeCell ref="Y7:AC7"/>
    <mergeCell ref="A16:B16"/>
    <mergeCell ref="C16:D16"/>
    <mergeCell ref="E16:G16"/>
    <mergeCell ref="H16:J16"/>
    <mergeCell ref="K16:M16"/>
    <mergeCell ref="O9:AC9"/>
    <mergeCell ref="A14:B14"/>
    <mergeCell ref="C14:D14"/>
    <mergeCell ref="E14:AE14"/>
    <mergeCell ref="A15:B15"/>
    <mergeCell ref="C15:D15"/>
    <mergeCell ref="E15:G15"/>
    <mergeCell ref="H15:J15"/>
    <mergeCell ref="K15:M15"/>
    <mergeCell ref="N15:P15"/>
    <mergeCell ref="N16:P16"/>
    <mergeCell ref="Q16:S16"/>
    <mergeCell ref="T16:V16"/>
    <mergeCell ref="W16:Y16"/>
    <mergeCell ref="Q3:R3"/>
    <mergeCell ref="T3:U3"/>
    <mergeCell ref="F5:AC5"/>
    <mergeCell ref="F6:O6"/>
    <mergeCell ref="T6:AC6"/>
    <mergeCell ref="P1:U1"/>
    <mergeCell ref="P2:T2"/>
    <mergeCell ref="Z2:AD2"/>
    <mergeCell ref="A1:K2"/>
    <mergeCell ref="A3:K3"/>
    <mergeCell ref="A4:K4"/>
  </mergeCells>
  <pageMargins left="0.19685039370078741" right="0.19685039370078741" top="0.74803149606299213" bottom="0.15748031496062992" header="0.31496062992125984" footer="0.31496062992125984"/>
  <pageSetup paperSize="9" scale="99" orientation="portrait" horizontalDpi="360" verticalDpi="360" r:id="rId1"/>
  <headerFooter>
    <oddFooter>&amp;LPage &amp;P of &amp;N&amp;R&amp;"Gulim,Regular"&amp;10SP-FMT-04-04 Rev.0
Effective date 10-Nov-2015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114300</xdr:rowOff>
                  </from>
                  <to>
                    <xdr:col>23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95250</xdr:rowOff>
                  </from>
                  <to>
                    <xdr:col>15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190500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190500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J99"/>
  <sheetViews>
    <sheetView view="pageBreakPreview" topLeftCell="A45" zoomScaleNormal="100" zoomScaleSheetLayoutView="100" workbookViewId="0">
      <selection activeCell="AA50" sqref="AA50:AC50"/>
    </sheetView>
  </sheetViews>
  <sheetFormatPr defaultColWidth="7.5703125" defaultRowHeight="18.75" customHeight="1"/>
  <cols>
    <col min="1" max="30" width="3.28515625" style="491" customWidth="1"/>
    <col min="31" max="31" width="3.140625" style="491" customWidth="1"/>
    <col min="32" max="36" width="3.5703125" style="491" customWidth="1"/>
    <col min="37" max="176" width="7.5703125" style="491"/>
    <col min="177" max="177" width="1.5703125" style="491" customWidth="1"/>
    <col min="178" max="181" width="3.5703125" style="491" customWidth="1"/>
    <col min="182" max="185" width="5.42578125" style="491" customWidth="1"/>
    <col min="186" max="201" width="4" style="491" customWidth="1"/>
    <col min="202" max="203" width="3.42578125" style="491" customWidth="1"/>
    <col min="204" max="241" width="3.5703125" style="491" customWidth="1"/>
    <col min="242" max="432" width="7.5703125" style="491"/>
    <col min="433" max="433" width="1.5703125" style="491" customWidth="1"/>
    <col min="434" max="437" width="3.5703125" style="491" customWidth="1"/>
    <col min="438" max="441" width="5.42578125" style="491" customWidth="1"/>
    <col min="442" max="457" width="4" style="491" customWidth="1"/>
    <col min="458" max="459" width="3.42578125" style="491" customWidth="1"/>
    <col min="460" max="497" width="3.5703125" style="491" customWidth="1"/>
    <col min="498" max="688" width="7.5703125" style="491"/>
    <col min="689" max="689" width="1.5703125" style="491" customWidth="1"/>
    <col min="690" max="693" width="3.5703125" style="491" customWidth="1"/>
    <col min="694" max="697" width="5.42578125" style="491" customWidth="1"/>
    <col min="698" max="713" width="4" style="491" customWidth="1"/>
    <col min="714" max="715" width="3.42578125" style="491" customWidth="1"/>
    <col min="716" max="753" width="3.5703125" style="491" customWidth="1"/>
    <col min="754" max="944" width="7.5703125" style="491"/>
    <col min="945" max="945" width="1.5703125" style="491" customWidth="1"/>
    <col min="946" max="949" width="3.5703125" style="491" customWidth="1"/>
    <col min="950" max="953" width="5.42578125" style="491" customWidth="1"/>
    <col min="954" max="969" width="4" style="491" customWidth="1"/>
    <col min="970" max="971" width="3.42578125" style="491" customWidth="1"/>
    <col min="972" max="1009" width="3.5703125" style="491" customWidth="1"/>
    <col min="1010" max="1200" width="7.5703125" style="491"/>
    <col min="1201" max="1201" width="1.5703125" style="491" customWidth="1"/>
    <col min="1202" max="1205" width="3.5703125" style="491" customWidth="1"/>
    <col min="1206" max="1209" width="5.42578125" style="491" customWidth="1"/>
    <col min="1210" max="1225" width="4" style="491" customWidth="1"/>
    <col min="1226" max="1227" width="3.42578125" style="491" customWidth="1"/>
    <col min="1228" max="1265" width="3.5703125" style="491" customWidth="1"/>
    <col min="1266" max="1456" width="7.5703125" style="491"/>
    <col min="1457" max="1457" width="1.5703125" style="491" customWidth="1"/>
    <col min="1458" max="1461" width="3.5703125" style="491" customWidth="1"/>
    <col min="1462" max="1465" width="5.42578125" style="491" customWidth="1"/>
    <col min="1466" max="1481" width="4" style="491" customWidth="1"/>
    <col min="1482" max="1483" width="3.42578125" style="491" customWidth="1"/>
    <col min="1484" max="1521" width="3.5703125" style="491" customWidth="1"/>
    <col min="1522" max="1712" width="7.5703125" style="491"/>
    <col min="1713" max="1713" width="1.5703125" style="491" customWidth="1"/>
    <col min="1714" max="1717" width="3.5703125" style="491" customWidth="1"/>
    <col min="1718" max="1721" width="5.42578125" style="491" customWidth="1"/>
    <col min="1722" max="1737" width="4" style="491" customWidth="1"/>
    <col min="1738" max="1739" width="3.42578125" style="491" customWidth="1"/>
    <col min="1740" max="1777" width="3.5703125" style="491" customWidth="1"/>
    <col min="1778" max="1968" width="7.5703125" style="491"/>
    <col min="1969" max="1969" width="1.5703125" style="491" customWidth="1"/>
    <col min="1970" max="1973" width="3.5703125" style="491" customWidth="1"/>
    <col min="1974" max="1977" width="5.42578125" style="491" customWidth="1"/>
    <col min="1978" max="1993" width="4" style="491" customWidth="1"/>
    <col min="1994" max="1995" width="3.42578125" style="491" customWidth="1"/>
    <col min="1996" max="2033" width="3.5703125" style="491" customWidth="1"/>
    <col min="2034" max="2224" width="7.5703125" style="491"/>
    <col min="2225" max="2225" width="1.5703125" style="491" customWidth="1"/>
    <col min="2226" max="2229" width="3.5703125" style="491" customWidth="1"/>
    <col min="2230" max="2233" width="5.42578125" style="491" customWidth="1"/>
    <col min="2234" max="2249" width="4" style="491" customWidth="1"/>
    <col min="2250" max="2251" width="3.42578125" style="491" customWidth="1"/>
    <col min="2252" max="2289" width="3.5703125" style="491" customWidth="1"/>
    <col min="2290" max="2480" width="7.5703125" style="491"/>
    <col min="2481" max="2481" width="1.5703125" style="491" customWidth="1"/>
    <col min="2482" max="2485" width="3.5703125" style="491" customWidth="1"/>
    <col min="2486" max="2489" width="5.42578125" style="491" customWidth="1"/>
    <col min="2490" max="2505" width="4" style="491" customWidth="1"/>
    <col min="2506" max="2507" width="3.42578125" style="491" customWidth="1"/>
    <col min="2508" max="2545" width="3.5703125" style="491" customWidth="1"/>
    <col min="2546" max="2736" width="7.5703125" style="491"/>
    <col min="2737" max="2737" width="1.5703125" style="491" customWidth="1"/>
    <col min="2738" max="2741" width="3.5703125" style="491" customWidth="1"/>
    <col min="2742" max="2745" width="5.42578125" style="491" customWidth="1"/>
    <col min="2746" max="2761" width="4" style="491" customWidth="1"/>
    <col min="2762" max="2763" width="3.42578125" style="491" customWidth="1"/>
    <col min="2764" max="2801" width="3.5703125" style="491" customWidth="1"/>
    <col min="2802" max="2992" width="7.5703125" style="491"/>
    <col min="2993" max="2993" width="1.5703125" style="491" customWidth="1"/>
    <col min="2994" max="2997" width="3.5703125" style="491" customWidth="1"/>
    <col min="2998" max="3001" width="5.42578125" style="491" customWidth="1"/>
    <col min="3002" max="3017" width="4" style="491" customWidth="1"/>
    <col min="3018" max="3019" width="3.42578125" style="491" customWidth="1"/>
    <col min="3020" max="3057" width="3.5703125" style="491" customWidth="1"/>
    <col min="3058" max="3248" width="7.5703125" style="491"/>
    <col min="3249" max="3249" width="1.5703125" style="491" customWidth="1"/>
    <col min="3250" max="3253" width="3.5703125" style="491" customWidth="1"/>
    <col min="3254" max="3257" width="5.42578125" style="491" customWidth="1"/>
    <col min="3258" max="3273" width="4" style="491" customWidth="1"/>
    <col min="3274" max="3275" width="3.42578125" style="491" customWidth="1"/>
    <col min="3276" max="3313" width="3.5703125" style="491" customWidth="1"/>
    <col min="3314" max="3504" width="7.5703125" style="491"/>
    <col min="3505" max="3505" width="1.5703125" style="491" customWidth="1"/>
    <col min="3506" max="3509" width="3.5703125" style="491" customWidth="1"/>
    <col min="3510" max="3513" width="5.42578125" style="491" customWidth="1"/>
    <col min="3514" max="3529" width="4" style="491" customWidth="1"/>
    <col min="3530" max="3531" width="3.42578125" style="491" customWidth="1"/>
    <col min="3532" max="3569" width="3.5703125" style="491" customWidth="1"/>
    <col min="3570" max="3760" width="7.5703125" style="491"/>
    <col min="3761" max="3761" width="1.5703125" style="491" customWidth="1"/>
    <col min="3762" max="3765" width="3.5703125" style="491" customWidth="1"/>
    <col min="3766" max="3769" width="5.42578125" style="491" customWidth="1"/>
    <col min="3770" max="3785" width="4" style="491" customWidth="1"/>
    <col min="3786" max="3787" width="3.42578125" style="491" customWidth="1"/>
    <col min="3788" max="3825" width="3.5703125" style="491" customWidth="1"/>
    <col min="3826" max="4016" width="7.5703125" style="491"/>
    <col min="4017" max="4017" width="1.5703125" style="491" customWidth="1"/>
    <col min="4018" max="4021" width="3.5703125" style="491" customWidth="1"/>
    <col min="4022" max="4025" width="5.42578125" style="491" customWidth="1"/>
    <col min="4026" max="4041" width="4" style="491" customWidth="1"/>
    <col min="4042" max="4043" width="3.42578125" style="491" customWidth="1"/>
    <col min="4044" max="4081" width="3.5703125" style="491" customWidth="1"/>
    <col min="4082" max="4272" width="7.5703125" style="491"/>
    <col min="4273" max="4273" width="1.5703125" style="491" customWidth="1"/>
    <col min="4274" max="4277" width="3.5703125" style="491" customWidth="1"/>
    <col min="4278" max="4281" width="5.42578125" style="491" customWidth="1"/>
    <col min="4282" max="4297" width="4" style="491" customWidth="1"/>
    <col min="4298" max="4299" width="3.42578125" style="491" customWidth="1"/>
    <col min="4300" max="4337" width="3.5703125" style="491" customWidth="1"/>
    <col min="4338" max="4528" width="7.5703125" style="491"/>
    <col min="4529" max="4529" width="1.5703125" style="491" customWidth="1"/>
    <col min="4530" max="4533" width="3.5703125" style="491" customWidth="1"/>
    <col min="4534" max="4537" width="5.42578125" style="491" customWidth="1"/>
    <col min="4538" max="4553" width="4" style="491" customWidth="1"/>
    <col min="4554" max="4555" width="3.42578125" style="491" customWidth="1"/>
    <col min="4556" max="4593" width="3.5703125" style="491" customWidth="1"/>
    <col min="4594" max="4784" width="7.5703125" style="491"/>
    <col min="4785" max="4785" width="1.5703125" style="491" customWidth="1"/>
    <col min="4786" max="4789" width="3.5703125" style="491" customWidth="1"/>
    <col min="4790" max="4793" width="5.42578125" style="491" customWidth="1"/>
    <col min="4794" max="4809" width="4" style="491" customWidth="1"/>
    <col min="4810" max="4811" width="3.42578125" style="491" customWidth="1"/>
    <col min="4812" max="4849" width="3.5703125" style="491" customWidth="1"/>
    <col min="4850" max="5040" width="7.5703125" style="491"/>
    <col min="5041" max="5041" width="1.5703125" style="491" customWidth="1"/>
    <col min="5042" max="5045" width="3.5703125" style="491" customWidth="1"/>
    <col min="5046" max="5049" width="5.42578125" style="491" customWidth="1"/>
    <col min="5050" max="5065" width="4" style="491" customWidth="1"/>
    <col min="5066" max="5067" width="3.42578125" style="491" customWidth="1"/>
    <col min="5068" max="5105" width="3.5703125" style="491" customWidth="1"/>
    <col min="5106" max="5296" width="7.5703125" style="491"/>
    <col min="5297" max="5297" width="1.5703125" style="491" customWidth="1"/>
    <col min="5298" max="5301" width="3.5703125" style="491" customWidth="1"/>
    <col min="5302" max="5305" width="5.42578125" style="491" customWidth="1"/>
    <col min="5306" max="5321" width="4" style="491" customWidth="1"/>
    <col min="5322" max="5323" width="3.42578125" style="491" customWidth="1"/>
    <col min="5324" max="5361" width="3.5703125" style="491" customWidth="1"/>
    <col min="5362" max="5552" width="7.5703125" style="491"/>
    <col min="5553" max="5553" width="1.5703125" style="491" customWidth="1"/>
    <col min="5554" max="5557" width="3.5703125" style="491" customWidth="1"/>
    <col min="5558" max="5561" width="5.42578125" style="491" customWidth="1"/>
    <col min="5562" max="5577" width="4" style="491" customWidth="1"/>
    <col min="5578" max="5579" width="3.42578125" style="491" customWidth="1"/>
    <col min="5580" max="5617" width="3.5703125" style="491" customWidth="1"/>
    <col min="5618" max="5808" width="7.5703125" style="491"/>
    <col min="5809" max="5809" width="1.5703125" style="491" customWidth="1"/>
    <col min="5810" max="5813" width="3.5703125" style="491" customWidth="1"/>
    <col min="5814" max="5817" width="5.42578125" style="491" customWidth="1"/>
    <col min="5818" max="5833" width="4" style="491" customWidth="1"/>
    <col min="5834" max="5835" width="3.42578125" style="491" customWidth="1"/>
    <col min="5836" max="5873" width="3.5703125" style="491" customWidth="1"/>
    <col min="5874" max="6064" width="7.5703125" style="491"/>
    <col min="6065" max="6065" width="1.5703125" style="491" customWidth="1"/>
    <col min="6066" max="6069" width="3.5703125" style="491" customWidth="1"/>
    <col min="6070" max="6073" width="5.42578125" style="491" customWidth="1"/>
    <col min="6074" max="6089" width="4" style="491" customWidth="1"/>
    <col min="6090" max="6091" width="3.42578125" style="491" customWidth="1"/>
    <col min="6092" max="6129" width="3.5703125" style="491" customWidth="1"/>
    <col min="6130" max="6320" width="7.5703125" style="491"/>
    <col min="6321" max="6321" width="1.5703125" style="491" customWidth="1"/>
    <col min="6322" max="6325" width="3.5703125" style="491" customWidth="1"/>
    <col min="6326" max="6329" width="5.42578125" style="491" customWidth="1"/>
    <col min="6330" max="6345" width="4" style="491" customWidth="1"/>
    <col min="6346" max="6347" width="3.42578125" style="491" customWidth="1"/>
    <col min="6348" max="6385" width="3.5703125" style="491" customWidth="1"/>
    <col min="6386" max="6576" width="7.5703125" style="491"/>
    <col min="6577" max="6577" width="1.5703125" style="491" customWidth="1"/>
    <col min="6578" max="6581" width="3.5703125" style="491" customWidth="1"/>
    <col min="6582" max="6585" width="5.42578125" style="491" customWidth="1"/>
    <col min="6586" max="6601" width="4" style="491" customWidth="1"/>
    <col min="6602" max="6603" width="3.42578125" style="491" customWidth="1"/>
    <col min="6604" max="6641" width="3.5703125" style="491" customWidth="1"/>
    <col min="6642" max="6832" width="7.5703125" style="491"/>
    <col min="6833" max="6833" width="1.5703125" style="491" customWidth="1"/>
    <col min="6834" max="6837" width="3.5703125" style="491" customWidth="1"/>
    <col min="6838" max="6841" width="5.42578125" style="491" customWidth="1"/>
    <col min="6842" max="6857" width="4" style="491" customWidth="1"/>
    <col min="6858" max="6859" width="3.42578125" style="491" customWidth="1"/>
    <col min="6860" max="6897" width="3.5703125" style="491" customWidth="1"/>
    <col min="6898" max="7088" width="7.5703125" style="491"/>
    <col min="7089" max="7089" width="1.5703125" style="491" customWidth="1"/>
    <col min="7090" max="7093" width="3.5703125" style="491" customWidth="1"/>
    <col min="7094" max="7097" width="5.42578125" style="491" customWidth="1"/>
    <col min="7098" max="7113" width="4" style="491" customWidth="1"/>
    <col min="7114" max="7115" width="3.42578125" style="491" customWidth="1"/>
    <col min="7116" max="7153" width="3.5703125" style="491" customWidth="1"/>
    <col min="7154" max="7344" width="7.5703125" style="491"/>
    <col min="7345" max="7345" width="1.5703125" style="491" customWidth="1"/>
    <col min="7346" max="7349" width="3.5703125" style="491" customWidth="1"/>
    <col min="7350" max="7353" width="5.42578125" style="491" customWidth="1"/>
    <col min="7354" max="7369" width="4" style="491" customWidth="1"/>
    <col min="7370" max="7371" width="3.42578125" style="491" customWidth="1"/>
    <col min="7372" max="7409" width="3.5703125" style="491" customWidth="1"/>
    <col min="7410" max="7600" width="7.5703125" style="491"/>
    <col min="7601" max="7601" width="1.5703125" style="491" customWidth="1"/>
    <col min="7602" max="7605" width="3.5703125" style="491" customWidth="1"/>
    <col min="7606" max="7609" width="5.42578125" style="491" customWidth="1"/>
    <col min="7610" max="7625" width="4" style="491" customWidth="1"/>
    <col min="7626" max="7627" width="3.42578125" style="491" customWidth="1"/>
    <col min="7628" max="7665" width="3.5703125" style="491" customWidth="1"/>
    <col min="7666" max="7856" width="7.5703125" style="491"/>
    <col min="7857" max="7857" width="1.5703125" style="491" customWidth="1"/>
    <col min="7858" max="7861" width="3.5703125" style="491" customWidth="1"/>
    <col min="7862" max="7865" width="5.42578125" style="491" customWidth="1"/>
    <col min="7866" max="7881" width="4" style="491" customWidth="1"/>
    <col min="7882" max="7883" width="3.42578125" style="491" customWidth="1"/>
    <col min="7884" max="7921" width="3.5703125" style="491" customWidth="1"/>
    <col min="7922" max="8112" width="7.5703125" style="491"/>
    <col min="8113" max="8113" width="1.5703125" style="491" customWidth="1"/>
    <col min="8114" max="8117" width="3.5703125" style="491" customWidth="1"/>
    <col min="8118" max="8121" width="5.42578125" style="491" customWidth="1"/>
    <col min="8122" max="8137" width="4" style="491" customWidth="1"/>
    <col min="8138" max="8139" width="3.42578125" style="491" customWidth="1"/>
    <col min="8140" max="8177" width="3.5703125" style="491" customWidth="1"/>
    <col min="8178" max="8368" width="7.5703125" style="491"/>
    <col min="8369" max="8369" width="1.5703125" style="491" customWidth="1"/>
    <col min="8370" max="8373" width="3.5703125" style="491" customWidth="1"/>
    <col min="8374" max="8377" width="5.42578125" style="491" customWidth="1"/>
    <col min="8378" max="8393" width="4" style="491" customWidth="1"/>
    <col min="8394" max="8395" width="3.42578125" style="491" customWidth="1"/>
    <col min="8396" max="8433" width="3.5703125" style="491" customWidth="1"/>
    <col min="8434" max="8624" width="7.5703125" style="491"/>
    <col min="8625" max="8625" width="1.5703125" style="491" customWidth="1"/>
    <col min="8626" max="8629" width="3.5703125" style="491" customWidth="1"/>
    <col min="8630" max="8633" width="5.42578125" style="491" customWidth="1"/>
    <col min="8634" max="8649" width="4" style="491" customWidth="1"/>
    <col min="8650" max="8651" width="3.42578125" style="491" customWidth="1"/>
    <col min="8652" max="8689" width="3.5703125" style="491" customWidth="1"/>
    <col min="8690" max="8880" width="7.5703125" style="491"/>
    <col min="8881" max="8881" width="1.5703125" style="491" customWidth="1"/>
    <col min="8882" max="8885" width="3.5703125" style="491" customWidth="1"/>
    <col min="8886" max="8889" width="5.42578125" style="491" customWidth="1"/>
    <col min="8890" max="8905" width="4" style="491" customWidth="1"/>
    <col min="8906" max="8907" width="3.42578125" style="491" customWidth="1"/>
    <col min="8908" max="8945" width="3.5703125" style="491" customWidth="1"/>
    <col min="8946" max="9136" width="7.5703125" style="491"/>
    <col min="9137" max="9137" width="1.5703125" style="491" customWidth="1"/>
    <col min="9138" max="9141" width="3.5703125" style="491" customWidth="1"/>
    <col min="9142" max="9145" width="5.42578125" style="491" customWidth="1"/>
    <col min="9146" max="9161" width="4" style="491" customWidth="1"/>
    <col min="9162" max="9163" width="3.42578125" style="491" customWidth="1"/>
    <col min="9164" max="9201" width="3.5703125" style="491" customWidth="1"/>
    <col min="9202" max="9392" width="7.5703125" style="491"/>
    <col min="9393" max="9393" width="1.5703125" style="491" customWidth="1"/>
    <col min="9394" max="9397" width="3.5703125" style="491" customWidth="1"/>
    <col min="9398" max="9401" width="5.42578125" style="491" customWidth="1"/>
    <col min="9402" max="9417" width="4" style="491" customWidth="1"/>
    <col min="9418" max="9419" width="3.42578125" style="491" customWidth="1"/>
    <col min="9420" max="9457" width="3.5703125" style="491" customWidth="1"/>
    <col min="9458" max="9648" width="7.5703125" style="491"/>
    <col min="9649" max="9649" width="1.5703125" style="491" customWidth="1"/>
    <col min="9650" max="9653" width="3.5703125" style="491" customWidth="1"/>
    <col min="9654" max="9657" width="5.42578125" style="491" customWidth="1"/>
    <col min="9658" max="9673" width="4" style="491" customWidth="1"/>
    <col min="9674" max="9675" width="3.42578125" style="491" customWidth="1"/>
    <col min="9676" max="9713" width="3.5703125" style="491" customWidth="1"/>
    <col min="9714" max="9904" width="7.5703125" style="491"/>
    <col min="9905" max="9905" width="1.5703125" style="491" customWidth="1"/>
    <col min="9906" max="9909" width="3.5703125" style="491" customWidth="1"/>
    <col min="9910" max="9913" width="5.42578125" style="491" customWidth="1"/>
    <col min="9914" max="9929" width="4" style="491" customWidth="1"/>
    <col min="9930" max="9931" width="3.42578125" style="491" customWidth="1"/>
    <col min="9932" max="9969" width="3.5703125" style="491" customWidth="1"/>
    <col min="9970" max="10160" width="7.5703125" style="491"/>
    <col min="10161" max="10161" width="1.5703125" style="491" customWidth="1"/>
    <col min="10162" max="10165" width="3.5703125" style="491" customWidth="1"/>
    <col min="10166" max="10169" width="5.42578125" style="491" customWidth="1"/>
    <col min="10170" max="10185" width="4" style="491" customWidth="1"/>
    <col min="10186" max="10187" width="3.42578125" style="491" customWidth="1"/>
    <col min="10188" max="10225" width="3.5703125" style="491" customWidth="1"/>
    <col min="10226" max="10416" width="7.5703125" style="491"/>
    <col min="10417" max="10417" width="1.5703125" style="491" customWidth="1"/>
    <col min="10418" max="10421" width="3.5703125" style="491" customWidth="1"/>
    <col min="10422" max="10425" width="5.42578125" style="491" customWidth="1"/>
    <col min="10426" max="10441" width="4" style="491" customWidth="1"/>
    <col min="10442" max="10443" width="3.42578125" style="491" customWidth="1"/>
    <col min="10444" max="10481" width="3.5703125" style="491" customWidth="1"/>
    <col min="10482" max="10672" width="7.5703125" style="491"/>
    <col min="10673" max="10673" width="1.5703125" style="491" customWidth="1"/>
    <col min="10674" max="10677" width="3.5703125" style="491" customWidth="1"/>
    <col min="10678" max="10681" width="5.42578125" style="491" customWidth="1"/>
    <col min="10682" max="10697" width="4" style="491" customWidth="1"/>
    <col min="10698" max="10699" width="3.42578125" style="491" customWidth="1"/>
    <col min="10700" max="10737" width="3.5703125" style="491" customWidth="1"/>
    <col min="10738" max="10928" width="7.5703125" style="491"/>
    <col min="10929" max="10929" width="1.5703125" style="491" customWidth="1"/>
    <col min="10930" max="10933" width="3.5703125" style="491" customWidth="1"/>
    <col min="10934" max="10937" width="5.42578125" style="491" customWidth="1"/>
    <col min="10938" max="10953" width="4" style="491" customWidth="1"/>
    <col min="10954" max="10955" width="3.42578125" style="491" customWidth="1"/>
    <col min="10956" max="10993" width="3.5703125" style="491" customWidth="1"/>
    <col min="10994" max="11184" width="7.5703125" style="491"/>
    <col min="11185" max="11185" width="1.5703125" style="491" customWidth="1"/>
    <col min="11186" max="11189" width="3.5703125" style="491" customWidth="1"/>
    <col min="11190" max="11193" width="5.42578125" style="491" customWidth="1"/>
    <col min="11194" max="11209" width="4" style="491" customWidth="1"/>
    <col min="11210" max="11211" width="3.42578125" style="491" customWidth="1"/>
    <col min="11212" max="11249" width="3.5703125" style="491" customWidth="1"/>
    <col min="11250" max="11440" width="7.5703125" style="491"/>
    <col min="11441" max="11441" width="1.5703125" style="491" customWidth="1"/>
    <col min="11442" max="11445" width="3.5703125" style="491" customWidth="1"/>
    <col min="11446" max="11449" width="5.42578125" style="491" customWidth="1"/>
    <col min="11450" max="11465" width="4" style="491" customWidth="1"/>
    <col min="11466" max="11467" width="3.42578125" style="491" customWidth="1"/>
    <col min="11468" max="11505" width="3.5703125" style="491" customWidth="1"/>
    <col min="11506" max="11696" width="7.5703125" style="491"/>
    <col min="11697" max="11697" width="1.5703125" style="491" customWidth="1"/>
    <col min="11698" max="11701" width="3.5703125" style="491" customWidth="1"/>
    <col min="11702" max="11705" width="5.42578125" style="491" customWidth="1"/>
    <col min="11706" max="11721" width="4" style="491" customWidth="1"/>
    <col min="11722" max="11723" width="3.42578125" style="491" customWidth="1"/>
    <col min="11724" max="11761" width="3.5703125" style="491" customWidth="1"/>
    <col min="11762" max="11952" width="7.5703125" style="491"/>
    <col min="11953" max="11953" width="1.5703125" style="491" customWidth="1"/>
    <col min="11954" max="11957" width="3.5703125" style="491" customWidth="1"/>
    <col min="11958" max="11961" width="5.42578125" style="491" customWidth="1"/>
    <col min="11962" max="11977" width="4" style="491" customWidth="1"/>
    <col min="11978" max="11979" width="3.42578125" style="491" customWidth="1"/>
    <col min="11980" max="12017" width="3.5703125" style="491" customWidth="1"/>
    <col min="12018" max="12208" width="7.5703125" style="491"/>
    <col min="12209" max="12209" width="1.5703125" style="491" customWidth="1"/>
    <col min="12210" max="12213" width="3.5703125" style="491" customWidth="1"/>
    <col min="12214" max="12217" width="5.42578125" style="491" customWidth="1"/>
    <col min="12218" max="12233" width="4" style="491" customWidth="1"/>
    <col min="12234" max="12235" width="3.42578125" style="491" customWidth="1"/>
    <col min="12236" max="12273" width="3.5703125" style="491" customWidth="1"/>
    <col min="12274" max="12464" width="7.5703125" style="491"/>
    <col min="12465" max="12465" width="1.5703125" style="491" customWidth="1"/>
    <col min="12466" max="12469" width="3.5703125" style="491" customWidth="1"/>
    <col min="12470" max="12473" width="5.42578125" style="491" customWidth="1"/>
    <col min="12474" max="12489" width="4" style="491" customWidth="1"/>
    <col min="12490" max="12491" width="3.42578125" style="491" customWidth="1"/>
    <col min="12492" max="12529" width="3.5703125" style="491" customWidth="1"/>
    <col min="12530" max="12720" width="7.5703125" style="491"/>
    <col min="12721" max="12721" width="1.5703125" style="491" customWidth="1"/>
    <col min="12722" max="12725" width="3.5703125" style="491" customWidth="1"/>
    <col min="12726" max="12729" width="5.42578125" style="491" customWidth="1"/>
    <col min="12730" max="12745" width="4" style="491" customWidth="1"/>
    <col min="12746" max="12747" width="3.42578125" style="491" customWidth="1"/>
    <col min="12748" max="12785" width="3.5703125" style="491" customWidth="1"/>
    <col min="12786" max="12976" width="7.5703125" style="491"/>
    <col min="12977" max="12977" width="1.5703125" style="491" customWidth="1"/>
    <col min="12978" max="12981" width="3.5703125" style="491" customWidth="1"/>
    <col min="12982" max="12985" width="5.42578125" style="491" customWidth="1"/>
    <col min="12986" max="13001" width="4" style="491" customWidth="1"/>
    <col min="13002" max="13003" width="3.42578125" style="491" customWidth="1"/>
    <col min="13004" max="13041" width="3.5703125" style="491" customWidth="1"/>
    <col min="13042" max="13232" width="7.5703125" style="491"/>
    <col min="13233" max="13233" width="1.5703125" style="491" customWidth="1"/>
    <col min="13234" max="13237" width="3.5703125" style="491" customWidth="1"/>
    <col min="13238" max="13241" width="5.42578125" style="491" customWidth="1"/>
    <col min="13242" max="13257" width="4" style="491" customWidth="1"/>
    <col min="13258" max="13259" width="3.42578125" style="491" customWidth="1"/>
    <col min="13260" max="13297" width="3.5703125" style="491" customWidth="1"/>
    <col min="13298" max="13488" width="7.5703125" style="491"/>
    <col min="13489" max="13489" width="1.5703125" style="491" customWidth="1"/>
    <col min="13490" max="13493" width="3.5703125" style="491" customWidth="1"/>
    <col min="13494" max="13497" width="5.42578125" style="491" customWidth="1"/>
    <col min="13498" max="13513" width="4" style="491" customWidth="1"/>
    <col min="13514" max="13515" width="3.42578125" style="491" customWidth="1"/>
    <col min="13516" max="13553" width="3.5703125" style="491" customWidth="1"/>
    <col min="13554" max="13744" width="7.5703125" style="491"/>
    <col min="13745" max="13745" width="1.5703125" style="491" customWidth="1"/>
    <col min="13746" max="13749" width="3.5703125" style="491" customWidth="1"/>
    <col min="13750" max="13753" width="5.42578125" style="491" customWidth="1"/>
    <col min="13754" max="13769" width="4" style="491" customWidth="1"/>
    <col min="13770" max="13771" width="3.42578125" style="491" customWidth="1"/>
    <col min="13772" max="13809" width="3.5703125" style="491" customWidth="1"/>
    <col min="13810" max="14000" width="7.5703125" style="491"/>
    <col min="14001" max="14001" width="1.5703125" style="491" customWidth="1"/>
    <col min="14002" max="14005" width="3.5703125" style="491" customWidth="1"/>
    <col min="14006" max="14009" width="5.42578125" style="491" customWidth="1"/>
    <col min="14010" max="14025" width="4" style="491" customWidth="1"/>
    <col min="14026" max="14027" width="3.42578125" style="491" customWidth="1"/>
    <col min="14028" max="14065" width="3.5703125" style="491" customWidth="1"/>
    <col min="14066" max="14256" width="7.5703125" style="491"/>
    <col min="14257" max="14257" width="1.5703125" style="491" customWidth="1"/>
    <col min="14258" max="14261" width="3.5703125" style="491" customWidth="1"/>
    <col min="14262" max="14265" width="5.42578125" style="491" customWidth="1"/>
    <col min="14266" max="14281" width="4" style="491" customWidth="1"/>
    <col min="14282" max="14283" width="3.42578125" style="491" customWidth="1"/>
    <col min="14284" max="14321" width="3.5703125" style="491" customWidth="1"/>
    <col min="14322" max="14512" width="7.5703125" style="491"/>
    <col min="14513" max="14513" width="1.5703125" style="491" customWidth="1"/>
    <col min="14514" max="14517" width="3.5703125" style="491" customWidth="1"/>
    <col min="14518" max="14521" width="5.42578125" style="491" customWidth="1"/>
    <col min="14522" max="14537" width="4" style="491" customWidth="1"/>
    <col min="14538" max="14539" width="3.42578125" style="491" customWidth="1"/>
    <col min="14540" max="14577" width="3.5703125" style="491" customWidth="1"/>
    <col min="14578" max="14768" width="7.5703125" style="491"/>
    <col min="14769" max="14769" width="1.5703125" style="491" customWidth="1"/>
    <col min="14770" max="14773" width="3.5703125" style="491" customWidth="1"/>
    <col min="14774" max="14777" width="5.42578125" style="491" customWidth="1"/>
    <col min="14778" max="14793" width="4" style="491" customWidth="1"/>
    <col min="14794" max="14795" width="3.42578125" style="491" customWidth="1"/>
    <col min="14796" max="14833" width="3.5703125" style="491" customWidth="1"/>
    <col min="14834" max="15024" width="7.5703125" style="491"/>
    <col min="15025" max="15025" width="1.5703125" style="491" customWidth="1"/>
    <col min="15026" max="15029" width="3.5703125" style="491" customWidth="1"/>
    <col min="15030" max="15033" width="5.42578125" style="491" customWidth="1"/>
    <col min="15034" max="15049" width="4" style="491" customWidth="1"/>
    <col min="15050" max="15051" width="3.42578125" style="491" customWidth="1"/>
    <col min="15052" max="15089" width="3.5703125" style="491" customWidth="1"/>
    <col min="15090" max="15280" width="7.5703125" style="491"/>
    <col min="15281" max="15281" width="1.5703125" style="491" customWidth="1"/>
    <col min="15282" max="15285" width="3.5703125" style="491" customWidth="1"/>
    <col min="15286" max="15289" width="5.42578125" style="491" customWidth="1"/>
    <col min="15290" max="15305" width="4" style="491" customWidth="1"/>
    <col min="15306" max="15307" width="3.42578125" style="491" customWidth="1"/>
    <col min="15308" max="15345" width="3.5703125" style="491" customWidth="1"/>
    <col min="15346" max="15536" width="7.5703125" style="491"/>
    <col min="15537" max="15537" width="1.5703125" style="491" customWidth="1"/>
    <col min="15538" max="15541" width="3.5703125" style="491" customWidth="1"/>
    <col min="15542" max="15545" width="5.42578125" style="491" customWidth="1"/>
    <col min="15546" max="15561" width="4" style="491" customWidth="1"/>
    <col min="15562" max="15563" width="3.42578125" style="491" customWidth="1"/>
    <col min="15564" max="15601" width="3.5703125" style="491" customWidth="1"/>
    <col min="15602" max="15792" width="7.5703125" style="491"/>
    <col min="15793" max="15793" width="1.5703125" style="491" customWidth="1"/>
    <col min="15794" max="15797" width="3.5703125" style="491" customWidth="1"/>
    <col min="15798" max="15801" width="5.42578125" style="491" customWidth="1"/>
    <col min="15802" max="15817" width="4" style="491" customWidth="1"/>
    <col min="15818" max="15819" width="3.42578125" style="491" customWidth="1"/>
    <col min="15820" max="15857" width="3.5703125" style="491" customWidth="1"/>
    <col min="15858" max="16048" width="7.5703125" style="491"/>
    <col min="16049" max="16049" width="1.5703125" style="491" customWidth="1"/>
    <col min="16050" max="16053" width="3.5703125" style="491" customWidth="1"/>
    <col min="16054" max="16057" width="5.42578125" style="491" customWidth="1"/>
    <col min="16058" max="16073" width="4" style="491" customWidth="1"/>
    <col min="16074" max="16075" width="3.42578125" style="491" customWidth="1"/>
    <col min="16076" max="16113" width="3.5703125" style="491" customWidth="1"/>
    <col min="16114" max="16384" width="7.5703125" style="491"/>
  </cols>
  <sheetData>
    <row r="1" spans="1:36" ht="21.75">
      <c r="A1" s="485" t="s">
        <v>20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6" t="s">
        <v>28</v>
      </c>
      <c r="M1" s="486"/>
      <c r="N1" s="486"/>
      <c r="O1" s="486"/>
      <c r="P1" s="487" t="str">
        <f>'Data Record(Humid)'!P1</f>
        <v>SPR16010015</v>
      </c>
      <c r="Q1" s="487"/>
      <c r="R1" s="487"/>
      <c r="S1" s="487"/>
      <c r="T1" s="487"/>
      <c r="U1" s="487"/>
      <c r="V1" s="486"/>
      <c r="W1" s="486"/>
      <c r="X1" s="488"/>
      <c r="Y1" s="488"/>
      <c r="Z1" s="489"/>
      <c r="AA1" s="489"/>
      <c r="AB1" s="488"/>
      <c r="AC1" s="489"/>
      <c r="AD1" s="489"/>
      <c r="AE1" s="490"/>
    </row>
    <row r="2" spans="1:36" ht="21.75">
      <c r="A2" s="485"/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8" t="s">
        <v>29</v>
      </c>
      <c r="M2" s="486"/>
      <c r="N2" s="488"/>
      <c r="O2" s="486"/>
      <c r="P2" s="492">
        <f>'Data Record(Humid)'!P2</f>
        <v>42384</v>
      </c>
      <c r="Q2" s="492"/>
      <c r="R2" s="492"/>
      <c r="S2" s="492"/>
      <c r="T2" s="492"/>
      <c r="U2" s="488" t="s">
        <v>30</v>
      </c>
      <c r="V2" s="486"/>
      <c r="W2" s="493"/>
      <c r="X2" s="493"/>
      <c r="Y2" s="493"/>
      <c r="Z2" s="494">
        <f>'Data Record(Humid)'!Z2</f>
        <v>42384</v>
      </c>
      <c r="AA2" s="494"/>
      <c r="AB2" s="494"/>
      <c r="AC2" s="494"/>
      <c r="AD2" s="494"/>
      <c r="AE2" s="490"/>
    </row>
    <row r="3" spans="1:36" ht="21.75">
      <c r="A3" s="495" t="s">
        <v>31</v>
      </c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86" t="s">
        <v>32</v>
      </c>
      <c r="M3" s="486"/>
      <c r="N3" s="486"/>
      <c r="O3" s="486"/>
      <c r="P3" s="486"/>
      <c r="Q3" s="496">
        <f>'Data Record(Humid)'!Q3</f>
        <v>23</v>
      </c>
      <c r="R3" s="496"/>
      <c r="S3" s="497" t="s">
        <v>186</v>
      </c>
      <c r="T3" s="496">
        <f>'Data Record(Humid)'!T3</f>
        <v>50</v>
      </c>
      <c r="U3" s="496"/>
      <c r="V3" s="498" t="s">
        <v>23</v>
      </c>
      <c r="W3" s="486"/>
      <c r="X3" s="486"/>
      <c r="Y3" s="486"/>
      <c r="Z3" s="486"/>
      <c r="AA3" s="486"/>
      <c r="AB3" s="486"/>
      <c r="AC3" s="486"/>
      <c r="AD3" s="486"/>
      <c r="AE3" s="499"/>
    </row>
    <row r="4" spans="1:36" ht="21.75">
      <c r="A4" s="500" t="s">
        <v>163</v>
      </c>
      <c r="B4" s="500"/>
      <c r="C4" s="500"/>
      <c r="D4" s="500"/>
      <c r="E4" s="500"/>
      <c r="F4" s="500"/>
      <c r="G4" s="500"/>
      <c r="H4" s="500"/>
      <c r="I4" s="500"/>
      <c r="J4" s="500"/>
      <c r="K4" s="500"/>
      <c r="L4" s="486" t="s">
        <v>34</v>
      </c>
      <c r="M4" s="486"/>
      <c r="N4" s="486"/>
      <c r="O4" s="486"/>
      <c r="P4" s="486"/>
      <c r="Q4" s="486" t="s">
        <v>35</v>
      </c>
      <c r="R4" s="486"/>
      <c r="S4" s="486"/>
      <c r="T4" s="486"/>
      <c r="U4" s="486"/>
      <c r="V4" s="486"/>
      <c r="W4" s="486"/>
      <c r="X4" s="486"/>
      <c r="Y4" s="486" t="s">
        <v>36</v>
      </c>
      <c r="Z4" s="486"/>
      <c r="AA4" s="486"/>
      <c r="AB4" s="486"/>
      <c r="AC4" s="486"/>
      <c r="AD4" s="486"/>
      <c r="AE4" s="499"/>
    </row>
    <row r="5" spans="1:36" s="505" customFormat="1" ht="23.1" customHeight="1">
      <c r="A5" s="501" t="s">
        <v>37</v>
      </c>
      <c r="B5" s="502"/>
      <c r="C5" s="502"/>
      <c r="D5" s="502"/>
      <c r="E5" s="502"/>
      <c r="F5" s="503" t="str">
        <f>'Data Record(Humid)'!F5</f>
        <v>SP</v>
      </c>
      <c r="G5" s="503"/>
      <c r="H5" s="503"/>
      <c r="I5" s="503"/>
      <c r="J5" s="503"/>
      <c r="K5" s="503"/>
      <c r="L5" s="503"/>
      <c r="M5" s="503"/>
      <c r="N5" s="503"/>
      <c r="O5" s="503"/>
      <c r="P5" s="503"/>
      <c r="Q5" s="503"/>
      <c r="R5" s="503"/>
      <c r="S5" s="503"/>
      <c r="T5" s="503"/>
      <c r="U5" s="503"/>
      <c r="V5" s="503"/>
      <c r="W5" s="503"/>
      <c r="X5" s="503"/>
      <c r="Y5" s="503"/>
      <c r="Z5" s="503"/>
      <c r="AA5" s="503"/>
      <c r="AB5" s="503"/>
      <c r="AC5" s="503"/>
      <c r="AD5" s="504"/>
    </row>
    <row r="6" spans="1:36" s="505" customFormat="1" ht="23.1" customHeight="1">
      <c r="A6" s="501" t="s">
        <v>39</v>
      </c>
      <c r="B6" s="502"/>
      <c r="C6" s="502"/>
      <c r="D6" s="502"/>
      <c r="E6" s="502"/>
      <c r="F6" s="506" t="str">
        <f>'Data Record(Humid)'!F6</f>
        <v>Humidaty Chamber</v>
      </c>
      <c r="G6" s="506"/>
      <c r="H6" s="506"/>
      <c r="I6" s="506"/>
      <c r="J6" s="506"/>
      <c r="K6" s="506"/>
      <c r="L6" s="506"/>
      <c r="M6" s="506"/>
      <c r="N6" s="506"/>
      <c r="O6" s="506"/>
      <c r="P6" s="507" t="s">
        <v>40</v>
      </c>
      <c r="Q6" s="508"/>
      <c r="T6" s="506" t="str">
        <f>'Data Record(Humid)'!T6</f>
        <v>HUMID</v>
      </c>
      <c r="U6" s="506"/>
      <c r="V6" s="506"/>
      <c r="W6" s="506"/>
      <c r="X6" s="506"/>
      <c r="Y6" s="506"/>
      <c r="Z6" s="506"/>
      <c r="AA6" s="506"/>
      <c r="AB6" s="506"/>
      <c r="AC6" s="506"/>
      <c r="AD6" s="504"/>
    </row>
    <row r="7" spans="1:36" s="505" customFormat="1" ht="23.1" customHeight="1">
      <c r="A7" s="501" t="s">
        <v>41</v>
      </c>
      <c r="D7" s="509" t="str">
        <f>'Data Record(Humid)'!D7</f>
        <v>hUM</v>
      </c>
      <c r="E7" s="509"/>
      <c r="F7" s="509"/>
      <c r="G7" s="509"/>
      <c r="H7" s="509"/>
      <c r="I7" s="509"/>
      <c r="J7" s="509"/>
      <c r="L7" s="510" t="s">
        <v>42</v>
      </c>
      <c r="M7" s="510"/>
      <c r="N7" s="510"/>
      <c r="O7" s="509">
        <f>'Data Record(Humid)'!O7</f>
        <v>6437</v>
      </c>
      <c r="P7" s="509"/>
      <c r="Q7" s="509"/>
      <c r="R7" s="509"/>
      <c r="S7" s="509"/>
      <c r="T7" s="509"/>
      <c r="U7" s="509"/>
      <c r="V7" s="509"/>
      <c r="W7" s="511" t="s">
        <v>43</v>
      </c>
      <c r="X7" s="511"/>
      <c r="Y7" s="506" t="str">
        <f>'Data Record(Humid)'!Y7</f>
        <v>MU</v>
      </c>
      <c r="Z7" s="506"/>
      <c r="AA7" s="506"/>
      <c r="AB7" s="506"/>
      <c r="AC7" s="506"/>
      <c r="AD7" s="504"/>
      <c r="AE7" s="512"/>
    </row>
    <row r="8" spans="1:36" s="505" customFormat="1" ht="23.1" customHeight="1">
      <c r="A8" s="513" t="s">
        <v>45</v>
      </c>
      <c r="B8" s="504"/>
      <c r="C8" s="514">
        <f>'Data Record(Humid)'!C8</f>
        <v>20</v>
      </c>
      <c r="D8" s="501" t="s">
        <v>46</v>
      </c>
      <c r="E8" s="514">
        <f>'Data Record(Humid)'!E8</f>
        <v>60</v>
      </c>
      <c r="F8" s="507" t="s">
        <v>187</v>
      </c>
      <c r="G8" s="515" t="s">
        <v>47</v>
      </c>
      <c r="K8" s="516">
        <f>'Data Record(Humid)'!K8</f>
        <v>0.1</v>
      </c>
      <c r="L8" s="501"/>
      <c r="M8" s="501" t="s">
        <v>45</v>
      </c>
      <c r="N8" s="502"/>
      <c r="O8" s="514">
        <f>'Data Record(Humid)'!P8</f>
        <v>20</v>
      </c>
      <c r="P8" s="501" t="s">
        <v>46</v>
      </c>
      <c r="Q8" s="514">
        <f>'Data Record(Humid)'!R8</f>
        <v>60</v>
      </c>
      <c r="R8" s="507" t="s">
        <v>23</v>
      </c>
      <c r="T8" s="515" t="s">
        <v>47</v>
      </c>
      <c r="X8" s="517">
        <f>'Data Record(Humid)'!Y8</f>
        <v>0.1</v>
      </c>
      <c r="AD8" s="504"/>
      <c r="AG8" s="518"/>
      <c r="AH8" s="519"/>
      <c r="AI8" s="520"/>
      <c r="AJ8" s="521"/>
    </row>
    <row r="9" spans="1:36" s="505" customFormat="1" ht="23.1" customHeight="1">
      <c r="A9" s="515" t="s">
        <v>48</v>
      </c>
      <c r="B9" s="515"/>
      <c r="C9" s="515"/>
      <c r="D9" s="515"/>
      <c r="E9" s="515"/>
      <c r="F9" s="513"/>
      <c r="G9" s="513"/>
      <c r="H9" s="513" t="s">
        <v>49</v>
      </c>
      <c r="J9" s="522"/>
      <c r="L9" s="513" t="s">
        <v>50</v>
      </c>
      <c r="N9" s="513"/>
      <c r="O9" s="503"/>
      <c r="P9" s="503"/>
      <c r="Q9" s="503"/>
      <c r="R9" s="503"/>
      <c r="S9" s="503"/>
      <c r="T9" s="503"/>
      <c r="U9" s="503"/>
      <c r="V9" s="503"/>
      <c r="W9" s="503"/>
      <c r="X9" s="503"/>
      <c r="Y9" s="503"/>
      <c r="Z9" s="503"/>
      <c r="AA9" s="503"/>
      <c r="AB9" s="503"/>
      <c r="AC9" s="503"/>
      <c r="AD9" s="504"/>
      <c r="AE9" s="512"/>
    </row>
    <row r="10" spans="1:36" s="505" customFormat="1" ht="6.75" customHeight="1">
      <c r="A10" s="523"/>
      <c r="B10" s="523"/>
      <c r="C10" s="523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02"/>
      <c r="Q10" s="502"/>
      <c r="R10" s="502"/>
      <c r="S10" s="502"/>
      <c r="T10" s="502"/>
      <c r="U10" s="502"/>
      <c r="V10" s="502"/>
      <c r="W10" s="502"/>
      <c r="X10" s="502"/>
      <c r="Y10" s="502"/>
      <c r="Z10" s="502"/>
      <c r="AA10" s="504"/>
      <c r="AB10" s="504"/>
      <c r="AC10" s="504"/>
      <c r="AD10" s="504"/>
      <c r="AE10" s="512"/>
    </row>
    <row r="11" spans="1:36" s="505" customFormat="1" ht="23.1" customHeight="1">
      <c r="A11" s="513" t="s">
        <v>51</v>
      </c>
      <c r="B11" s="513"/>
      <c r="C11" s="513"/>
      <c r="D11" s="513"/>
      <c r="E11" s="513"/>
      <c r="F11" s="513"/>
      <c r="G11" s="525"/>
      <c r="H11" s="526"/>
      <c r="I11" s="526"/>
      <c r="J11" s="526"/>
      <c r="K11" s="526"/>
      <c r="L11" s="526"/>
      <c r="M11" s="526"/>
      <c r="N11" s="526"/>
      <c r="O11" s="504"/>
      <c r="P11" s="504"/>
      <c r="Q11" s="501"/>
      <c r="R11" s="527" t="s">
        <v>52</v>
      </c>
      <c r="S11" s="527"/>
      <c r="T11" s="528"/>
      <c r="U11" s="526"/>
      <c r="V11" s="526"/>
      <c r="W11" s="526"/>
      <c r="X11" s="526"/>
      <c r="Y11" s="526"/>
      <c r="Z11" s="526"/>
      <c r="AA11" s="504"/>
      <c r="AB11" s="504"/>
      <c r="AC11" s="504"/>
      <c r="AD11" s="504"/>
      <c r="AE11" s="529"/>
    </row>
    <row r="12" spans="1:36" s="505" customFormat="1" ht="18" customHeight="1">
      <c r="W12" s="530"/>
      <c r="X12" s="530"/>
      <c r="Y12" s="530"/>
      <c r="AD12" s="531"/>
    </row>
    <row r="13" spans="1:36" ht="18.75" customHeight="1">
      <c r="A13" s="532" t="s">
        <v>97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4"/>
      <c r="M13" s="534"/>
      <c r="N13" s="534"/>
      <c r="O13" s="534"/>
      <c r="P13" s="534"/>
      <c r="Q13" s="534"/>
      <c r="R13" s="535"/>
      <c r="S13" s="535"/>
      <c r="T13" s="535"/>
      <c r="U13" s="535"/>
      <c r="V13" s="535"/>
      <c r="W13" s="535"/>
      <c r="X13" s="536"/>
      <c r="Y13" s="536"/>
      <c r="Z13" s="536"/>
      <c r="AA13" s="536"/>
      <c r="AB13" s="536"/>
      <c r="AC13" s="536"/>
      <c r="AD13" s="536"/>
      <c r="AE13" s="521"/>
    </row>
    <row r="14" spans="1:36" ht="18.75" customHeight="1">
      <c r="A14" s="537" t="s">
        <v>98</v>
      </c>
      <c r="B14" s="538"/>
      <c r="C14" s="537" t="s">
        <v>96</v>
      </c>
      <c r="D14" s="538"/>
      <c r="E14" s="539" t="s">
        <v>188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0"/>
      <c r="P14" s="540"/>
      <c r="Q14" s="540"/>
      <c r="R14" s="540"/>
      <c r="S14" s="540"/>
      <c r="T14" s="540"/>
      <c r="U14" s="540"/>
      <c r="V14" s="540"/>
      <c r="W14" s="540"/>
      <c r="X14" s="540"/>
      <c r="Y14" s="540"/>
      <c r="Z14" s="540"/>
      <c r="AA14" s="540"/>
      <c r="AB14" s="540"/>
      <c r="AC14" s="540"/>
      <c r="AD14" s="540"/>
      <c r="AE14" s="541"/>
    </row>
    <row r="15" spans="1:36" ht="18.75" customHeight="1">
      <c r="A15" s="542" t="s">
        <v>100</v>
      </c>
      <c r="B15" s="543"/>
      <c r="C15" s="542" t="s">
        <v>101</v>
      </c>
      <c r="D15" s="543"/>
      <c r="E15" s="542" t="s">
        <v>102</v>
      </c>
      <c r="F15" s="544"/>
      <c r="G15" s="544"/>
      <c r="H15" s="545" t="s">
        <v>103</v>
      </c>
      <c r="I15" s="546"/>
      <c r="J15" s="547"/>
      <c r="K15" s="544" t="s">
        <v>104</v>
      </c>
      <c r="L15" s="544"/>
      <c r="M15" s="544"/>
      <c r="N15" s="545" t="s">
        <v>105</v>
      </c>
      <c r="O15" s="546"/>
      <c r="P15" s="547"/>
      <c r="Q15" s="544" t="s">
        <v>106</v>
      </c>
      <c r="R15" s="544"/>
      <c r="S15" s="544"/>
      <c r="T15" s="545" t="s">
        <v>107</v>
      </c>
      <c r="U15" s="546"/>
      <c r="V15" s="547"/>
      <c r="W15" s="545" t="s">
        <v>108</v>
      </c>
      <c r="X15" s="546"/>
      <c r="Y15" s="547"/>
      <c r="Z15" s="545" t="s">
        <v>109</v>
      </c>
      <c r="AA15" s="546"/>
      <c r="AB15" s="547"/>
      <c r="AC15" s="545" t="s">
        <v>110</v>
      </c>
      <c r="AD15" s="546"/>
      <c r="AE15" s="547"/>
    </row>
    <row r="16" spans="1:36" ht="18.75" customHeight="1">
      <c r="A16" s="548">
        <v>1</v>
      </c>
      <c r="B16" s="549"/>
      <c r="C16" s="550">
        <v>20</v>
      </c>
      <c r="D16" s="551"/>
      <c r="E16" s="552">
        <v>20.100000000000001</v>
      </c>
      <c r="F16" s="553"/>
      <c r="G16" s="553"/>
      <c r="H16" s="552">
        <v>20.100000000000001</v>
      </c>
      <c r="I16" s="553"/>
      <c r="J16" s="553"/>
      <c r="K16" s="552">
        <v>20.100000000000001</v>
      </c>
      <c r="L16" s="553"/>
      <c r="M16" s="553"/>
      <c r="N16" s="552">
        <v>20.100000000000001</v>
      </c>
      <c r="O16" s="553"/>
      <c r="P16" s="553"/>
      <c r="Q16" s="552">
        <v>20.100000000000001</v>
      </c>
      <c r="R16" s="553"/>
      <c r="S16" s="553"/>
      <c r="T16" s="552">
        <v>20.100000000000001</v>
      </c>
      <c r="U16" s="553"/>
      <c r="V16" s="553"/>
      <c r="W16" s="552">
        <v>20.100000000000001</v>
      </c>
      <c r="X16" s="553"/>
      <c r="Y16" s="553"/>
      <c r="Z16" s="552">
        <v>20.100000000000001</v>
      </c>
      <c r="AA16" s="553"/>
      <c r="AB16" s="553"/>
      <c r="AC16" s="552">
        <v>20.100000000000001</v>
      </c>
      <c r="AD16" s="553"/>
      <c r="AE16" s="553"/>
    </row>
    <row r="17" spans="1:31" ht="18.75" customHeight="1">
      <c r="A17" s="548">
        <f t="shared" ref="A17:A45" si="0">A16+1</f>
        <v>2</v>
      </c>
      <c r="B17" s="549"/>
      <c r="C17" s="554">
        <f>C16</f>
        <v>20</v>
      </c>
      <c r="D17" s="555"/>
      <c r="E17" s="554">
        <v>20.100000000000001</v>
      </c>
      <c r="F17" s="556"/>
      <c r="G17" s="556"/>
      <c r="H17" s="554">
        <v>20.100000000000001</v>
      </c>
      <c r="I17" s="556"/>
      <c r="J17" s="556"/>
      <c r="K17" s="554">
        <v>20.100000000000001</v>
      </c>
      <c r="L17" s="556"/>
      <c r="M17" s="556"/>
      <c r="N17" s="554">
        <v>20.100000000000001</v>
      </c>
      <c r="O17" s="556"/>
      <c r="P17" s="556"/>
      <c r="Q17" s="554">
        <v>20.100000000000001</v>
      </c>
      <c r="R17" s="556"/>
      <c r="S17" s="556"/>
      <c r="T17" s="554">
        <v>20.100000000000001</v>
      </c>
      <c r="U17" s="556"/>
      <c r="V17" s="556"/>
      <c r="W17" s="554">
        <v>20.100000000000001</v>
      </c>
      <c r="X17" s="556"/>
      <c r="Y17" s="556"/>
      <c r="Z17" s="554">
        <v>20.100000000000001</v>
      </c>
      <c r="AA17" s="556"/>
      <c r="AB17" s="556"/>
      <c r="AC17" s="554">
        <v>20.100000000000001</v>
      </c>
      <c r="AD17" s="556"/>
      <c r="AE17" s="556"/>
    </row>
    <row r="18" spans="1:31" ht="18.75" customHeight="1">
      <c r="A18" s="548">
        <f t="shared" si="0"/>
        <v>3</v>
      </c>
      <c r="B18" s="549"/>
      <c r="C18" s="554">
        <f t="shared" ref="C18:C45" si="1">C17</f>
        <v>20</v>
      </c>
      <c r="D18" s="555"/>
      <c r="E18" s="554">
        <v>20.100000000000001</v>
      </c>
      <c r="F18" s="556"/>
      <c r="G18" s="556"/>
      <c r="H18" s="554">
        <v>20.100000000000001</v>
      </c>
      <c r="I18" s="556"/>
      <c r="J18" s="556"/>
      <c r="K18" s="554">
        <v>20.100000000000001</v>
      </c>
      <c r="L18" s="556"/>
      <c r="M18" s="556"/>
      <c r="N18" s="554">
        <v>20.100000000000001</v>
      </c>
      <c r="O18" s="556"/>
      <c r="P18" s="556"/>
      <c r="Q18" s="554">
        <v>20.100000000000001</v>
      </c>
      <c r="R18" s="556"/>
      <c r="S18" s="556"/>
      <c r="T18" s="554">
        <v>20.100000000000001</v>
      </c>
      <c r="U18" s="556"/>
      <c r="V18" s="556"/>
      <c r="W18" s="554">
        <v>20.100000000000001</v>
      </c>
      <c r="X18" s="556"/>
      <c r="Y18" s="556"/>
      <c r="Z18" s="554">
        <v>20.100000000000001</v>
      </c>
      <c r="AA18" s="556"/>
      <c r="AB18" s="556"/>
      <c r="AC18" s="554">
        <v>20.100000000000001</v>
      </c>
      <c r="AD18" s="556"/>
      <c r="AE18" s="556"/>
    </row>
    <row r="19" spans="1:31" ht="18.75" customHeight="1">
      <c r="A19" s="548">
        <f t="shared" si="0"/>
        <v>4</v>
      </c>
      <c r="B19" s="549"/>
      <c r="C19" s="554">
        <f t="shared" si="1"/>
        <v>20</v>
      </c>
      <c r="D19" s="555"/>
      <c r="E19" s="554">
        <v>20.100000000000001</v>
      </c>
      <c r="F19" s="556"/>
      <c r="G19" s="556"/>
      <c r="H19" s="554">
        <v>20.100000000000001</v>
      </c>
      <c r="I19" s="556"/>
      <c r="J19" s="556"/>
      <c r="K19" s="554">
        <v>20.100000000000001</v>
      </c>
      <c r="L19" s="556"/>
      <c r="M19" s="556"/>
      <c r="N19" s="554">
        <v>20.100000000000001</v>
      </c>
      <c r="O19" s="556"/>
      <c r="P19" s="556"/>
      <c r="Q19" s="554">
        <v>20.100000000000001</v>
      </c>
      <c r="R19" s="556"/>
      <c r="S19" s="556"/>
      <c r="T19" s="554">
        <v>20.100000000000001</v>
      </c>
      <c r="U19" s="556"/>
      <c r="V19" s="556"/>
      <c r="W19" s="554">
        <v>20.100000000000001</v>
      </c>
      <c r="X19" s="556"/>
      <c r="Y19" s="556"/>
      <c r="Z19" s="554">
        <v>20.100000000000001</v>
      </c>
      <c r="AA19" s="556"/>
      <c r="AB19" s="556"/>
      <c r="AC19" s="554">
        <v>20.100000000000001</v>
      </c>
      <c r="AD19" s="556"/>
      <c r="AE19" s="556"/>
    </row>
    <row r="20" spans="1:31" ht="18.75" customHeight="1">
      <c r="A20" s="548">
        <f t="shared" si="0"/>
        <v>5</v>
      </c>
      <c r="B20" s="549"/>
      <c r="C20" s="554">
        <f t="shared" si="1"/>
        <v>20</v>
      </c>
      <c r="D20" s="555"/>
      <c r="E20" s="554">
        <v>20.100000000000001</v>
      </c>
      <c r="F20" s="556"/>
      <c r="G20" s="556"/>
      <c r="H20" s="554">
        <v>20.100000000000001</v>
      </c>
      <c r="I20" s="556"/>
      <c r="J20" s="556"/>
      <c r="K20" s="554">
        <v>20.100000000000001</v>
      </c>
      <c r="L20" s="556"/>
      <c r="M20" s="556"/>
      <c r="N20" s="554">
        <v>20.100000000000001</v>
      </c>
      <c r="O20" s="556"/>
      <c r="P20" s="556"/>
      <c r="Q20" s="554">
        <v>20.100000000000001</v>
      </c>
      <c r="R20" s="556"/>
      <c r="S20" s="556"/>
      <c r="T20" s="554">
        <v>20.100000000000001</v>
      </c>
      <c r="U20" s="556"/>
      <c r="V20" s="556"/>
      <c r="W20" s="554">
        <v>20.100000000000001</v>
      </c>
      <c r="X20" s="556"/>
      <c r="Y20" s="556"/>
      <c r="Z20" s="554">
        <v>20.100000000000001</v>
      </c>
      <c r="AA20" s="556"/>
      <c r="AB20" s="556"/>
      <c r="AC20" s="554">
        <v>20.100000000000001</v>
      </c>
      <c r="AD20" s="556"/>
      <c r="AE20" s="556"/>
    </row>
    <row r="21" spans="1:31" ht="18.75" customHeight="1">
      <c r="A21" s="548">
        <f t="shared" si="0"/>
        <v>6</v>
      </c>
      <c r="B21" s="549"/>
      <c r="C21" s="554">
        <f t="shared" si="1"/>
        <v>20</v>
      </c>
      <c r="D21" s="555"/>
      <c r="E21" s="554">
        <v>20.100000000000001</v>
      </c>
      <c r="F21" s="556"/>
      <c r="G21" s="556"/>
      <c r="H21" s="554">
        <v>20.100000000000001</v>
      </c>
      <c r="I21" s="556"/>
      <c r="J21" s="556"/>
      <c r="K21" s="554">
        <v>20.100000000000001</v>
      </c>
      <c r="L21" s="556"/>
      <c r="M21" s="556"/>
      <c r="N21" s="554">
        <v>20.100000000000001</v>
      </c>
      <c r="O21" s="556"/>
      <c r="P21" s="556"/>
      <c r="Q21" s="554">
        <v>20.100000000000001</v>
      </c>
      <c r="R21" s="556"/>
      <c r="S21" s="556"/>
      <c r="T21" s="554">
        <v>20.100000000000001</v>
      </c>
      <c r="U21" s="556"/>
      <c r="V21" s="556"/>
      <c r="W21" s="554">
        <v>20.100000000000001</v>
      </c>
      <c r="X21" s="556"/>
      <c r="Y21" s="556"/>
      <c r="Z21" s="554">
        <v>20.100000000000001</v>
      </c>
      <c r="AA21" s="556"/>
      <c r="AB21" s="556"/>
      <c r="AC21" s="554">
        <v>20.100000000000001</v>
      </c>
      <c r="AD21" s="556"/>
      <c r="AE21" s="556"/>
    </row>
    <row r="22" spans="1:31" ht="18.75" customHeight="1">
      <c r="A22" s="548">
        <f t="shared" si="0"/>
        <v>7</v>
      </c>
      <c r="B22" s="549"/>
      <c r="C22" s="554">
        <f t="shared" si="1"/>
        <v>20</v>
      </c>
      <c r="D22" s="555"/>
      <c r="E22" s="554">
        <v>20.100000000000001</v>
      </c>
      <c r="F22" s="556"/>
      <c r="G22" s="556"/>
      <c r="H22" s="554">
        <v>20.100000000000001</v>
      </c>
      <c r="I22" s="556"/>
      <c r="J22" s="556"/>
      <c r="K22" s="554">
        <v>20.100000000000001</v>
      </c>
      <c r="L22" s="556"/>
      <c r="M22" s="556"/>
      <c r="N22" s="554">
        <v>20.100000000000001</v>
      </c>
      <c r="O22" s="556"/>
      <c r="P22" s="556"/>
      <c r="Q22" s="554">
        <v>20.100000000000001</v>
      </c>
      <c r="R22" s="556"/>
      <c r="S22" s="556"/>
      <c r="T22" s="554">
        <v>20.100000000000001</v>
      </c>
      <c r="U22" s="556"/>
      <c r="V22" s="556"/>
      <c r="W22" s="554">
        <v>20.100000000000001</v>
      </c>
      <c r="X22" s="556"/>
      <c r="Y22" s="556"/>
      <c r="Z22" s="554">
        <v>20.100000000000001</v>
      </c>
      <c r="AA22" s="556"/>
      <c r="AB22" s="556"/>
      <c r="AC22" s="554">
        <v>20.100000000000001</v>
      </c>
      <c r="AD22" s="556"/>
      <c r="AE22" s="556"/>
    </row>
    <row r="23" spans="1:31" ht="18.75" customHeight="1">
      <c r="A23" s="548">
        <f t="shared" si="0"/>
        <v>8</v>
      </c>
      <c r="B23" s="549"/>
      <c r="C23" s="554">
        <f t="shared" si="1"/>
        <v>20</v>
      </c>
      <c r="D23" s="555"/>
      <c r="E23" s="554">
        <v>20.100000000000001</v>
      </c>
      <c r="F23" s="556"/>
      <c r="G23" s="556"/>
      <c r="H23" s="554">
        <v>20.100000000000001</v>
      </c>
      <c r="I23" s="556"/>
      <c r="J23" s="556"/>
      <c r="K23" s="554">
        <v>20.100000000000001</v>
      </c>
      <c r="L23" s="556"/>
      <c r="M23" s="556"/>
      <c r="N23" s="554">
        <v>20.100000000000001</v>
      </c>
      <c r="O23" s="556"/>
      <c r="P23" s="556"/>
      <c r="Q23" s="554">
        <v>20.100000000000001</v>
      </c>
      <c r="R23" s="556"/>
      <c r="S23" s="556"/>
      <c r="T23" s="554">
        <v>20.100000000000001</v>
      </c>
      <c r="U23" s="556"/>
      <c r="V23" s="556"/>
      <c r="W23" s="554">
        <v>20.100000000000001</v>
      </c>
      <c r="X23" s="556"/>
      <c r="Y23" s="556"/>
      <c r="Z23" s="554">
        <v>20.100000000000001</v>
      </c>
      <c r="AA23" s="556"/>
      <c r="AB23" s="556"/>
      <c r="AC23" s="554">
        <v>20.100000000000001</v>
      </c>
      <c r="AD23" s="556"/>
      <c r="AE23" s="556"/>
    </row>
    <row r="24" spans="1:31" ht="18.75" customHeight="1">
      <c r="A24" s="548">
        <f t="shared" si="0"/>
        <v>9</v>
      </c>
      <c r="B24" s="549"/>
      <c r="C24" s="554">
        <f t="shared" si="1"/>
        <v>20</v>
      </c>
      <c r="D24" s="555"/>
      <c r="E24" s="554">
        <v>20.100000000000001</v>
      </c>
      <c r="F24" s="556"/>
      <c r="G24" s="556"/>
      <c r="H24" s="554">
        <v>20.100000000000001</v>
      </c>
      <c r="I24" s="556"/>
      <c r="J24" s="556"/>
      <c r="K24" s="554">
        <v>20.100000000000001</v>
      </c>
      <c r="L24" s="556"/>
      <c r="M24" s="556"/>
      <c r="N24" s="554">
        <v>20.100000000000001</v>
      </c>
      <c r="O24" s="556"/>
      <c r="P24" s="556"/>
      <c r="Q24" s="554">
        <v>20.100000000000001</v>
      </c>
      <c r="R24" s="556"/>
      <c r="S24" s="556"/>
      <c r="T24" s="554">
        <v>20.100000000000001</v>
      </c>
      <c r="U24" s="556"/>
      <c r="V24" s="556"/>
      <c r="W24" s="554">
        <v>20.100000000000001</v>
      </c>
      <c r="X24" s="556"/>
      <c r="Y24" s="556"/>
      <c r="Z24" s="554">
        <v>20.100000000000001</v>
      </c>
      <c r="AA24" s="556"/>
      <c r="AB24" s="556"/>
      <c r="AC24" s="554">
        <v>20.100000000000001</v>
      </c>
      <c r="AD24" s="556"/>
      <c r="AE24" s="556"/>
    </row>
    <row r="25" spans="1:31" ht="18.75" customHeight="1">
      <c r="A25" s="548">
        <f t="shared" si="0"/>
        <v>10</v>
      </c>
      <c r="B25" s="549"/>
      <c r="C25" s="554">
        <f t="shared" si="1"/>
        <v>20</v>
      </c>
      <c r="D25" s="555"/>
      <c r="E25" s="554">
        <v>20.100000000000001</v>
      </c>
      <c r="F25" s="556"/>
      <c r="G25" s="556"/>
      <c r="H25" s="554">
        <v>20.100000000000001</v>
      </c>
      <c r="I25" s="556"/>
      <c r="J25" s="556"/>
      <c r="K25" s="554">
        <v>20.100000000000001</v>
      </c>
      <c r="L25" s="556"/>
      <c r="M25" s="556"/>
      <c r="N25" s="554">
        <v>20.100000000000001</v>
      </c>
      <c r="O25" s="556"/>
      <c r="P25" s="556"/>
      <c r="Q25" s="554">
        <v>20.100000000000001</v>
      </c>
      <c r="R25" s="556"/>
      <c r="S25" s="556"/>
      <c r="T25" s="554">
        <v>20.100000000000001</v>
      </c>
      <c r="U25" s="556"/>
      <c r="V25" s="556"/>
      <c r="W25" s="554">
        <v>20.100000000000001</v>
      </c>
      <c r="X25" s="556"/>
      <c r="Y25" s="556"/>
      <c r="Z25" s="554">
        <v>20.100000000000001</v>
      </c>
      <c r="AA25" s="556"/>
      <c r="AB25" s="556"/>
      <c r="AC25" s="554">
        <v>20.100000000000001</v>
      </c>
      <c r="AD25" s="556"/>
      <c r="AE25" s="556"/>
    </row>
    <row r="26" spans="1:31" ht="18.75" customHeight="1">
      <c r="A26" s="548">
        <f t="shared" si="0"/>
        <v>11</v>
      </c>
      <c r="B26" s="549"/>
      <c r="C26" s="554">
        <f t="shared" si="1"/>
        <v>20</v>
      </c>
      <c r="D26" s="555"/>
      <c r="E26" s="554">
        <v>20.100000000000001</v>
      </c>
      <c r="F26" s="556"/>
      <c r="G26" s="556"/>
      <c r="H26" s="554">
        <v>20.100000000000001</v>
      </c>
      <c r="I26" s="556"/>
      <c r="J26" s="556"/>
      <c r="K26" s="554">
        <v>20.100000000000001</v>
      </c>
      <c r="L26" s="556"/>
      <c r="M26" s="556"/>
      <c r="N26" s="554">
        <v>20.100000000000001</v>
      </c>
      <c r="O26" s="556"/>
      <c r="P26" s="556"/>
      <c r="Q26" s="554">
        <v>20.100000000000001</v>
      </c>
      <c r="R26" s="556"/>
      <c r="S26" s="556"/>
      <c r="T26" s="554">
        <v>20.100000000000001</v>
      </c>
      <c r="U26" s="556"/>
      <c r="V26" s="556"/>
      <c r="W26" s="554">
        <v>20.100000000000001</v>
      </c>
      <c r="X26" s="556"/>
      <c r="Y26" s="556"/>
      <c r="Z26" s="554">
        <v>20.100000000000001</v>
      </c>
      <c r="AA26" s="556"/>
      <c r="AB26" s="556"/>
      <c r="AC26" s="554">
        <v>20.100000000000001</v>
      </c>
      <c r="AD26" s="556"/>
      <c r="AE26" s="556"/>
    </row>
    <row r="27" spans="1:31" ht="18.75" customHeight="1">
      <c r="A27" s="548">
        <f t="shared" si="0"/>
        <v>12</v>
      </c>
      <c r="B27" s="549"/>
      <c r="C27" s="554">
        <f t="shared" si="1"/>
        <v>20</v>
      </c>
      <c r="D27" s="555"/>
      <c r="E27" s="554">
        <v>20.100000000000001</v>
      </c>
      <c r="F27" s="556"/>
      <c r="G27" s="556"/>
      <c r="H27" s="554">
        <v>20.100000000000001</v>
      </c>
      <c r="I27" s="556"/>
      <c r="J27" s="556"/>
      <c r="K27" s="554">
        <v>20.100000000000001</v>
      </c>
      <c r="L27" s="556"/>
      <c r="M27" s="556"/>
      <c r="N27" s="554">
        <v>20.100000000000001</v>
      </c>
      <c r="O27" s="556"/>
      <c r="P27" s="556"/>
      <c r="Q27" s="554">
        <v>20.100000000000001</v>
      </c>
      <c r="R27" s="556"/>
      <c r="S27" s="556"/>
      <c r="T27" s="554">
        <v>20.100000000000001</v>
      </c>
      <c r="U27" s="556"/>
      <c r="V27" s="556"/>
      <c r="W27" s="554">
        <v>20.100000000000001</v>
      </c>
      <c r="X27" s="556"/>
      <c r="Y27" s="556"/>
      <c r="Z27" s="554">
        <v>20.100000000000001</v>
      </c>
      <c r="AA27" s="556"/>
      <c r="AB27" s="556"/>
      <c r="AC27" s="554">
        <v>20.100000000000001</v>
      </c>
      <c r="AD27" s="556"/>
      <c r="AE27" s="556"/>
    </row>
    <row r="28" spans="1:31" ht="18.75" customHeight="1">
      <c r="A28" s="548">
        <f t="shared" si="0"/>
        <v>13</v>
      </c>
      <c r="B28" s="549"/>
      <c r="C28" s="554">
        <f t="shared" si="1"/>
        <v>20</v>
      </c>
      <c r="D28" s="555"/>
      <c r="E28" s="554">
        <v>20.100000000000001</v>
      </c>
      <c r="F28" s="556"/>
      <c r="G28" s="556"/>
      <c r="H28" s="554">
        <v>20.100000000000001</v>
      </c>
      <c r="I28" s="556"/>
      <c r="J28" s="556"/>
      <c r="K28" s="554">
        <v>20.100000000000001</v>
      </c>
      <c r="L28" s="556"/>
      <c r="M28" s="556"/>
      <c r="N28" s="554">
        <v>20.100000000000001</v>
      </c>
      <c r="O28" s="556"/>
      <c r="P28" s="556"/>
      <c r="Q28" s="554">
        <v>20.100000000000001</v>
      </c>
      <c r="R28" s="556"/>
      <c r="S28" s="556"/>
      <c r="T28" s="554">
        <v>20.100000000000001</v>
      </c>
      <c r="U28" s="556"/>
      <c r="V28" s="556"/>
      <c r="W28" s="554">
        <v>20.100000000000001</v>
      </c>
      <c r="X28" s="556"/>
      <c r="Y28" s="556"/>
      <c r="Z28" s="554">
        <v>20.100000000000001</v>
      </c>
      <c r="AA28" s="556"/>
      <c r="AB28" s="556"/>
      <c r="AC28" s="554">
        <v>20.100000000000001</v>
      </c>
      <c r="AD28" s="556"/>
      <c r="AE28" s="556"/>
    </row>
    <row r="29" spans="1:31" ht="18.75" customHeight="1">
      <c r="A29" s="548">
        <f t="shared" si="0"/>
        <v>14</v>
      </c>
      <c r="B29" s="549"/>
      <c r="C29" s="554">
        <f t="shared" si="1"/>
        <v>20</v>
      </c>
      <c r="D29" s="555"/>
      <c r="E29" s="554">
        <v>20.100000000000001</v>
      </c>
      <c r="F29" s="556"/>
      <c r="G29" s="556"/>
      <c r="H29" s="554">
        <v>20.100000000000001</v>
      </c>
      <c r="I29" s="556"/>
      <c r="J29" s="556"/>
      <c r="K29" s="554">
        <v>20.100000000000001</v>
      </c>
      <c r="L29" s="556"/>
      <c r="M29" s="556"/>
      <c r="N29" s="554">
        <v>20.100000000000001</v>
      </c>
      <c r="O29" s="556"/>
      <c r="P29" s="556"/>
      <c r="Q29" s="554">
        <v>20.100000000000001</v>
      </c>
      <c r="R29" s="556"/>
      <c r="S29" s="556"/>
      <c r="T29" s="554">
        <v>20.100000000000001</v>
      </c>
      <c r="U29" s="556"/>
      <c r="V29" s="556"/>
      <c r="W29" s="554">
        <v>20.100000000000001</v>
      </c>
      <c r="X29" s="556"/>
      <c r="Y29" s="556"/>
      <c r="Z29" s="554">
        <v>20.100000000000001</v>
      </c>
      <c r="AA29" s="556"/>
      <c r="AB29" s="556"/>
      <c r="AC29" s="554">
        <v>20.100000000000001</v>
      </c>
      <c r="AD29" s="556"/>
      <c r="AE29" s="556"/>
    </row>
    <row r="30" spans="1:31" ht="18.75" customHeight="1">
      <c r="A30" s="548">
        <f t="shared" si="0"/>
        <v>15</v>
      </c>
      <c r="B30" s="549"/>
      <c r="C30" s="554">
        <f t="shared" si="1"/>
        <v>20</v>
      </c>
      <c r="D30" s="555"/>
      <c r="E30" s="554">
        <v>20.100000000000001</v>
      </c>
      <c r="F30" s="556"/>
      <c r="G30" s="556"/>
      <c r="H30" s="554">
        <v>20.100000000000001</v>
      </c>
      <c r="I30" s="556"/>
      <c r="J30" s="556"/>
      <c r="K30" s="554">
        <v>20.100000000000001</v>
      </c>
      <c r="L30" s="556"/>
      <c r="M30" s="556"/>
      <c r="N30" s="554">
        <v>20.100000000000001</v>
      </c>
      <c r="O30" s="556"/>
      <c r="P30" s="556"/>
      <c r="Q30" s="554">
        <v>20.100000000000001</v>
      </c>
      <c r="R30" s="556"/>
      <c r="S30" s="556"/>
      <c r="T30" s="554">
        <v>20.100000000000001</v>
      </c>
      <c r="U30" s="556"/>
      <c r="V30" s="556"/>
      <c r="W30" s="554">
        <v>20.100000000000001</v>
      </c>
      <c r="X30" s="556"/>
      <c r="Y30" s="556"/>
      <c r="Z30" s="554">
        <v>20.100000000000001</v>
      </c>
      <c r="AA30" s="556"/>
      <c r="AB30" s="556"/>
      <c r="AC30" s="554">
        <v>20.100000000000001</v>
      </c>
      <c r="AD30" s="556"/>
      <c r="AE30" s="556"/>
    </row>
    <row r="31" spans="1:31" ht="18.75" customHeight="1">
      <c r="A31" s="548">
        <f t="shared" si="0"/>
        <v>16</v>
      </c>
      <c r="B31" s="549"/>
      <c r="C31" s="554">
        <f t="shared" si="1"/>
        <v>20</v>
      </c>
      <c r="D31" s="555"/>
      <c r="E31" s="554">
        <v>20.100000000000001</v>
      </c>
      <c r="F31" s="556"/>
      <c r="G31" s="556"/>
      <c r="H31" s="554">
        <v>20.100000000000001</v>
      </c>
      <c r="I31" s="556"/>
      <c r="J31" s="556"/>
      <c r="K31" s="554">
        <v>20.100000000000001</v>
      </c>
      <c r="L31" s="556"/>
      <c r="M31" s="556"/>
      <c r="N31" s="554">
        <v>20.100000000000001</v>
      </c>
      <c r="O31" s="556"/>
      <c r="P31" s="556"/>
      <c r="Q31" s="554">
        <v>20.100000000000001</v>
      </c>
      <c r="R31" s="556"/>
      <c r="S31" s="556"/>
      <c r="T31" s="554">
        <v>20.100000000000001</v>
      </c>
      <c r="U31" s="556"/>
      <c r="V31" s="556"/>
      <c r="W31" s="554">
        <v>20.100000000000001</v>
      </c>
      <c r="X31" s="556"/>
      <c r="Y31" s="556"/>
      <c r="Z31" s="554">
        <v>20.100000000000001</v>
      </c>
      <c r="AA31" s="556"/>
      <c r="AB31" s="556"/>
      <c r="AC31" s="554">
        <v>20.100000000000001</v>
      </c>
      <c r="AD31" s="556"/>
      <c r="AE31" s="556"/>
    </row>
    <row r="32" spans="1:31" ht="18.75" customHeight="1">
      <c r="A32" s="548">
        <f t="shared" si="0"/>
        <v>17</v>
      </c>
      <c r="B32" s="549"/>
      <c r="C32" s="554">
        <f t="shared" si="1"/>
        <v>20</v>
      </c>
      <c r="D32" s="555"/>
      <c r="E32" s="554">
        <v>20.100000000000001</v>
      </c>
      <c r="F32" s="556"/>
      <c r="G32" s="556"/>
      <c r="H32" s="554">
        <v>20.100000000000001</v>
      </c>
      <c r="I32" s="556"/>
      <c r="J32" s="556"/>
      <c r="K32" s="554">
        <v>20.100000000000001</v>
      </c>
      <c r="L32" s="556"/>
      <c r="M32" s="556"/>
      <c r="N32" s="554">
        <v>20.100000000000001</v>
      </c>
      <c r="O32" s="556"/>
      <c r="P32" s="556"/>
      <c r="Q32" s="554">
        <v>20.100000000000001</v>
      </c>
      <c r="R32" s="556"/>
      <c r="S32" s="556"/>
      <c r="T32" s="554">
        <v>20.100000000000001</v>
      </c>
      <c r="U32" s="556"/>
      <c r="V32" s="556"/>
      <c r="W32" s="554">
        <v>20.100000000000001</v>
      </c>
      <c r="X32" s="556"/>
      <c r="Y32" s="556"/>
      <c r="Z32" s="554">
        <v>20.100000000000001</v>
      </c>
      <c r="AA32" s="556"/>
      <c r="AB32" s="556"/>
      <c r="AC32" s="554">
        <v>20.100000000000001</v>
      </c>
      <c r="AD32" s="556"/>
      <c r="AE32" s="556"/>
    </row>
    <row r="33" spans="1:31" ht="18.75" customHeight="1">
      <c r="A33" s="548">
        <f t="shared" si="0"/>
        <v>18</v>
      </c>
      <c r="B33" s="549"/>
      <c r="C33" s="554">
        <f t="shared" si="1"/>
        <v>20</v>
      </c>
      <c r="D33" s="555"/>
      <c r="E33" s="554">
        <v>20.100000000000001</v>
      </c>
      <c r="F33" s="556"/>
      <c r="G33" s="556"/>
      <c r="H33" s="554">
        <v>20.100000000000001</v>
      </c>
      <c r="I33" s="556"/>
      <c r="J33" s="556"/>
      <c r="K33" s="554">
        <v>20.100000000000001</v>
      </c>
      <c r="L33" s="556"/>
      <c r="M33" s="556"/>
      <c r="N33" s="554">
        <v>20.100000000000001</v>
      </c>
      <c r="O33" s="556"/>
      <c r="P33" s="556"/>
      <c r="Q33" s="554">
        <v>20.100000000000001</v>
      </c>
      <c r="R33" s="556"/>
      <c r="S33" s="556"/>
      <c r="T33" s="554">
        <v>20.100000000000001</v>
      </c>
      <c r="U33" s="556"/>
      <c r="V33" s="556"/>
      <c r="W33" s="554">
        <v>20.100000000000001</v>
      </c>
      <c r="X33" s="556"/>
      <c r="Y33" s="556"/>
      <c r="Z33" s="554">
        <v>20.100000000000001</v>
      </c>
      <c r="AA33" s="556"/>
      <c r="AB33" s="556"/>
      <c r="AC33" s="554">
        <v>20.100000000000001</v>
      </c>
      <c r="AD33" s="556"/>
      <c r="AE33" s="556"/>
    </row>
    <row r="34" spans="1:31" ht="18.75" customHeight="1">
      <c r="A34" s="548">
        <f t="shared" si="0"/>
        <v>19</v>
      </c>
      <c r="B34" s="549"/>
      <c r="C34" s="554">
        <f t="shared" si="1"/>
        <v>20</v>
      </c>
      <c r="D34" s="555"/>
      <c r="E34" s="554">
        <v>20.100000000000001</v>
      </c>
      <c r="F34" s="556"/>
      <c r="G34" s="556"/>
      <c r="H34" s="554">
        <v>20.100000000000001</v>
      </c>
      <c r="I34" s="556"/>
      <c r="J34" s="556"/>
      <c r="K34" s="554">
        <v>20.100000000000001</v>
      </c>
      <c r="L34" s="556"/>
      <c r="M34" s="556"/>
      <c r="N34" s="554">
        <v>20.100000000000001</v>
      </c>
      <c r="O34" s="556"/>
      <c r="P34" s="556"/>
      <c r="Q34" s="554">
        <v>20.100000000000001</v>
      </c>
      <c r="R34" s="556"/>
      <c r="S34" s="556"/>
      <c r="T34" s="554">
        <v>20.100000000000001</v>
      </c>
      <c r="U34" s="556"/>
      <c r="V34" s="556"/>
      <c r="W34" s="554">
        <v>20.100000000000001</v>
      </c>
      <c r="X34" s="556"/>
      <c r="Y34" s="556"/>
      <c r="Z34" s="554">
        <v>20.100000000000001</v>
      </c>
      <c r="AA34" s="556"/>
      <c r="AB34" s="556"/>
      <c r="AC34" s="554">
        <v>20.100000000000001</v>
      </c>
      <c r="AD34" s="556"/>
      <c r="AE34" s="556"/>
    </row>
    <row r="35" spans="1:31" ht="18.75" customHeight="1">
      <c r="A35" s="548">
        <f t="shared" si="0"/>
        <v>20</v>
      </c>
      <c r="B35" s="549"/>
      <c r="C35" s="554">
        <f t="shared" si="1"/>
        <v>20</v>
      </c>
      <c r="D35" s="555"/>
      <c r="E35" s="554">
        <v>20.100000000000001</v>
      </c>
      <c r="F35" s="556"/>
      <c r="G35" s="556"/>
      <c r="H35" s="554">
        <v>20.100000000000001</v>
      </c>
      <c r="I35" s="556"/>
      <c r="J35" s="556"/>
      <c r="K35" s="554">
        <v>20.100000000000001</v>
      </c>
      <c r="L35" s="556"/>
      <c r="M35" s="556"/>
      <c r="N35" s="554">
        <v>20.100000000000001</v>
      </c>
      <c r="O35" s="556"/>
      <c r="P35" s="556"/>
      <c r="Q35" s="554">
        <v>20.100000000000001</v>
      </c>
      <c r="R35" s="556"/>
      <c r="S35" s="556"/>
      <c r="T35" s="554">
        <v>20.100000000000001</v>
      </c>
      <c r="U35" s="556"/>
      <c r="V35" s="556"/>
      <c r="W35" s="554">
        <v>20.100000000000001</v>
      </c>
      <c r="X35" s="556"/>
      <c r="Y35" s="556"/>
      <c r="Z35" s="554">
        <v>20.100000000000001</v>
      </c>
      <c r="AA35" s="556"/>
      <c r="AB35" s="556"/>
      <c r="AC35" s="554">
        <v>20.100000000000001</v>
      </c>
      <c r="AD35" s="556"/>
      <c r="AE35" s="556"/>
    </row>
    <row r="36" spans="1:31" ht="22.5" customHeight="1">
      <c r="A36" s="548">
        <f t="shared" si="0"/>
        <v>21</v>
      </c>
      <c r="B36" s="549"/>
      <c r="C36" s="554">
        <f t="shared" si="1"/>
        <v>20</v>
      </c>
      <c r="D36" s="555"/>
      <c r="E36" s="554">
        <v>20.100000000000001</v>
      </c>
      <c r="F36" s="556"/>
      <c r="G36" s="556"/>
      <c r="H36" s="554">
        <v>20.100000000000001</v>
      </c>
      <c r="I36" s="556"/>
      <c r="J36" s="556"/>
      <c r="K36" s="554">
        <v>20.100000000000001</v>
      </c>
      <c r="L36" s="556"/>
      <c r="M36" s="556"/>
      <c r="N36" s="554">
        <v>20.100000000000001</v>
      </c>
      <c r="O36" s="556"/>
      <c r="P36" s="556"/>
      <c r="Q36" s="554">
        <v>20.100000000000001</v>
      </c>
      <c r="R36" s="556"/>
      <c r="S36" s="556"/>
      <c r="T36" s="554">
        <v>20.100000000000001</v>
      </c>
      <c r="U36" s="556"/>
      <c r="V36" s="556"/>
      <c r="W36" s="554">
        <v>20.100000000000001</v>
      </c>
      <c r="X36" s="556"/>
      <c r="Y36" s="556"/>
      <c r="Z36" s="554">
        <v>20.100000000000001</v>
      </c>
      <c r="AA36" s="556"/>
      <c r="AB36" s="556"/>
      <c r="AC36" s="554">
        <v>20.100000000000001</v>
      </c>
      <c r="AD36" s="556"/>
      <c r="AE36" s="556"/>
    </row>
    <row r="37" spans="1:31" ht="22.5" customHeight="1">
      <c r="A37" s="548">
        <f t="shared" si="0"/>
        <v>22</v>
      </c>
      <c r="B37" s="549"/>
      <c r="C37" s="554">
        <f t="shared" si="1"/>
        <v>20</v>
      </c>
      <c r="D37" s="555"/>
      <c r="E37" s="554">
        <v>20.100000000000001</v>
      </c>
      <c r="F37" s="556"/>
      <c r="G37" s="556"/>
      <c r="H37" s="554">
        <v>20.100000000000001</v>
      </c>
      <c r="I37" s="556"/>
      <c r="J37" s="556"/>
      <c r="K37" s="554">
        <v>20.100000000000001</v>
      </c>
      <c r="L37" s="556"/>
      <c r="M37" s="556"/>
      <c r="N37" s="554">
        <v>20.100000000000001</v>
      </c>
      <c r="O37" s="556"/>
      <c r="P37" s="556"/>
      <c r="Q37" s="554">
        <v>20.100000000000001</v>
      </c>
      <c r="R37" s="556"/>
      <c r="S37" s="556"/>
      <c r="T37" s="554">
        <v>20.100000000000001</v>
      </c>
      <c r="U37" s="556"/>
      <c r="V37" s="556"/>
      <c r="W37" s="554">
        <v>20.100000000000001</v>
      </c>
      <c r="X37" s="556"/>
      <c r="Y37" s="556"/>
      <c r="Z37" s="554">
        <v>20.100000000000001</v>
      </c>
      <c r="AA37" s="556"/>
      <c r="AB37" s="556"/>
      <c r="AC37" s="554">
        <v>20.100000000000001</v>
      </c>
      <c r="AD37" s="556"/>
      <c r="AE37" s="556"/>
    </row>
    <row r="38" spans="1:31" ht="22.5" customHeight="1">
      <c r="A38" s="548">
        <f t="shared" si="0"/>
        <v>23</v>
      </c>
      <c r="B38" s="549"/>
      <c r="C38" s="554">
        <f t="shared" si="1"/>
        <v>20</v>
      </c>
      <c r="D38" s="555"/>
      <c r="E38" s="554">
        <v>20.100000000000001</v>
      </c>
      <c r="F38" s="556"/>
      <c r="G38" s="556"/>
      <c r="H38" s="554">
        <v>20.100000000000001</v>
      </c>
      <c r="I38" s="556"/>
      <c r="J38" s="556"/>
      <c r="K38" s="554">
        <v>20.100000000000001</v>
      </c>
      <c r="L38" s="556"/>
      <c r="M38" s="556"/>
      <c r="N38" s="554">
        <v>20.100000000000001</v>
      </c>
      <c r="O38" s="556"/>
      <c r="P38" s="556"/>
      <c r="Q38" s="554">
        <v>20.100000000000001</v>
      </c>
      <c r="R38" s="556"/>
      <c r="S38" s="556"/>
      <c r="T38" s="554">
        <v>20.100000000000001</v>
      </c>
      <c r="U38" s="556"/>
      <c r="V38" s="556"/>
      <c r="W38" s="554">
        <v>20.100000000000001</v>
      </c>
      <c r="X38" s="556"/>
      <c r="Y38" s="556"/>
      <c r="Z38" s="554">
        <v>20.100000000000001</v>
      </c>
      <c r="AA38" s="556"/>
      <c r="AB38" s="556"/>
      <c r="AC38" s="554">
        <v>20.100000000000001</v>
      </c>
      <c r="AD38" s="556"/>
      <c r="AE38" s="556"/>
    </row>
    <row r="39" spans="1:31" ht="22.5" customHeight="1">
      <c r="A39" s="548">
        <f t="shared" si="0"/>
        <v>24</v>
      </c>
      <c r="B39" s="549"/>
      <c r="C39" s="554">
        <f t="shared" si="1"/>
        <v>20</v>
      </c>
      <c r="D39" s="555"/>
      <c r="E39" s="554">
        <v>20.100000000000001</v>
      </c>
      <c r="F39" s="556"/>
      <c r="G39" s="556"/>
      <c r="H39" s="554">
        <v>20.100000000000001</v>
      </c>
      <c r="I39" s="556"/>
      <c r="J39" s="556"/>
      <c r="K39" s="554">
        <v>20.100000000000001</v>
      </c>
      <c r="L39" s="556"/>
      <c r="M39" s="556"/>
      <c r="N39" s="554">
        <v>20.100000000000001</v>
      </c>
      <c r="O39" s="556"/>
      <c r="P39" s="556"/>
      <c r="Q39" s="554">
        <v>20.100000000000001</v>
      </c>
      <c r="R39" s="556"/>
      <c r="S39" s="556"/>
      <c r="T39" s="554">
        <v>20.100000000000001</v>
      </c>
      <c r="U39" s="556"/>
      <c r="V39" s="556"/>
      <c r="W39" s="554">
        <v>20.100000000000001</v>
      </c>
      <c r="X39" s="556"/>
      <c r="Y39" s="556"/>
      <c r="Z39" s="554">
        <v>20.100000000000001</v>
      </c>
      <c r="AA39" s="556"/>
      <c r="AB39" s="556"/>
      <c r="AC39" s="554">
        <v>20.100000000000001</v>
      </c>
      <c r="AD39" s="556"/>
      <c r="AE39" s="556"/>
    </row>
    <row r="40" spans="1:31" ht="22.5" customHeight="1">
      <c r="A40" s="548">
        <f t="shared" si="0"/>
        <v>25</v>
      </c>
      <c r="B40" s="549"/>
      <c r="C40" s="554">
        <f t="shared" si="1"/>
        <v>20</v>
      </c>
      <c r="D40" s="555"/>
      <c r="E40" s="554">
        <v>20.100000000000001</v>
      </c>
      <c r="F40" s="556"/>
      <c r="G40" s="556"/>
      <c r="H40" s="554">
        <v>20.100000000000001</v>
      </c>
      <c r="I40" s="556"/>
      <c r="J40" s="556"/>
      <c r="K40" s="554">
        <v>20.100000000000001</v>
      </c>
      <c r="L40" s="556"/>
      <c r="M40" s="556"/>
      <c r="N40" s="554">
        <v>20.100000000000001</v>
      </c>
      <c r="O40" s="556"/>
      <c r="P40" s="556"/>
      <c r="Q40" s="554">
        <v>20.100000000000001</v>
      </c>
      <c r="R40" s="556"/>
      <c r="S40" s="556"/>
      <c r="T40" s="554">
        <v>20.100000000000001</v>
      </c>
      <c r="U40" s="556"/>
      <c r="V40" s="556"/>
      <c r="W40" s="554">
        <v>20.100000000000001</v>
      </c>
      <c r="X40" s="556"/>
      <c r="Y40" s="556"/>
      <c r="Z40" s="554">
        <v>20.100000000000001</v>
      </c>
      <c r="AA40" s="556"/>
      <c r="AB40" s="556"/>
      <c r="AC40" s="554">
        <v>20.100000000000001</v>
      </c>
      <c r="AD40" s="556"/>
      <c r="AE40" s="556"/>
    </row>
    <row r="41" spans="1:31" ht="22.5" customHeight="1">
      <c r="A41" s="548">
        <f t="shared" si="0"/>
        <v>26</v>
      </c>
      <c r="B41" s="549"/>
      <c r="C41" s="554">
        <f t="shared" si="1"/>
        <v>20</v>
      </c>
      <c r="D41" s="555"/>
      <c r="E41" s="554">
        <v>20.100000000000001</v>
      </c>
      <c r="F41" s="556"/>
      <c r="G41" s="556"/>
      <c r="H41" s="554">
        <v>20.100000000000001</v>
      </c>
      <c r="I41" s="556"/>
      <c r="J41" s="556"/>
      <c r="K41" s="554">
        <v>20.100000000000001</v>
      </c>
      <c r="L41" s="556"/>
      <c r="M41" s="556"/>
      <c r="N41" s="554">
        <v>20.100000000000001</v>
      </c>
      <c r="O41" s="556"/>
      <c r="P41" s="556"/>
      <c r="Q41" s="554">
        <v>20.100000000000001</v>
      </c>
      <c r="R41" s="556"/>
      <c r="S41" s="556"/>
      <c r="T41" s="554">
        <v>20.100000000000001</v>
      </c>
      <c r="U41" s="556"/>
      <c r="V41" s="556"/>
      <c r="W41" s="554">
        <v>20.100000000000001</v>
      </c>
      <c r="X41" s="556"/>
      <c r="Y41" s="556"/>
      <c r="Z41" s="554">
        <v>20.100000000000001</v>
      </c>
      <c r="AA41" s="556"/>
      <c r="AB41" s="556"/>
      <c r="AC41" s="554">
        <v>20.100000000000001</v>
      </c>
      <c r="AD41" s="556"/>
      <c r="AE41" s="556"/>
    </row>
    <row r="42" spans="1:31" ht="22.5" customHeight="1">
      <c r="A42" s="548">
        <f t="shared" si="0"/>
        <v>27</v>
      </c>
      <c r="B42" s="549"/>
      <c r="C42" s="554">
        <f t="shared" si="1"/>
        <v>20</v>
      </c>
      <c r="D42" s="555"/>
      <c r="E42" s="554">
        <v>20.100000000000001</v>
      </c>
      <c r="F42" s="556"/>
      <c r="G42" s="556"/>
      <c r="H42" s="554">
        <v>20.100000000000001</v>
      </c>
      <c r="I42" s="556"/>
      <c r="J42" s="556"/>
      <c r="K42" s="554">
        <v>20.100000000000001</v>
      </c>
      <c r="L42" s="556"/>
      <c r="M42" s="556"/>
      <c r="N42" s="554">
        <v>20.100000000000001</v>
      </c>
      <c r="O42" s="556"/>
      <c r="P42" s="556"/>
      <c r="Q42" s="554">
        <v>20.100000000000001</v>
      </c>
      <c r="R42" s="556"/>
      <c r="S42" s="556"/>
      <c r="T42" s="554">
        <v>20.100000000000001</v>
      </c>
      <c r="U42" s="556"/>
      <c r="V42" s="556"/>
      <c r="W42" s="554">
        <v>20.100000000000001</v>
      </c>
      <c r="X42" s="556"/>
      <c r="Y42" s="556"/>
      <c r="Z42" s="554">
        <v>20.100000000000001</v>
      </c>
      <c r="AA42" s="556"/>
      <c r="AB42" s="556"/>
      <c r="AC42" s="554">
        <v>20.100000000000001</v>
      </c>
      <c r="AD42" s="556"/>
      <c r="AE42" s="556"/>
    </row>
    <row r="43" spans="1:31" ht="22.5" customHeight="1">
      <c r="A43" s="548">
        <f t="shared" si="0"/>
        <v>28</v>
      </c>
      <c r="B43" s="549"/>
      <c r="C43" s="554">
        <f t="shared" si="1"/>
        <v>20</v>
      </c>
      <c r="D43" s="555"/>
      <c r="E43" s="554">
        <v>20.100000000000001</v>
      </c>
      <c r="F43" s="556"/>
      <c r="G43" s="556"/>
      <c r="H43" s="554">
        <v>20.100000000000001</v>
      </c>
      <c r="I43" s="556"/>
      <c r="J43" s="556"/>
      <c r="K43" s="554">
        <v>20.100000000000001</v>
      </c>
      <c r="L43" s="556"/>
      <c r="M43" s="556"/>
      <c r="N43" s="554">
        <v>20.100000000000001</v>
      </c>
      <c r="O43" s="556"/>
      <c r="P43" s="556"/>
      <c r="Q43" s="554">
        <v>20.100000000000001</v>
      </c>
      <c r="R43" s="556"/>
      <c r="S43" s="556"/>
      <c r="T43" s="554">
        <v>20.100000000000001</v>
      </c>
      <c r="U43" s="556"/>
      <c r="V43" s="556"/>
      <c r="W43" s="554">
        <v>20.100000000000001</v>
      </c>
      <c r="X43" s="556"/>
      <c r="Y43" s="556"/>
      <c r="Z43" s="554">
        <v>20.100000000000001</v>
      </c>
      <c r="AA43" s="556"/>
      <c r="AB43" s="556"/>
      <c r="AC43" s="554">
        <v>20.100000000000001</v>
      </c>
      <c r="AD43" s="556"/>
      <c r="AE43" s="556"/>
    </row>
    <row r="44" spans="1:31" ht="18.75" customHeight="1">
      <c r="A44" s="548">
        <f t="shared" si="0"/>
        <v>29</v>
      </c>
      <c r="B44" s="549"/>
      <c r="C44" s="554">
        <f t="shared" si="1"/>
        <v>20</v>
      </c>
      <c r="D44" s="555"/>
      <c r="E44" s="554">
        <v>20.100000000000001</v>
      </c>
      <c r="F44" s="556"/>
      <c r="G44" s="556"/>
      <c r="H44" s="554">
        <v>20.100000000000001</v>
      </c>
      <c r="I44" s="556"/>
      <c r="J44" s="556"/>
      <c r="K44" s="554">
        <v>20.100000000000001</v>
      </c>
      <c r="L44" s="556"/>
      <c r="M44" s="556"/>
      <c r="N44" s="554">
        <v>20.100000000000001</v>
      </c>
      <c r="O44" s="556"/>
      <c r="P44" s="556"/>
      <c r="Q44" s="554">
        <v>20.100000000000001</v>
      </c>
      <c r="R44" s="556"/>
      <c r="S44" s="556"/>
      <c r="T44" s="554">
        <v>20.100000000000001</v>
      </c>
      <c r="U44" s="556"/>
      <c r="V44" s="556"/>
      <c r="W44" s="554">
        <v>20.100000000000001</v>
      </c>
      <c r="X44" s="556"/>
      <c r="Y44" s="556"/>
      <c r="Z44" s="554">
        <v>20.100000000000001</v>
      </c>
      <c r="AA44" s="556"/>
      <c r="AB44" s="556"/>
      <c r="AC44" s="554">
        <v>20.100000000000001</v>
      </c>
      <c r="AD44" s="556"/>
      <c r="AE44" s="556"/>
    </row>
    <row r="45" spans="1:31" ht="18.75" customHeight="1">
      <c r="A45" s="548">
        <f t="shared" si="0"/>
        <v>30</v>
      </c>
      <c r="B45" s="549"/>
      <c r="C45" s="554">
        <f t="shared" si="1"/>
        <v>20</v>
      </c>
      <c r="D45" s="555"/>
      <c r="E45" s="554">
        <v>20.100000000000001</v>
      </c>
      <c r="F45" s="556"/>
      <c r="G45" s="556"/>
      <c r="H45" s="554">
        <v>20.100000000000001</v>
      </c>
      <c r="I45" s="556"/>
      <c r="J45" s="556"/>
      <c r="K45" s="554">
        <v>20.100000000000001</v>
      </c>
      <c r="L45" s="556"/>
      <c r="M45" s="556"/>
      <c r="N45" s="554">
        <v>20.100000000000001</v>
      </c>
      <c r="O45" s="556"/>
      <c r="P45" s="556"/>
      <c r="Q45" s="554">
        <v>20.100000000000001</v>
      </c>
      <c r="R45" s="556"/>
      <c r="S45" s="556"/>
      <c r="T45" s="554">
        <v>20.100000000000001</v>
      </c>
      <c r="U45" s="556"/>
      <c r="V45" s="556"/>
      <c r="W45" s="554">
        <v>20.100000000000001</v>
      </c>
      <c r="X45" s="556"/>
      <c r="Y45" s="556"/>
      <c r="Z45" s="554">
        <v>20.100000000000001</v>
      </c>
      <c r="AA45" s="556"/>
      <c r="AB45" s="556"/>
      <c r="AC45" s="554">
        <v>20.100000000000001</v>
      </c>
      <c r="AD45" s="556"/>
      <c r="AE45" s="556"/>
    </row>
    <row r="46" spans="1:31" ht="18.75" customHeight="1">
      <c r="A46" s="557" t="s">
        <v>111</v>
      </c>
      <c r="B46" s="558"/>
      <c r="C46" s="559">
        <f>AVERAGE(C16:D45)</f>
        <v>20</v>
      </c>
      <c r="D46" s="560"/>
      <c r="E46" s="561">
        <f>AVERAGE(E16:G45)</f>
        <v>20.100000000000012</v>
      </c>
      <c r="F46" s="562"/>
      <c r="G46" s="562"/>
      <c r="H46" s="561">
        <f>AVERAGE(H16:J45)</f>
        <v>20.100000000000012</v>
      </c>
      <c r="I46" s="562"/>
      <c r="J46" s="563"/>
      <c r="K46" s="562">
        <f>AVERAGE(K16:M45)</f>
        <v>20.100000000000012</v>
      </c>
      <c r="L46" s="562"/>
      <c r="M46" s="562"/>
      <c r="N46" s="561">
        <f>AVERAGE(N16:P45)</f>
        <v>20.100000000000012</v>
      </c>
      <c r="O46" s="562"/>
      <c r="P46" s="563"/>
      <c r="Q46" s="561">
        <f>AVERAGE(Q16:S45)</f>
        <v>20.100000000000012</v>
      </c>
      <c r="R46" s="562"/>
      <c r="S46" s="563"/>
      <c r="T46" s="561">
        <f>AVERAGE(T16:V45)</f>
        <v>20.100000000000012</v>
      </c>
      <c r="U46" s="562"/>
      <c r="V46" s="563"/>
      <c r="W46" s="561">
        <f>AVERAGE(W16:Y45)</f>
        <v>20.100000000000012</v>
      </c>
      <c r="X46" s="562"/>
      <c r="Y46" s="563"/>
      <c r="Z46" s="561">
        <f>AVERAGE(Z16:AB45)</f>
        <v>20.100000000000012</v>
      </c>
      <c r="AA46" s="562"/>
      <c r="AB46" s="563"/>
      <c r="AC46" s="561">
        <f>AVERAGE(AC16:AE45)</f>
        <v>20.100000000000012</v>
      </c>
      <c r="AD46" s="562"/>
      <c r="AE46" s="563"/>
    </row>
    <row r="47" spans="1:31" ht="18.75" customHeight="1">
      <c r="A47" s="557" t="s">
        <v>160</v>
      </c>
      <c r="B47" s="558"/>
      <c r="C47" s="558"/>
      <c r="D47" s="564"/>
      <c r="E47" s="565">
        <f>MAX(_xlfn.STDEV.S(E16:G45),_xlfn.STDEV.S(H16:J45),_xlfn.STDEV.S(K16:M45),_xlfn.STDEV.S(N16:P45),_xlfn.STDEV.S(Q16:S45),_xlfn.STDEV.S(T16:V45),_xlfn.STDEV.S(W16:Y45),_xlfn.STDEV.S(Z16:AB45),_xlfn.STDEV.S(AC16:AE45))/SQRT(1)</f>
        <v>1.0840344679840707E-14</v>
      </c>
      <c r="F47" s="566"/>
      <c r="G47" s="567"/>
      <c r="H47" s="568"/>
      <c r="J47" s="569"/>
      <c r="K47" s="570"/>
      <c r="L47" s="571"/>
      <c r="M47" s="569"/>
      <c r="N47" s="571"/>
      <c r="O47" s="570"/>
      <c r="P47" s="569"/>
      <c r="Q47" s="570"/>
      <c r="R47" s="572"/>
      <c r="S47" s="570"/>
      <c r="T47" s="572"/>
      <c r="U47" s="570"/>
      <c r="V47" s="569"/>
      <c r="W47" s="570"/>
      <c r="X47" s="573"/>
      <c r="Y47" s="569"/>
      <c r="Z47" s="573"/>
      <c r="AA47" s="569"/>
      <c r="AB47" s="574"/>
      <c r="AC47" s="569"/>
      <c r="AD47" s="575"/>
      <c r="AE47" s="576"/>
    </row>
    <row r="48" spans="1:31" ht="18.75" customHeight="1">
      <c r="A48" s="557" t="s">
        <v>161</v>
      </c>
      <c r="B48" s="558"/>
      <c r="C48" s="558"/>
      <c r="D48" s="564"/>
      <c r="E48" s="565">
        <f>_xlfn.STDEV.S(C16:D45)/SQRT(1)</f>
        <v>0</v>
      </c>
      <c r="F48" s="566"/>
      <c r="G48" s="567"/>
      <c r="H48" s="577"/>
      <c r="I48" s="577"/>
      <c r="J48" s="578"/>
      <c r="K48" s="578"/>
      <c r="L48" s="571"/>
      <c r="M48" s="571"/>
      <c r="N48" s="571"/>
      <c r="O48" s="571"/>
      <c r="P48" s="571"/>
      <c r="Q48" s="571"/>
      <c r="R48" s="572"/>
      <c r="S48" s="572"/>
      <c r="T48" s="572"/>
      <c r="U48" s="579"/>
      <c r="V48" s="579"/>
      <c r="W48" s="579"/>
      <c r="X48" s="573"/>
      <c r="Y48" s="573"/>
      <c r="Z48" s="573"/>
      <c r="AA48" s="574"/>
      <c r="AB48" s="574"/>
      <c r="AC48" s="574"/>
      <c r="AD48" s="575"/>
      <c r="AE48" s="576"/>
    </row>
    <row r="49" spans="1:31" ht="18.75" customHeight="1">
      <c r="A49" s="580" t="s">
        <v>112</v>
      </c>
      <c r="B49" s="533"/>
      <c r="C49" s="533"/>
      <c r="D49" s="533"/>
      <c r="E49" s="533"/>
      <c r="F49" s="533"/>
      <c r="G49" s="533"/>
      <c r="H49" s="533"/>
      <c r="I49" s="533"/>
      <c r="J49" s="533"/>
      <c r="K49" s="533"/>
      <c r="L49" s="581"/>
      <c r="M49" s="581"/>
      <c r="N49" s="581"/>
      <c r="O49" s="581"/>
      <c r="P49" s="581"/>
      <c r="Q49" s="581"/>
      <c r="R49" s="582"/>
      <c r="S49" s="582"/>
      <c r="T49" s="582"/>
      <c r="U49" s="583"/>
      <c r="V49" s="583"/>
      <c r="W49" s="583"/>
      <c r="X49" s="584"/>
      <c r="Y49" s="584"/>
      <c r="Z49" s="584"/>
      <c r="AA49" s="575"/>
      <c r="AB49" s="575"/>
      <c r="AC49" s="575"/>
      <c r="AD49" s="575"/>
      <c r="AE49" s="576"/>
    </row>
    <row r="50" spans="1:31" ht="18.75" customHeight="1">
      <c r="A50" s="580" t="s">
        <v>189</v>
      </c>
      <c r="B50" s="533"/>
      <c r="C50" s="533"/>
      <c r="D50" s="533"/>
      <c r="E50" s="533"/>
      <c r="F50" s="533"/>
      <c r="G50" s="533"/>
      <c r="H50" s="533"/>
      <c r="N50" s="581"/>
      <c r="O50" s="581"/>
      <c r="P50" s="581"/>
      <c r="Q50" s="581"/>
      <c r="R50" s="582"/>
      <c r="S50" s="582"/>
      <c r="T50" s="582"/>
      <c r="U50" s="583"/>
      <c r="Z50" s="585" t="s">
        <v>113</v>
      </c>
      <c r="AA50" s="586">
        <f>MAX(F64:AC93)</f>
        <v>0</v>
      </c>
      <c r="AB50" s="586"/>
      <c r="AC50" s="586"/>
      <c r="AD50" s="587" t="s">
        <v>190</v>
      </c>
      <c r="AE50" s="576"/>
    </row>
    <row r="51" spans="1:31" ht="18.75" customHeight="1">
      <c r="A51" s="580" t="s">
        <v>191</v>
      </c>
      <c r="B51" s="533"/>
      <c r="C51" s="533"/>
      <c r="D51" s="533"/>
      <c r="E51" s="533"/>
      <c r="F51" s="533"/>
      <c r="G51" s="533"/>
      <c r="H51" s="533"/>
      <c r="N51" s="581"/>
      <c r="O51" s="581"/>
      <c r="P51" s="581"/>
      <c r="Q51" s="581"/>
      <c r="R51" s="582"/>
      <c r="S51" s="582"/>
      <c r="T51" s="582"/>
      <c r="U51" s="583"/>
      <c r="Z51" s="585" t="s">
        <v>113</v>
      </c>
      <c r="AA51" s="588">
        <f>MAX(D59:AD59)</f>
        <v>0</v>
      </c>
      <c r="AB51" s="588"/>
      <c r="AC51" s="588"/>
      <c r="AD51" s="587" t="s">
        <v>190</v>
      </c>
      <c r="AE51" s="576"/>
    </row>
    <row r="52" spans="1:31" ht="18.75" customHeight="1">
      <c r="A52" s="580" t="s">
        <v>192</v>
      </c>
      <c r="B52" s="533"/>
      <c r="C52" s="533"/>
      <c r="D52" s="533"/>
      <c r="E52" s="533"/>
      <c r="F52" s="533"/>
      <c r="G52" s="533"/>
      <c r="H52" s="533"/>
      <c r="N52" s="581"/>
      <c r="O52" s="581"/>
      <c r="P52" s="581"/>
      <c r="Q52" s="581"/>
      <c r="R52" s="582"/>
      <c r="S52" s="582"/>
      <c r="T52" s="582"/>
      <c r="U52" s="583"/>
      <c r="Z52" s="585" t="s">
        <v>113</v>
      </c>
      <c r="AA52" s="589">
        <f>MAX(D57:AD57)-MIN(D56:AD56)</f>
        <v>0</v>
      </c>
      <c r="AB52" s="589"/>
      <c r="AC52" s="589"/>
      <c r="AD52" s="587" t="s">
        <v>190</v>
      </c>
      <c r="AE52" s="576"/>
    </row>
    <row r="53" spans="1:31" ht="18.75" customHeight="1">
      <c r="A53" s="580"/>
      <c r="B53" s="533"/>
      <c r="C53" s="533"/>
      <c r="D53" s="533"/>
      <c r="E53" s="533"/>
      <c r="F53" s="533"/>
      <c r="G53" s="533"/>
      <c r="H53" s="533"/>
      <c r="I53" s="533"/>
      <c r="J53" s="533"/>
      <c r="K53" s="533"/>
      <c r="L53" s="581"/>
      <c r="M53" s="581"/>
      <c r="N53" s="581"/>
      <c r="O53" s="581"/>
      <c r="P53" s="581"/>
      <c r="Q53" s="581"/>
      <c r="R53" s="582"/>
      <c r="S53" s="582"/>
      <c r="T53" s="582"/>
      <c r="U53" s="583"/>
      <c r="V53" s="583"/>
      <c r="W53" s="583"/>
      <c r="X53" s="584"/>
      <c r="Y53" s="584"/>
      <c r="Z53" s="584"/>
      <c r="AA53" s="575"/>
      <c r="AB53" s="575"/>
      <c r="AC53" s="575"/>
      <c r="AD53" s="575"/>
      <c r="AE53" s="576"/>
    </row>
    <row r="54" spans="1:31" ht="18.75" customHeight="1">
      <c r="A54" s="590"/>
      <c r="B54" s="590"/>
      <c r="C54" s="590"/>
      <c r="D54" s="591" t="s">
        <v>138</v>
      </c>
      <c r="E54" s="592"/>
      <c r="F54" s="592"/>
      <c r="G54" s="592"/>
      <c r="H54" s="592"/>
      <c r="I54" s="592"/>
      <c r="J54" s="592"/>
      <c r="K54" s="592"/>
      <c r="L54" s="592"/>
      <c r="M54" s="592"/>
      <c r="N54" s="592"/>
      <c r="O54" s="592"/>
      <c r="P54" s="592"/>
      <c r="Q54" s="592"/>
      <c r="R54" s="592"/>
      <c r="S54" s="592"/>
      <c r="T54" s="592"/>
      <c r="U54" s="592"/>
      <c r="V54" s="592"/>
      <c r="W54" s="592"/>
      <c r="X54" s="592"/>
      <c r="Y54" s="592"/>
      <c r="Z54" s="592"/>
      <c r="AA54" s="592"/>
      <c r="AB54" s="592"/>
      <c r="AC54" s="592"/>
      <c r="AD54" s="593"/>
      <c r="AE54" s="594"/>
    </row>
    <row r="55" spans="1:31" ht="18.75" customHeight="1">
      <c r="A55" s="595"/>
      <c r="B55" s="595"/>
      <c r="C55" s="596"/>
      <c r="D55" s="591" t="s">
        <v>102</v>
      </c>
      <c r="E55" s="592"/>
      <c r="F55" s="593"/>
      <c r="G55" s="591" t="s">
        <v>103</v>
      </c>
      <c r="H55" s="592"/>
      <c r="I55" s="593"/>
      <c r="J55" s="591" t="s">
        <v>104</v>
      </c>
      <c r="K55" s="592"/>
      <c r="L55" s="593"/>
      <c r="M55" s="591" t="s">
        <v>105</v>
      </c>
      <c r="N55" s="592"/>
      <c r="O55" s="593"/>
      <c r="P55" s="591" t="s">
        <v>106</v>
      </c>
      <c r="Q55" s="592"/>
      <c r="R55" s="593"/>
      <c r="S55" s="591" t="s">
        <v>107</v>
      </c>
      <c r="T55" s="592"/>
      <c r="U55" s="593"/>
      <c r="V55" s="591" t="s">
        <v>108</v>
      </c>
      <c r="W55" s="592"/>
      <c r="X55" s="593"/>
      <c r="Y55" s="591" t="s">
        <v>109</v>
      </c>
      <c r="Z55" s="592"/>
      <c r="AA55" s="593"/>
      <c r="AB55" s="591" t="s">
        <v>110</v>
      </c>
      <c r="AC55" s="592"/>
      <c r="AD55" s="593"/>
      <c r="AE55" s="594"/>
    </row>
    <row r="56" spans="1:31" ht="18.75" customHeight="1">
      <c r="A56" s="597" t="s">
        <v>115</v>
      </c>
      <c r="B56" s="598"/>
      <c r="C56" s="599"/>
      <c r="D56" s="600">
        <f>MIN(E16:G45)</f>
        <v>20.100000000000001</v>
      </c>
      <c r="E56" s="600"/>
      <c r="F56" s="601"/>
      <c r="G56" s="602">
        <f>MIN(H16:J45)</f>
        <v>20.100000000000001</v>
      </c>
      <c r="H56" s="600"/>
      <c r="I56" s="601"/>
      <c r="J56" s="603">
        <f>MIN(K16:M45)</f>
        <v>20.100000000000001</v>
      </c>
      <c r="K56" s="604"/>
      <c r="L56" s="605"/>
      <c r="M56" s="603">
        <f>MIN(N16:P45)</f>
        <v>20.100000000000001</v>
      </c>
      <c r="N56" s="604"/>
      <c r="O56" s="605"/>
      <c r="P56" s="603">
        <f>MIN(Q16:S45)</f>
        <v>20.100000000000001</v>
      </c>
      <c r="Q56" s="604"/>
      <c r="R56" s="605"/>
      <c r="S56" s="603">
        <f>MIN(T16:V45)</f>
        <v>20.100000000000001</v>
      </c>
      <c r="T56" s="604"/>
      <c r="U56" s="605"/>
      <c r="V56" s="603">
        <f>MIN(W16:Y45)</f>
        <v>20.100000000000001</v>
      </c>
      <c r="W56" s="604"/>
      <c r="X56" s="605"/>
      <c r="Y56" s="603">
        <f>MIN(Z16:AB45)</f>
        <v>20.100000000000001</v>
      </c>
      <c r="Z56" s="604"/>
      <c r="AA56" s="605"/>
      <c r="AB56" s="603">
        <f>MIN(AC16:AE45)</f>
        <v>20.100000000000001</v>
      </c>
      <c r="AC56" s="604"/>
      <c r="AD56" s="605"/>
      <c r="AE56" s="594"/>
    </row>
    <row r="57" spans="1:31" ht="18.75" customHeight="1">
      <c r="A57" s="606" t="s">
        <v>116</v>
      </c>
      <c r="B57" s="607"/>
      <c r="C57" s="608"/>
      <c r="D57" s="600">
        <f>MAX(E16:G45)</f>
        <v>20.100000000000001</v>
      </c>
      <c r="E57" s="600"/>
      <c r="F57" s="601"/>
      <c r="G57" s="602">
        <f>MAX(H16:J45)</f>
        <v>20.100000000000001</v>
      </c>
      <c r="H57" s="600"/>
      <c r="I57" s="601"/>
      <c r="J57" s="602">
        <f>MAX(K16:M45)</f>
        <v>20.100000000000001</v>
      </c>
      <c r="K57" s="600"/>
      <c r="L57" s="601"/>
      <c r="M57" s="602">
        <f>MAX(N16:P45)</f>
        <v>20.100000000000001</v>
      </c>
      <c r="N57" s="600"/>
      <c r="O57" s="601"/>
      <c r="P57" s="602">
        <f>MAX(Q16:S45)</f>
        <v>20.100000000000001</v>
      </c>
      <c r="Q57" s="600"/>
      <c r="R57" s="601"/>
      <c r="S57" s="602">
        <f>MAX(T16:V45)</f>
        <v>20.100000000000001</v>
      </c>
      <c r="T57" s="600"/>
      <c r="U57" s="601"/>
      <c r="V57" s="602">
        <f>MAX(W16:Y45)</f>
        <v>20.100000000000001</v>
      </c>
      <c r="W57" s="600"/>
      <c r="X57" s="601"/>
      <c r="Y57" s="602">
        <f>MAX(Z16:AB45)</f>
        <v>20.100000000000001</v>
      </c>
      <c r="Z57" s="600"/>
      <c r="AA57" s="601"/>
      <c r="AB57" s="602">
        <f>MAX(AC16:AE45)</f>
        <v>20.100000000000001</v>
      </c>
      <c r="AC57" s="600"/>
      <c r="AD57" s="601"/>
      <c r="AE57" s="594"/>
    </row>
    <row r="58" spans="1:31" ht="18.75" customHeight="1">
      <c r="A58" s="606" t="s">
        <v>117</v>
      </c>
      <c r="B58" s="607"/>
      <c r="C58" s="608"/>
      <c r="D58" s="600">
        <f>ABS(D56-D57)</f>
        <v>0</v>
      </c>
      <c r="E58" s="600"/>
      <c r="F58" s="601"/>
      <c r="G58" s="602">
        <f>ABS(G56-G57)</f>
        <v>0</v>
      </c>
      <c r="H58" s="600"/>
      <c r="I58" s="601"/>
      <c r="J58" s="602">
        <f>ABS(J56-J57)</f>
        <v>0</v>
      </c>
      <c r="K58" s="600"/>
      <c r="L58" s="601"/>
      <c r="M58" s="602">
        <f>ABS(M56-M57)</f>
        <v>0</v>
      </c>
      <c r="N58" s="600"/>
      <c r="O58" s="601"/>
      <c r="P58" s="602">
        <f>ABS(P56-P57)</f>
        <v>0</v>
      </c>
      <c r="Q58" s="600"/>
      <c r="R58" s="601"/>
      <c r="S58" s="602">
        <f>ABS(S56-S57)</f>
        <v>0</v>
      </c>
      <c r="T58" s="600"/>
      <c r="U58" s="601"/>
      <c r="V58" s="602">
        <f>ABS(V56-V57)</f>
        <v>0</v>
      </c>
      <c r="W58" s="600"/>
      <c r="X58" s="601"/>
      <c r="Y58" s="602">
        <f>ABS(Y56-Y57)</f>
        <v>0</v>
      </c>
      <c r="Z58" s="600"/>
      <c r="AA58" s="601"/>
      <c r="AB58" s="602">
        <f>ABS(AB56-AB57)</f>
        <v>0</v>
      </c>
      <c r="AC58" s="600"/>
      <c r="AD58" s="601"/>
      <c r="AE58" s="594"/>
    </row>
    <row r="59" spans="1:31" ht="18.75" customHeight="1">
      <c r="A59" s="609" t="s">
        <v>118</v>
      </c>
      <c r="B59" s="610"/>
      <c r="C59" s="611"/>
      <c r="D59" s="612">
        <f>D58/2</f>
        <v>0</v>
      </c>
      <c r="E59" s="612"/>
      <c r="F59" s="613"/>
      <c r="G59" s="614">
        <f>G58/2</f>
        <v>0</v>
      </c>
      <c r="H59" s="612"/>
      <c r="I59" s="613"/>
      <c r="J59" s="614">
        <f>J58/2</f>
        <v>0</v>
      </c>
      <c r="K59" s="612"/>
      <c r="L59" s="613"/>
      <c r="M59" s="614">
        <f>M58/2</f>
        <v>0</v>
      </c>
      <c r="N59" s="612"/>
      <c r="O59" s="613"/>
      <c r="P59" s="614">
        <f>P58/2</f>
        <v>0</v>
      </c>
      <c r="Q59" s="612"/>
      <c r="R59" s="613"/>
      <c r="S59" s="614">
        <f>S58/2</f>
        <v>0</v>
      </c>
      <c r="T59" s="612"/>
      <c r="U59" s="613"/>
      <c r="V59" s="614">
        <f>V58/2</f>
        <v>0</v>
      </c>
      <c r="W59" s="612"/>
      <c r="X59" s="613"/>
      <c r="Y59" s="614">
        <f>Y58/2</f>
        <v>0</v>
      </c>
      <c r="Z59" s="612"/>
      <c r="AA59" s="613"/>
      <c r="AB59" s="614">
        <f>AB58/2</f>
        <v>0</v>
      </c>
      <c r="AC59" s="612"/>
      <c r="AD59" s="613"/>
      <c r="AE59" s="594"/>
    </row>
    <row r="60" spans="1:31" ht="18.75" customHeight="1">
      <c r="A60" s="615"/>
      <c r="B60" s="615"/>
      <c r="C60" s="615"/>
      <c r="D60" s="616"/>
      <c r="E60" s="616"/>
      <c r="F60" s="616"/>
      <c r="G60" s="616"/>
      <c r="H60" s="616"/>
      <c r="I60" s="616"/>
      <c r="J60" s="616"/>
      <c r="K60" s="616"/>
      <c r="L60" s="616"/>
      <c r="M60" s="616"/>
      <c r="N60" s="616"/>
      <c r="O60" s="616"/>
      <c r="P60" s="616"/>
      <c r="Q60" s="616"/>
      <c r="R60" s="616"/>
      <c r="S60" s="616"/>
      <c r="T60" s="616"/>
      <c r="U60" s="616"/>
      <c r="V60" s="616"/>
      <c r="W60" s="616"/>
      <c r="X60" s="616"/>
      <c r="Y60" s="616"/>
      <c r="Z60" s="616"/>
      <c r="AA60" s="616"/>
      <c r="AB60" s="616"/>
      <c r="AC60" s="616"/>
      <c r="AD60" s="616"/>
      <c r="AE60" s="576"/>
    </row>
    <row r="61" spans="1:31" ht="18.75" customHeight="1">
      <c r="A61" s="580" t="s">
        <v>139</v>
      </c>
      <c r="B61" s="533"/>
      <c r="C61" s="533"/>
      <c r="D61" s="533"/>
      <c r="E61" s="533"/>
      <c r="F61" s="533"/>
      <c r="G61" s="533"/>
      <c r="H61" s="533"/>
      <c r="I61" s="533"/>
      <c r="J61" s="533"/>
      <c r="K61" s="533"/>
    </row>
    <row r="62" spans="1:31" ht="18.75" customHeight="1">
      <c r="A62" s="617" t="s">
        <v>98</v>
      </c>
      <c r="B62" s="618"/>
      <c r="C62" s="617" t="s">
        <v>96</v>
      </c>
      <c r="D62" s="619"/>
      <c r="E62" s="618"/>
      <c r="F62" s="591" t="s">
        <v>140</v>
      </c>
      <c r="G62" s="592"/>
      <c r="H62" s="592"/>
      <c r="I62" s="592"/>
      <c r="J62" s="592"/>
      <c r="K62" s="592"/>
      <c r="L62" s="592"/>
      <c r="M62" s="592"/>
      <c r="N62" s="592"/>
      <c r="O62" s="592"/>
      <c r="P62" s="592"/>
      <c r="Q62" s="592"/>
      <c r="R62" s="592"/>
      <c r="S62" s="592"/>
      <c r="T62" s="592"/>
      <c r="U62" s="592"/>
      <c r="V62" s="592"/>
      <c r="W62" s="592"/>
      <c r="X62" s="592"/>
      <c r="Y62" s="592"/>
      <c r="Z62" s="592"/>
      <c r="AA62" s="592"/>
      <c r="AB62" s="592"/>
      <c r="AC62" s="593"/>
    </row>
    <row r="63" spans="1:31" ht="18.75" customHeight="1">
      <c r="A63" s="620" t="s">
        <v>100</v>
      </c>
      <c r="B63" s="621"/>
      <c r="C63" s="620" t="s">
        <v>101</v>
      </c>
      <c r="D63" s="622"/>
      <c r="E63" s="621"/>
      <c r="F63" s="591" t="s">
        <v>119</v>
      </c>
      <c r="G63" s="592"/>
      <c r="H63" s="593"/>
      <c r="I63" s="591" t="s">
        <v>120</v>
      </c>
      <c r="J63" s="592"/>
      <c r="K63" s="593"/>
      <c r="L63" s="591" t="s">
        <v>121</v>
      </c>
      <c r="M63" s="592"/>
      <c r="N63" s="593"/>
      <c r="O63" s="591" t="s">
        <v>122</v>
      </c>
      <c r="P63" s="592"/>
      <c r="Q63" s="593"/>
      <c r="R63" s="591" t="s">
        <v>123</v>
      </c>
      <c r="S63" s="592"/>
      <c r="T63" s="593"/>
      <c r="U63" s="591" t="s">
        <v>124</v>
      </c>
      <c r="V63" s="592"/>
      <c r="W63" s="593"/>
      <c r="X63" s="591" t="s">
        <v>125</v>
      </c>
      <c r="Y63" s="592"/>
      <c r="Z63" s="593"/>
      <c r="AA63" s="591" t="s">
        <v>126</v>
      </c>
      <c r="AB63" s="592"/>
      <c r="AC63" s="593"/>
    </row>
    <row r="64" spans="1:31" ht="18.75" customHeight="1">
      <c r="A64" s="623">
        <v>1</v>
      </c>
      <c r="B64" s="624"/>
      <c r="C64" s="625">
        <f>C16</f>
        <v>20</v>
      </c>
      <c r="D64" s="626"/>
      <c r="E64" s="627"/>
      <c r="F64" s="602">
        <f>ABS(E16-AC16)</f>
        <v>0</v>
      </c>
      <c r="G64" s="600"/>
      <c r="H64" s="600"/>
      <c r="I64" s="602">
        <f>ABS(H16-AC16)</f>
        <v>0</v>
      </c>
      <c r="J64" s="600"/>
      <c r="K64" s="601"/>
      <c r="L64" s="602">
        <f>ABS(K16-AC16)</f>
        <v>0</v>
      </c>
      <c r="M64" s="600"/>
      <c r="N64" s="600"/>
      <c r="O64" s="603">
        <f>ABS(N16-AC16)</f>
        <v>0</v>
      </c>
      <c r="P64" s="604"/>
      <c r="Q64" s="605"/>
      <c r="R64" s="603">
        <f>ABS(Q16-AC16)</f>
        <v>0</v>
      </c>
      <c r="S64" s="604"/>
      <c r="T64" s="605"/>
      <c r="U64" s="603">
        <f>ABS(T16-AC16)</f>
        <v>0</v>
      </c>
      <c r="V64" s="604"/>
      <c r="W64" s="605"/>
      <c r="X64" s="603">
        <f>ABS(Q16-AC16)</f>
        <v>0</v>
      </c>
      <c r="Y64" s="604"/>
      <c r="Z64" s="605"/>
      <c r="AA64" s="603">
        <f>ABS(Z16-AC16)</f>
        <v>0</v>
      </c>
      <c r="AB64" s="604"/>
      <c r="AC64" s="605"/>
    </row>
    <row r="65" spans="1:29" ht="18.75" customHeight="1">
      <c r="A65" s="623">
        <v>2</v>
      </c>
      <c r="B65" s="624"/>
      <c r="C65" s="625">
        <f>C17</f>
        <v>20</v>
      </c>
      <c r="D65" s="626"/>
      <c r="E65" s="627"/>
      <c r="F65" s="602">
        <f t="shared" ref="F65:F93" si="2">ABS(E17-AC17)</f>
        <v>0</v>
      </c>
      <c r="G65" s="600"/>
      <c r="H65" s="600"/>
      <c r="I65" s="602">
        <f t="shared" ref="I65:I93" si="3">ABS(H17-AC17)</f>
        <v>0</v>
      </c>
      <c r="J65" s="600"/>
      <c r="K65" s="601"/>
      <c r="L65" s="602">
        <f t="shared" ref="L65:L93" si="4">ABS(K17-AC17)</f>
        <v>0</v>
      </c>
      <c r="M65" s="600"/>
      <c r="N65" s="600"/>
      <c r="O65" s="602">
        <f t="shared" ref="O65:O93" si="5">ABS(N17-AC17)</f>
        <v>0</v>
      </c>
      <c r="P65" s="600"/>
      <c r="Q65" s="601"/>
      <c r="R65" s="602">
        <f t="shared" ref="R65:R93" si="6">ABS(Q17-AC17)</f>
        <v>0</v>
      </c>
      <c r="S65" s="600"/>
      <c r="T65" s="601"/>
      <c r="U65" s="602">
        <f t="shared" ref="U65:U93" si="7">ABS(T17-AC17)</f>
        <v>0</v>
      </c>
      <c r="V65" s="600"/>
      <c r="W65" s="601"/>
      <c r="X65" s="602">
        <f t="shared" ref="X65:X93" si="8">ABS(Q17-AC17)</f>
        <v>0</v>
      </c>
      <c r="Y65" s="600"/>
      <c r="Z65" s="601"/>
      <c r="AA65" s="602">
        <f t="shared" ref="AA65:AA93" si="9">ABS(Z17-AC17)</f>
        <v>0</v>
      </c>
      <c r="AB65" s="600"/>
      <c r="AC65" s="601"/>
    </row>
    <row r="66" spans="1:29" ht="18.75" customHeight="1">
      <c r="A66" s="623">
        <v>3</v>
      </c>
      <c r="B66" s="624"/>
      <c r="C66" s="625">
        <f t="shared" ref="C66:C93" si="10">C18</f>
        <v>20</v>
      </c>
      <c r="D66" s="626"/>
      <c r="E66" s="627"/>
      <c r="F66" s="602">
        <f t="shared" si="2"/>
        <v>0</v>
      </c>
      <c r="G66" s="600"/>
      <c r="H66" s="600"/>
      <c r="I66" s="602">
        <f t="shared" si="3"/>
        <v>0</v>
      </c>
      <c r="J66" s="600"/>
      <c r="K66" s="601"/>
      <c r="L66" s="602">
        <f t="shared" si="4"/>
        <v>0</v>
      </c>
      <c r="M66" s="600"/>
      <c r="N66" s="600"/>
      <c r="O66" s="602">
        <f t="shared" si="5"/>
        <v>0</v>
      </c>
      <c r="P66" s="600"/>
      <c r="Q66" s="601"/>
      <c r="R66" s="602">
        <f t="shared" si="6"/>
        <v>0</v>
      </c>
      <c r="S66" s="600"/>
      <c r="T66" s="601"/>
      <c r="U66" s="602">
        <f t="shared" si="7"/>
        <v>0</v>
      </c>
      <c r="V66" s="600"/>
      <c r="W66" s="601"/>
      <c r="X66" s="602">
        <f t="shared" si="8"/>
        <v>0</v>
      </c>
      <c r="Y66" s="600"/>
      <c r="Z66" s="601"/>
      <c r="AA66" s="602">
        <f t="shared" si="9"/>
        <v>0</v>
      </c>
      <c r="AB66" s="600"/>
      <c r="AC66" s="601"/>
    </row>
    <row r="67" spans="1:29" ht="18.75" customHeight="1">
      <c r="A67" s="623">
        <v>4</v>
      </c>
      <c r="B67" s="624"/>
      <c r="C67" s="625">
        <f t="shared" si="10"/>
        <v>20</v>
      </c>
      <c r="D67" s="626"/>
      <c r="E67" s="627"/>
      <c r="F67" s="602">
        <f t="shared" si="2"/>
        <v>0</v>
      </c>
      <c r="G67" s="600"/>
      <c r="H67" s="600"/>
      <c r="I67" s="602">
        <f t="shared" si="3"/>
        <v>0</v>
      </c>
      <c r="J67" s="600"/>
      <c r="K67" s="601"/>
      <c r="L67" s="602">
        <f t="shared" si="4"/>
        <v>0</v>
      </c>
      <c r="M67" s="600"/>
      <c r="N67" s="600"/>
      <c r="O67" s="602">
        <f t="shared" si="5"/>
        <v>0</v>
      </c>
      <c r="P67" s="600"/>
      <c r="Q67" s="601"/>
      <c r="R67" s="602">
        <f t="shared" si="6"/>
        <v>0</v>
      </c>
      <c r="S67" s="600"/>
      <c r="T67" s="601"/>
      <c r="U67" s="602">
        <f t="shared" si="7"/>
        <v>0</v>
      </c>
      <c r="V67" s="600"/>
      <c r="W67" s="601"/>
      <c r="X67" s="602">
        <f t="shared" si="8"/>
        <v>0</v>
      </c>
      <c r="Y67" s="600"/>
      <c r="Z67" s="601"/>
      <c r="AA67" s="602">
        <f t="shared" si="9"/>
        <v>0</v>
      </c>
      <c r="AB67" s="600"/>
      <c r="AC67" s="601"/>
    </row>
    <row r="68" spans="1:29" ht="18.75" customHeight="1">
      <c r="A68" s="623">
        <v>5</v>
      </c>
      <c r="B68" s="624"/>
      <c r="C68" s="625">
        <f t="shared" si="10"/>
        <v>20</v>
      </c>
      <c r="D68" s="626"/>
      <c r="E68" s="627"/>
      <c r="F68" s="602">
        <f t="shared" si="2"/>
        <v>0</v>
      </c>
      <c r="G68" s="600"/>
      <c r="H68" s="600"/>
      <c r="I68" s="602">
        <f t="shared" si="3"/>
        <v>0</v>
      </c>
      <c r="J68" s="600"/>
      <c r="K68" s="601"/>
      <c r="L68" s="602">
        <f t="shared" si="4"/>
        <v>0</v>
      </c>
      <c r="M68" s="600"/>
      <c r="N68" s="600"/>
      <c r="O68" s="602">
        <f t="shared" si="5"/>
        <v>0</v>
      </c>
      <c r="P68" s="600"/>
      <c r="Q68" s="601"/>
      <c r="R68" s="602">
        <f t="shared" si="6"/>
        <v>0</v>
      </c>
      <c r="S68" s="600"/>
      <c r="T68" s="601"/>
      <c r="U68" s="602">
        <f t="shared" si="7"/>
        <v>0</v>
      </c>
      <c r="V68" s="600"/>
      <c r="W68" s="601"/>
      <c r="X68" s="602">
        <f t="shared" si="8"/>
        <v>0</v>
      </c>
      <c r="Y68" s="600"/>
      <c r="Z68" s="601"/>
      <c r="AA68" s="602">
        <f t="shared" si="9"/>
        <v>0</v>
      </c>
      <c r="AB68" s="600"/>
      <c r="AC68" s="601"/>
    </row>
    <row r="69" spans="1:29" ht="18.75" customHeight="1">
      <c r="A69" s="623">
        <v>6</v>
      </c>
      <c r="B69" s="624"/>
      <c r="C69" s="625">
        <f t="shared" si="10"/>
        <v>20</v>
      </c>
      <c r="D69" s="626"/>
      <c r="E69" s="627"/>
      <c r="F69" s="602">
        <f t="shared" si="2"/>
        <v>0</v>
      </c>
      <c r="G69" s="600"/>
      <c r="H69" s="600"/>
      <c r="I69" s="602">
        <f t="shared" si="3"/>
        <v>0</v>
      </c>
      <c r="J69" s="600"/>
      <c r="K69" s="601"/>
      <c r="L69" s="602">
        <f t="shared" si="4"/>
        <v>0</v>
      </c>
      <c r="M69" s="600"/>
      <c r="N69" s="600"/>
      <c r="O69" s="602">
        <f t="shared" si="5"/>
        <v>0</v>
      </c>
      <c r="P69" s="600"/>
      <c r="Q69" s="601"/>
      <c r="R69" s="602">
        <f t="shared" si="6"/>
        <v>0</v>
      </c>
      <c r="S69" s="600"/>
      <c r="T69" s="601"/>
      <c r="U69" s="602">
        <f t="shared" si="7"/>
        <v>0</v>
      </c>
      <c r="V69" s="600"/>
      <c r="W69" s="601"/>
      <c r="X69" s="602">
        <f t="shared" si="8"/>
        <v>0</v>
      </c>
      <c r="Y69" s="600"/>
      <c r="Z69" s="601"/>
      <c r="AA69" s="602">
        <f t="shared" si="9"/>
        <v>0</v>
      </c>
      <c r="AB69" s="600"/>
      <c r="AC69" s="601"/>
    </row>
    <row r="70" spans="1:29" ht="18.75" customHeight="1">
      <c r="A70" s="623">
        <v>7</v>
      </c>
      <c r="B70" s="624"/>
      <c r="C70" s="625">
        <f t="shared" si="10"/>
        <v>20</v>
      </c>
      <c r="D70" s="626"/>
      <c r="E70" s="627"/>
      <c r="F70" s="602">
        <f t="shared" si="2"/>
        <v>0</v>
      </c>
      <c r="G70" s="600"/>
      <c r="H70" s="600"/>
      <c r="I70" s="602">
        <f t="shared" si="3"/>
        <v>0</v>
      </c>
      <c r="J70" s="600"/>
      <c r="K70" s="601"/>
      <c r="L70" s="602">
        <f t="shared" si="4"/>
        <v>0</v>
      </c>
      <c r="M70" s="600"/>
      <c r="N70" s="600"/>
      <c r="O70" s="602">
        <f t="shared" si="5"/>
        <v>0</v>
      </c>
      <c r="P70" s="600"/>
      <c r="Q70" s="601"/>
      <c r="R70" s="602">
        <f t="shared" si="6"/>
        <v>0</v>
      </c>
      <c r="S70" s="600"/>
      <c r="T70" s="601"/>
      <c r="U70" s="602">
        <f t="shared" si="7"/>
        <v>0</v>
      </c>
      <c r="V70" s="600"/>
      <c r="W70" s="601"/>
      <c r="X70" s="602">
        <f t="shared" si="8"/>
        <v>0</v>
      </c>
      <c r="Y70" s="600"/>
      <c r="Z70" s="601"/>
      <c r="AA70" s="602">
        <f t="shared" si="9"/>
        <v>0</v>
      </c>
      <c r="AB70" s="600"/>
      <c r="AC70" s="601"/>
    </row>
    <row r="71" spans="1:29" ht="18.75" customHeight="1">
      <c r="A71" s="623">
        <v>8</v>
      </c>
      <c r="B71" s="624"/>
      <c r="C71" s="625">
        <f t="shared" si="10"/>
        <v>20</v>
      </c>
      <c r="D71" s="626"/>
      <c r="E71" s="627"/>
      <c r="F71" s="602">
        <f t="shared" si="2"/>
        <v>0</v>
      </c>
      <c r="G71" s="600"/>
      <c r="H71" s="600"/>
      <c r="I71" s="602">
        <f t="shared" si="3"/>
        <v>0</v>
      </c>
      <c r="J71" s="600"/>
      <c r="K71" s="601"/>
      <c r="L71" s="602">
        <f t="shared" si="4"/>
        <v>0</v>
      </c>
      <c r="M71" s="600"/>
      <c r="N71" s="600"/>
      <c r="O71" s="602">
        <f t="shared" si="5"/>
        <v>0</v>
      </c>
      <c r="P71" s="600"/>
      <c r="Q71" s="601"/>
      <c r="R71" s="602">
        <f t="shared" si="6"/>
        <v>0</v>
      </c>
      <c r="S71" s="600"/>
      <c r="T71" s="601"/>
      <c r="U71" s="602">
        <f t="shared" si="7"/>
        <v>0</v>
      </c>
      <c r="V71" s="600"/>
      <c r="W71" s="601"/>
      <c r="X71" s="602">
        <f t="shared" si="8"/>
        <v>0</v>
      </c>
      <c r="Y71" s="600"/>
      <c r="Z71" s="601"/>
      <c r="AA71" s="602">
        <f t="shared" si="9"/>
        <v>0</v>
      </c>
      <c r="AB71" s="600"/>
      <c r="AC71" s="601"/>
    </row>
    <row r="72" spans="1:29" ht="18.75" customHeight="1">
      <c r="A72" s="623">
        <v>9</v>
      </c>
      <c r="B72" s="624"/>
      <c r="C72" s="625">
        <f t="shared" si="10"/>
        <v>20</v>
      </c>
      <c r="D72" s="626"/>
      <c r="E72" s="627"/>
      <c r="F72" s="602">
        <f t="shared" si="2"/>
        <v>0</v>
      </c>
      <c r="G72" s="600"/>
      <c r="H72" s="600"/>
      <c r="I72" s="602">
        <f t="shared" si="3"/>
        <v>0</v>
      </c>
      <c r="J72" s="600"/>
      <c r="K72" s="601"/>
      <c r="L72" s="602">
        <f t="shared" si="4"/>
        <v>0</v>
      </c>
      <c r="M72" s="600"/>
      <c r="N72" s="600"/>
      <c r="O72" s="602">
        <f t="shared" si="5"/>
        <v>0</v>
      </c>
      <c r="P72" s="600"/>
      <c r="Q72" s="601"/>
      <c r="R72" s="602">
        <f t="shared" si="6"/>
        <v>0</v>
      </c>
      <c r="S72" s="600"/>
      <c r="T72" s="601"/>
      <c r="U72" s="602">
        <f t="shared" si="7"/>
        <v>0</v>
      </c>
      <c r="V72" s="600"/>
      <c r="W72" s="601"/>
      <c r="X72" s="602">
        <f t="shared" si="8"/>
        <v>0</v>
      </c>
      <c r="Y72" s="600"/>
      <c r="Z72" s="601"/>
      <c r="AA72" s="602">
        <f t="shared" si="9"/>
        <v>0</v>
      </c>
      <c r="AB72" s="600"/>
      <c r="AC72" s="601"/>
    </row>
    <row r="73" spans="1:29" ht="18.75" customHeight="1">
      <c r="A73" s="623">
        <v>10</v>
      </c>
      <c r="B73" s="624"/>
      <c r="C73" s="625">
        <f t="shared" si="10"/>
        <v>20</v>
      </c>
      <c r="D73" s="626"/>
      <c r="E73" s="627"/>
      <c r="F73" s="602">
        <f t="shared" si="2"/>
        <v>0</v>
      </c>
      <c r="G73" s="600"/>
      <c r="H73" s="600"/>
      <c r="I73" s="602">
        <f t="shared" si="3"/>
        <v>0</v>
      </c>
      <c r="J73" s="600"/>
      <c r="K73" s="601"/>
      <c r="L73" s="602">
        <f t="shared" si="4"/>
        <v>0</v>
      </c>
      <c r="M73" s="600"/>
      <c r="N73" s="600"/>
      <c r="O73" s="602">
        <f t="shared" si="5"/>
        <v>0</v>
      </c>
      <c r="P73" s="600"/>
      <c r="Q73" s="601"/>
      <c r="R73" s="602">
        <f t="shared" si="6"/>
        <v>0</v>
      </c>
      <c r="S73" s="600"/>
      <c r="T73" s="601"/>
      <c r="U73" s="602">
        <f t="shared" si="7"/>
        <v>0</v>
      </c>
      <c r="V73" s="600"/>
      <c r="W73" s="601"/>
      <c r="X73" s="602">
        <f t="shared" si="8"/>
        <v>0</v>
      </c>
      <c r="Y73" s="600"/>
      <c r="Z73" s="601"/>
      <c r="AA73" s="602">
        <f t="shared" si="9"/>
        <v>0</v>
      </c>
      <c r="AB73" s="600"/>
      <c r="AC73" s="601"/>
    </row>
    <row r="74" spans="1:29" ht="18.75" customHeight="1">
      <c r="A74" s="623">
        <v>11</v>
      </c>
      <c r="B74" s="624"/>
      <c r="C74" s="625">
        <f t="shared" si="10"/>
        <v>20</v>
      </c>
      <c r="D74" s="626"/>
      <c r="E74" s="627"/>
      <c r="F74" s="602">
        <f t="shared" si="2"/>
        <v>0</v>
      </c>
      <c r="G74" s="600"/>
      <c r="H74" s="600"/>
      <c r="I74" s="602">
        <f t="shared" si="3"/>
        <v>0</v>
      </c>
      <c r="J74" s="600"/>
      <c r="K74" s="601"/>
      <c r="L74" s="602">
        <f t="shared" si="4"/>
        <v>0</v>
      </c>
      <c r="M74" s="600"/>
      <c r="N74" s="600"/>
      <c r="O74" s="602">
        <f t="shared" si="5"/>
        <v>0</v>
      </c>
      <c r="P74" s="600"/>
      <c r="Q74" s="601"/>
      <c r="R74" s="602">
        <f t="shared" si="6"/>
        <v>0</v>
      </c>
      <c r="S74" s="600"/>
      <c r="T74" s="601"/>
      <c r="U74" s="602">
        <f t="shared" si="7"/>
        <v>0</v>
      </c>
      <c r="V74" s="600"/>
      <c r="W74" s="601"/>
      <c r="X74" s="602">
        <f t="shared" si="8"/>
        <v>0</v>
      </c>
      <c r="Y74" s="600"/>
      <c r="Z74" s="601"/>
      <c r="AA74" s="602">
        <f t="shared" si="9"/>
        <v>0</v>
      </c>
      <c r="AB74" s="600"/>
      <c r="AC74" s="601"/>
    </row>
    <row r="75" spans="1:29" ht="18.75" customHeight="1">
      <c r="A75" s="623">
        <v>12</v>
      </c>
      <c r="B75" s="624"/>
      <c r="C75" s="625">
        <f t="shared" si="10"/>
        <v>20</v>
      </c>
      <c r="D75" s="626"/>
      <c r="E75" s="627"/>
      <c r="F75" s="602">
        <f t="shared" si="2"/>
        <v>0</v>
      </c>
      <c r="G75" s="600"/>
      <c r="H75" s="600"/>
      <c r="I75" s="602">
        <f t="shared" si="3"/>
        <v>0</v>
      </c>
      <c r="J75" s="600"/>
      <c r="K75" s="601"/>
      <c r="L75" s="602">
        <f t="shared" si="4"/>
        <v>0</v>
      </c>
      <c r="M75" s="600"/>
      <c r="N75" s="600"/>
      <c r="O75" s="602">
        <f t="shared" si="5"/>
        <v>0</v>
      </c>
      <c r="P75" s="600"/>
      <c r="Q75" s="601"/>
      <c r="R75" s="602">
        <f t="shared" si="6"/>
        <v>0</v>
      </c>
      <c r="S75" s="600"/>
      <c r="T75" s="601"/>
      <c r="U75" s="602">
        <f t="shared" si="7"/>
        <v>0</v>
      </c>
      <c r="V75" s="600"/>
      <c r="W75" s="601"/>
      <c r="X75" s="602">
        <f t="shared" si="8"/>
        <v>0</v>
      </c>
      <c r="Y75" s="600"/>
      <c r="Z75" s="601"/>
      <c r="AA75" s="602">
        <f t="shared" si="9"/>
        <v>0</v>
      </c>
      <c r="AB75" s="600"/>
      <c r="AC75" s="601"/>
    </row>
    <row r="76" spans="1:29" ht="18.75" customHeight="1">
      <c r="A76" s="623">
        <v>13</v>
      </c>
      <c r="B76" s="624"/>
      <c r="C76" s="625">
        <f t="shared" si="10"/>
        <v>20</v>
      </c>
      <c r="D76" s="626"/>
      <c r="E76" s="627"/>
      <c r="F76" s="602">
        <f t="shared" si="2"/>
        <v>0</v>
      </c>
      <c r="G76" s="600"/>
      <c r="H76" s="600"/>
      <c r="I76" s="602">
        <f t="shared" si="3"/>
        <v>0</v>
      </c>
      <c r="J76" s="600"/>
      <c r="K76" s="601"/>
      <c r="L76" s="602">
        <f t="shared" si="4"/>
        <v>0</v>
      </c>
      <c r="M76" s="600"/>
      <c r="N76" s="600"/>
      <c r="O76" s="602">
        <f t="shared" si="5"/>
        <v>0</v>
      </c>
      <c r="P76" s="600"/>
      <c r="Q76" s="601"/>
      <c r="R76" s="602">
        <f t="shared" si="6"/>
        <v>0</v>
      </c>
      <c r="S76" s="600"/>
      <c r="T76" s="601"/>
      <c r="U76" s="602">
        <f t="shared" si="7"/>
        <v>0</v>
      </c>
      <c r="V76" s="600"/>
      <c r="W76" s="601"/>
      <c r="X76" s="602">
        <f t="shared" si="8"/>
        <v>0</v>
      </c>
      <c r="Y76" s="600"/>
      <c r="Z76" s="601"/>
      <c r="AA76" s="602">
        <f t="shared" si="9"/>
        <v>0</v>
      </c>
      <c r="AB76" s="600"/>
      <c r="AC76" s="601"/>
    </row>
    <row r="77" spans="1:29" ht="18.75" customHeight="1">
      <c r="A77" s="623">
        <v>14</v>
      </c>
      <c r="B77" s="624"/>
      <c r="C77" s="625">
        <f t="shared" si="10"/>
        <v>20</v>
      </c>
      <c r="D77" s="626"/>
      <c r="E77" s="627"/>
      <c r="F77" s="602">
        <f t="shared" si="2"/>
        <v>0</v>
      </c>
      <c r="G77" s="600"/>
      <c r="H77" s="600"/>
      <c r="I77" s="602">
        <f t="shared" si="3"/>
        <v>0</v>
      </c>
      <c r="J77" s="600"/>
      <c r="K77" s="601"/>
      <c r="L77" s="602">
        <f t="shared" si="4"/>
        <v>0</v>
      </c>
      <c r="M77" s="600"/>
      <c r="N77" s="600"/>
      <c r="O77" s="602">
        <f t="shared" si="5"/>
        <v>0</v>
      </c>
      <c r="P77" s="600"/>
      <c r="Q77" s="601"/>
      <c r="R77" s="602">
        <f t="shared" si="6"/>
        <v>0</v>
      </c>
      <c r="S77" s="600"/>
      <c r="T77" s="601"/>
      <c r="U77" s="602">
        <f t="shared" si="7"/>
        <v>0</v>
      </c>
      <c r="V77" s="600"/>
      <c r="W77" s="601"/>
      <c r="X77" s="602">
        <f t="shared" si="8"/>
        <v>0</v>
      </c>
      <c r="Y77" s="600"/>
      <c r="Z77" s="601"/>
      <c r="AA77" s="602">
        <f t="shared" si="9"/>
        <v>0</v>
      </c>
      <c r="AB77" s="600"/>
      <c r="AC77" s="601"/>
    </row>
    <row r="78" spans="1:29" ht="18.75" customHeight="1">
      <c r="A78" s="623">
        <v>15</v>
      </c>
      <c r="B78" s="624"/>
      <c r="C78" s="625">
        <f t="shared" si="10"/>
        <v>20</v>
      </c>
      <c r="D78" s="626"/>
      <c r="E78" s="627"/>
      <c r="F78" s="602">
        <f t="shared" si="2"/>
        <v>0</v>
      </c>
      <c r="G78" s="600"/>
      <c r="H78" s="600"/>
      <c r="I78" s="602">
        <f t="shared" si="3"/>
        <v>0</v>
      </c>
      <c r="J78" s="600"/>
      <c r="K78" s="601"/>
      <c r="L78" s="602">
        <f t="shared" si="4"/>
        <v>0</v>
      </c>
      <c r="M78" s="600"/>
      <c r="N78" s="600"/>
      <c r="O78" s="602">
        <f t="shared" si="5"/>
        <v>0</v>
      </c>
      <c r="P78" s="600"/>
      <c r="Q78" s="601"/>
      <c r="R78" s="602">
        <f t="shared" si="6"/>
        <v>0</v>
      </c>
      <c r="S78" s="600"/>
      <c r="T78" s="601"/>
      <c r="U78" s="602">
        <f t="shared" si="7"/>
        <v>0</v>
      </c>
      <c r="V78" s="600"/>
      <c r="W78" s="601"/>
      <c r="X78" s="602">
        <f t="shared" si="8"/>
        <v>0</v>
      </c>
      <c r="Y78" s="600"/>
      <c r="Z78" s="601"/>
      <c r="AA78" s="602">
        <f t="shared" si="9"/>
        <v>0</v>
      </c>
      <c r="AB78" s="600"/>
      <c r="AC78" s="601"/>
    </row>
    <row r="79" spans="1:29" ht="18.75" customHeight="1">
      <c r="A79" s="623">
        <v>16</v>
      </c>
      <c r="B79" s="624"/>
      <c r="C79" s="625">
        <f t="shared" si="10"/>
        <v>20</v>
      </c>
      <c r="D79" s="626"/>
      <c r="E79" s="627"/>
      <c r="F79" s="602">
        <f t="shared" si="2"/>
        <v>0</v>
      </c>
      <c r="G79" s="600"/>
      <c r="H79" s="600"/>
      <c r="I79" s="602">
        <f t="shared" si="3"/>
        <v>0</v>
      </c>
      <c r="J79" s="600"/>
      <c r="K79" s="601"/>
      <c r="L79" s="602">
        <f t="shared" si="4"/>
        <v>0</v>
      </c>
      <c r="M79" s="600"/>
      <c r="N79" s="600"/>
      <c r="O79" s="602">
        <f t="shared" si="5"/>
        <v>0</v>
      </c>
      <c r="P79" s="600"/>
      <c r="Q79" s="601"/>
      <c r="R79" s="602">
        <f t="shared" si="6"/>
        <v>0</v>
      </c>
      <c r="S79" s="600"/>
      <c r="T79" s="601"/>
      <c r="U79" s="602">
        <f t="shared" si="7"/>
        <v>0</v>
      </c>
      <c r="V79" s="600"/>
      <c r="W79" s="601"/>
      <c r="X79" s="602">
        <f t="shared" si="8"/>
        <v>0</v>
      </c>
      <c r="Y79" s="600"/>
      <c r="Z79" s="601"/>
      <c r="AA79" s="602">
        <f t="shared" si="9"/>
        <v>0</v>
      </c>
      <c r="AB79" s="600"/>
      <c r="AC79" s="601"/>
    </row>
    <row r="80" spans="1:29" ht="18.75" customHeight="1">
      <c r="A80" s="623">
        <v>17</v>
      </c>
      <c r="B80" s="624"/>
      <c r="C80" s="625">
        <f t="shared" si="10"/>
        <v>20</v>
      </c>
      <c r="D80" s="626"/>
      <c r="E80" s="627"/>
      <c r="F80" s="602">
        <f t="shared" si="2"/>
        <v>0</v>
      </c>
      <c r="G80" s="600"/>
      <c r="H80" s="600"/>
      <c r="I80" s="602">
        <f t="shared" si="3"/>
        <v>0</v>
      </c>
      <c r="J80" s="600"/>
      <c r="K80" s="601"/>
      <c r="L80" s="602">
        <f t="shared" si="4"/>
        <v>0</v>
      </c>
      <c r="M80" s="600"/>
      <c r="N80" s="600"/>
      <c r="O80" s="602">
        <f t="shared" si="5"/>
        <v>0</v>
      </c>
      <c r="P80" s="600"/>
      <c r="Q80" s="601"/>
      <c r="R80" s="602">
        <f t="shared" si="6"/>
        <v>0</v>
      </c>
      <c r="S80" s="600"/>
      <c r="T80" s="601"/>
      <c r="U80" s="602">
        <f t="shared" si="7"/>
        <v>0</v>
      </c>
      <c r="V80" s="600"/>
      <c r="W80" s="601"/>
      <c r="X80" s="602">
        <f t="shared" si="8"/>
        <v>0</v>
      </c>
      <c r="Y80" s="600"/>
      <c r="Z80" s="601"/>
      <c r="AA80" s="602">
        <f t="shared" si="9"/>
        <v>0</v>
      </c>
      <c r="AB80" s="600"/>
      <c r="AC80" s="601"/>
    </row>
    <row r="81" spans="1:29" ht="18.75" customHeight="1">
      <c r="A81" s="623">
        <v>18</v>
      </c>
      <c r="B81" s="624"/>
      <c r="C81" s="625">
        <f t="shared" si="10"/>
        <v>20</v>
      </c>
      <c r="D81" s="626"/>
      <c r="E81" s="627"/>
      <c r="F81" s="602">
        <f t="shared" si="2"/>
        <v>0</v>
      </c>
      <c r="G81" s="600"/>
      <c r="H81" s="600"/>
      <c r="I81" s="602">
        <f t="shared" si="3"/>
        <v>0</v>
      </c>
      <c r="J81" s="600"/>
      <c r="K81" s="601"/>
      <c r="L81" s="602">
        <f t="shared" si="4"/>
        <v>0</v>
      </c>
      <c r="M81" s="600"/>
      <c r="N81" s="600"/>
      <c r="O81" s="602">
        <f t="shared" si="5"/>
        <v>0</v>
      </c>
      <c r="P81" s="600"/>
      <c r="Q81" s="601"/>
      <c r="R81" s="602">
        <f t="shared" si="6"/>
        <v>0</v>
      </c>
      <c r="S81" s="600"/>
      <c r="T81" s="601"/>
      <c r="U81" s="602">
        <f t="shared" si="7"/>
        <v>0</v>
      </c>
      <c r="V81" s="600"/>
      <c r="W81" s="601"/>
      <c r="X81" s="602">
        <f t="shared" si="8"/>
        <v>0</v>
      </c>
      <c r="Y81" s="600"/>
      <c r="Z81" s="601"/>
      <c r="AA81" s="602">
        <f t="shared" si="9"/>
        <v>0</v>
      </c>
      <c r="AB81" s="600"/>
      <c r="AC81" s="601"/>
    </row>
    <row r="82" spans="1:29" ht="18.75" customHeight="1">
      <c r="A82" s="623">
        <v>19</v>
      </c>
      <c r="B82" s="624"/>
      <c r="C82" s="625">
        <f t="shared" si="10"/>
        <v>20</v>
      </c>
      <c r="D82" s="626"/>
      <c r="E82" s="627"/>
      <c r="F82" s="602">
        <f t="shared" si="2"/>
        <v>0</v>
      </c>
      <c r="G82" s="600"/>
      <c r="H82" s="600"/>
      <c r="I82" s="602">
        <f t="shared" si="3"/>
        <v>0</v>
      </c>
      <c r="J82" s="600"/>
      <c r="K82" s="601"/>
      <c r="L82" s="602">
        <f t="shared" si="4"/>
        <v>0</v>
      </c>
      <c r="M82" s="600"/>
      <c r="N82" s="600"/>
      <c r="O82" s="602">
        <f t="shared" si="5"/>
        <v>0</v>
      </c>
      <c r="P82" s="600"/>
      <c r="Q82" s="601"/>
      <c r="R82" s="602">
        <f t="shared" si="6"/>
        <v>0</v>
      </c>
      <c r="S82" s="600"/>
      <c r="T82" s="601"/>
      <c r="U82" s="602">
        <f t="shared" si="7"/>
        <v>0</v>
      </c>
      <c r="V82" s="600"/>
      <c r="W82" s="601"/>
      <c r="X82" s="602">
        <f t="shared" si="8"/>
        <v>0</v>
      </c>
      <c r="Y82" s="600"/>
      <c r="Z82" s="601"/>
      <c r="AA82" s="602">
        <f t="shared" si="9"/>
        <v>0</v>
      </c>
      <c r="AB82" s="600"/>
      <c r="AC82" s="601"/>
    </row>
    <row r="83" spans="1:29" ht="18.75" customHeight="1">
      <c r="A83" s="623">
        <v>20</v>
      </c>
      <c r="B83" s="624"/>
      <c r="C83" s="625">
        <f t="shared" si="10"/>
        <v>20</v>
      </c>
      <c r="D83" s="626"/>
      <c r="E83" s="627"/>
      <c r="F83" s="602">
        <f t="shared" si="2"/>
        <v>0</v>
      </c>
      <c r="G83" s="600"/>
      <c r="H83" s="600"/>
      <c r="I83" s="602">
        <f t="shared" si="3"/>
        <v>0</v>
      </c>
      <c r="J83" s="600"/>
      <c r="K83" s="601"/>
      <c r="L83" s="602">
        <f t="shared" si="4"/>
        <v>0</v>
      </c>
      <c r="M83" s="600"/>
      <c r="N83" s="600"/>
      <c r="O83" s="602">
        <f t="shared" si="5"/>
        <v>0</v>
      </c>
      <c r="P83" s="600"/>
      <c r="Q83" s="601"/>
      <c r="R83" s="602">
        <f t="shared" si="6"/>
        <v>0</v>
      </c>
      <c r="S83" s="600"/>
      <c r="T83" s="601"/>
      <c r="U83" s="602">
        <f t="shared" si="7"/>
        <v>0</v>
      </c>
      <c r="V83" s="600"/>
      <c r="W83" s="601"/>
      <c r="X83" s="602">
        <f t="shared" si="8"/>
        <v>0</v>
      </c>
      <c r="Y83" s="600"/>
      <c r="Z83" s="601"/>
      <c r="AA83" s="602">
        <f t="shared" si="9"/>
        <v>0</v>
      </c>
      <c r="AB83" s="600"/>
      <c r="AC83" s="601"/>
    </row>
    <row r="84" spans="1:29" ht="18.75" customHeight="1">
      <c r="A84" s="623">
        <v>21</v>
      </c>
      <c r="B84" s="624"/>
      <c r="C84" s="625">
        <f t="shared" si="10"/>
        <v>20</v>
      </c>
      <c r="D84" s="626"/>
      <c r="E84" s="627"/>
      <c r="F84" s="602">
        <f t="shared" si="2"/>
        <v>0</v>
      </c>
      <c r="G84" s="600"/>
      <c r="H84" s="600"/>
      <c r="I84" s="602">
        <f t="shared" si="3"/>
        <v>0</v>
      </c>
      <c r="J84" s="600"/>
      <c r="K84" s="601"/>
      <c r="L84" s="602">
        <f t="shared" si="4"/>
        <v>0</v>
      </c>
      <c r="M84" s="600"/>
      <c r="N84" s="600"/>
      <c r="O84" s="602">
        <f t="shared" si="5"/>
        <v>0</v>
      </c>
      <c r="P84" s="600"/>
      <c r="Q84" s="601"/>
      <c r="R84" s="602">
        <f t="shared" si="6"/>
        <v>0</v>
      </c>
      <c r="S84" s="600"/>
      <c r="T84" s="601"/>
      <c r="U84" s="602">
        <f t="shared" si="7"/>
        <v>0</v>
      </c>
      <c r="V84" s="600"/>
      <c r="W84" s="601"/>
      <c r="X84" s="602">
        <f t="shared" si="8"/>
        <v>0</v>
      </c>
      <c r="Y84" s="600"/>
      <c r="Z84" s="601"/>
      <c r="AA84" s="602">
        <f t="shared" si="9"/>
        <v>0</v>
      </c>
      <c r="AB84" s="600"/>
      <c r="AC84" s="601"/>
    </row>
    <row r="85" spans="1:29" ht="18.75" customHeight="1">
      <c r="A85" s="623">
        <v>22</v>
      </c>
      <c r="B85" s="624"/>
      <c r="C85" s="625">
        <f>C37</f>
        <v>20</v>
      </c>
      <c r="D85" s="626"/>
      <c r="E85" s="627"/>
      <c r="F85" s="602">
        <f t="shared" si="2"/>
        <v>0</v>
      </c>
      <c r="G85" s="600"/>
      <c r="H85" s="600"/>
      <c r="I85" s="602">
        <f t="shared" si="3"/>
        <v>0</v>
      </c>
      <c r="J85" s="600"/>
      <c r="K85" s="601"/>
      <c r="L85" s="602">
        <f t="shared" si="4"/>
        <v>0</v>
      </c>
      <c r="M85" s="600"/>
      <c r="N85" s="600"/>
      <c r="O85" s="602">
        <f t="shared" si="5"/>
        <v>0</v>
      </c>
      <c r="P85" s="600"/>
      <c r="Q85" s="601"/>
      <c r="R85" s="602">
        <f t="shared" si="6"/>
        <v>0</v>
      </c>
      <c r="S85" s="600"/>
      <c r="T85" s="601"/>
      <c r="U85" s="602">
        <f t="shared" si="7"/>
        <v>0</v>
      </c>
      <c r="V85" s="600"/>
      <c r="W85" s="601"/>
      <c r="X85" s="602">
        <f t="shared" si="8"/>
        <v>0</v>
      </c>
      <c r="Y85" s="600"/>
      <c r="Z85" s="601"/>
      <c r="AA85" s="602">
        <f t="shared" si="9"/>
        <v>0</v>
      </c>
      <c r="AB85" s="600"/>
      <c r="AC85" s="601"/>
    </row>
    <row r="86" spans="1:29" ht="18.75" customHeight="1">
      <c r="A86" s="623">
        <v>23</v>
      </c>
      <c r="B86" s="624"/>
      <c r="C86" s="625">
        <f t="shared" si="10"/>
        <v>20</v>
      </c>
      <c r="D86" s="626"/>
      <c r="E86" s="627"/>
      <c r="F86" s="602">
        <f t="shared" si="2"/>
        <v>0</v>
      </c>
      <c r="G86" s="600"/>
      <c r="H86" s="600"/>
      <c r="I86" s="602">
        <f t="shared" si="3"/>
        <v>0</v>
      </c>
      <c r="J86" s="600"/>
      <c r="K86" s="601"/>
      <c r="L86" s="602">
        <f t="shared" si="4"/>
        <v>0</v>
      </c>
      <c r="M86" s="600"/>
      <c r="N86" s="600"/>
      <c r="O86" s="602">
        <f t="shared" si="5"/>
        <v>0</v>
      </c>
      <c r="P86" s="600"/>
      <c r="Q86" s="601"/>
      <c r="R86" s="602">
        <f t="shared" si="6"/>
        <v>0</v>
      </c>
      <c r="S86" s="600"/>
      <c r="T86" s="601"/>
      <c r="U86" s="602">
        <f t="shared" si="7"/>
        <v>0</v>
      </c>
      <c r="V86" s="600"/>
      <c r="W86" s="601"/>
      <c r="X86" s="602">
        <f t="shared" si="8"/>
        <v>0</v>
      </c>
      <c r="Y86" s="600"/>
      <c r="Z86" s="601"/>
      <c r="AA86" s="602">
        <f t="shared" si="9"/>
        <v>0</v>
      </c>
      <c r="AB86" s="600"/>
      <c r="AC86" s="601"/>
    </row>
    <row r="87" spans="1:29" ht="18.75" customHeight="1">
      <c r="A87" s="623">
        <v>24</v>
      </c>
      <c r="B87" s="624"/>
      <c r="C87" s="625">
        <f t="shared" si="10"/>
        <v>20</v>
      </c>
      <c r="D87" s="626"/>
      <c r="E87" s="627"/>
      <c r="F87" s="602">
        <f t="shared" si="2"/>
        <v>0</v>
      </c>
      <c r="G87" s="600"/>
      <c r="H87" s="600"/>
      <c r="I87" s="602">
        <f t="shared" si="3"/>
        <v>0</v>
      </c>
      <c r="J87" s="600"/>
      <c r="K87" s="601"/>
      <c r="L87" s="602">
        <f t="shared" si="4"/>
        <v>0</v>
      </c>
      <c r="M87" s="600"/>
      <c r="N87" s="600"/>
      <c r="O87" s="602">
        <f t="shared" si="5"/>
        <v>0</v>
      </c>
      <c r="P87" s="600"/>
      <c r="Q87" s="601"/>
      <c r="R87" s="602">
        <f t="shared" si="6"/>
        <v>0</v>
      </c>
      <c r="S87" s="600"/>
      <c r="T87" s="601"/>
      <c r="U87" s="602">
        <f t="shared" si="7"/>
        <v>0</v>
      </c>
      <c r="V87" s="600"/>
      <c r="W87" s="601"/>
      <c r="X87" s="602">
        <f t="shared" si="8"/>
        <v>0</v>
      </c>
      <c r="Y87" s="600"/>
      <c r="Z87" s="601"/>
      <c r="AA87" s="602">
        <f t="shared" si="9"/>
        <v>0</v>
      </c>
      <c r="AB87" s="600"/>
      <c r="AC87" s="601"/>
    </row>
    <row r="88" spans="1:29" ht="18.75" customHeight="1">
      <c r="A88" s="623">
        <v>25</v>
      </c>
      <c r="B88" s="624"/>
      <c r="C88" s="625">
        <f t="shared" si="10"/>
        <v>20</v>
      </c>
      <c r="D88" s="626"/>
      <c r="E88" s="627"/>
      <c r="F88" s="602">
        <f t="shared" si="2"/>
        <v>0</v>
      </c>
      <c r="G88" s="600"/>
      <c r="H88" s="600"/>
      <c r="I88" s="602">
        <f t="shared" si="3"/>
        <v>0</v>
      </c>
      <c r="J88" s="600"/>
      <c r="K88" s="601"/>
      <c r="L88" s="602">
        <f t="shared" si="4"/>
        <v>0</v>
      </c>
      <c r="M88" s="600"/>
      <c r="N88" s="600"/>
      <c r="O88" s="602">
        <f t="shared" si="5"/>
        <v>0</v>
      </c>
      <c r="P88" s="600"/>
      <c r="Q88" s="601"/>
      <c r="R88" s="602">
        <f t="shared" si="6"/>
        <v>0</v>
      </c>
      <c r="S88" s="600"/>
      <c r="T88" s="601"/>
      <c r="U88" s="602">
        <f t="shared" si="7"/>
        <v>0</v>
      </c>
      <c r="V88" s="600"/>
      <c r="W88" s="601"/>
      <c r="X88" s="602">
        <f t="shared" si="8"/>
        <v>0</v>
      </c>
      <c r="Y88" s="600"/>
      <c r="Z88" s="601"/>
      <c r="AA88" s="602">
        <f t="shared" si="9"/>
        <v>0</v>
      </c>
      <c r="AB88" s="600"/>
      <c r="AC88" s="601"/>
    </row>
    <row r="89" spans="1:29" ht="18.75" customHeight="1">
      <c r="A89" s="623">
        <v>26</v>
      </c>
      <c r="B89" s="624"/>
      <c r="C89" s="625">
        <f t="shared" si="10"/>
        <v>20</v>
      </c>
      <c r="D89" s="626"/>
      <c r="E89" s="627"/>
      <c r="F89" s="602">
        <f t="shared" si="2"/>
        <v>0</v>
      </c>
      <c r="G89" s="600"/>
      <c r="H89" s="600"/>
      <c r="I89" s="602">
        <f t="shared" si="3"/>
        <v>0</v>
      </c>
      <c r="J89" s="600"/>
      <c r="K89" s="601"/>
      <c r="L89" s="602">
        <f t="shared" si="4"/>
        <v>0</v>
      </c>
      <c r="M89" s="600"/>
      <c r="N89" s="600"/>
      <c r="O89" s="602">
        <f t="shared" si="5"/>
        <v>0</v>
      </c>
      <c r="P89" s="600"/>
      <c r="Q89" s="601"/>
      <c r="R89" s="602">
        <f t="shared" si="6"/>
        <v>0</v>
      </c>
      <c r="S89" s="600"/>
      <c r="T89" s="601"/>
      <c r="U89" s="602">
        <f t="shared" si="7"/>
        <v>0</v>
      </c>
      <c r="V89" s="600"/>
      <c r="W89" s="601"/>
      <c r="X89" s="602">
        <f t="shared" si="8"/>
        <v>0</v>
      </c>
      <c r="Y89" s="600"/>
      <c r="Z89" s="601"/>
      <c r="AA89" s="602">
        <f t="shared" si="9"/>
        <v>0</v>
      </c>
      <c r="AB89" s="600"/>
      <c r="AC89" s="601"/>
    </row>
    <row r="90" spans="1:29" ht="18.75" customHeight="1">
      <c r="A90" s="623">
        <v>27</v>
      </c>
      <c r="B90" s="624"/>
      <c r="C90" s="625">
        <f t="shared" si="10"/>
        <v>20</v>
      </c>
      <c r="D90" s="626"/>
      <c r="E90" s="627"/>
      <c r="F90" s="602">
        <f t="shared" si="2"/>
        <v>0</v>
      </c>
      <c r="G90" s="600"/>
      <c r="H90" s="600"/>
      <c r="I90" s="602">
        <f t="shared" si="3"/>
        <v>0</v>
      </c>
      <c r="J90" s="600"/>
      <c r="K90" s="601"/>
      <c r="L90" s="602">
        <f t="shared" si="4"/>
        <v>0</v>
      </c>
      <c r="M90" s="600"/>
      <c r="N90" s="600"/>
      <c r="O90" s="602">
        <f t="shared" si="5"/>
        <v>0</v>
      </c>
      <c r="P90" s="600"/>
      <c r="Q90" s="601"/>
      <c r="R90" s="602">
        <f t="shared" si="6"/>
        <v>0</v>
      </c>
      <c r="S90" s="600"/>
      <c r="T90" s="601"/>
      <c r="U90" s="602">
        <f t="shared" si="7"/>
        <v>0</v>
      </c>
      <c r="V90" s="600"/>
      <c r="W90" s="601"/>
      <c r="X90" s="602">
        <f t="shared" si="8"/>
        <v>0</v>
      </c>
      <c r="Y90" s="600"/>
      <c r="Z90" s="601"/>
      <c r="AA90" s="602">
        <f t="shared" si="9"/>
        <v>0</v>
      </c>
      <c r="AB90" s="600"/>
      <c r="AC90" s="601"/>
    </row>
    <row r="91" spans="1:29" ht="18.75" customHeight="1">
      <c r="A91" s="623">
        <v>28</v>
      </c>
      <c r="B91" s="624"/>
      <c r="C91" s="625">
        <f t="shared" si="10"/>
        <v>20</v>
      </c>
      <c r="D91" s="626"/>
      <c r="E91" s="627"/>
      <c r="F91" s="602">
        <f t="shared" si="2"/>
        <v>0</v>
      </c>
      <c r="G91" s="600"/>
      <c r="H91" s="600"/>
      <c r="I91" s="602">
        <f t="shared" si="3"/>
        <v>0</v>
      </c>
      <c r="J91" s="600"/>
      <c r="K91" s="601"/>
      <c r="L91" s="602">
        <f t="shared" si="4"/>
        <v>0</v>
      </c>
      <c r="M91" s="600"/>
      <c r="N91" s="600"/>
      <c r="O91" s="602">
        <f t="shared" si="5"/>
        <v>0</v>
      </c>
      <c r="P91" s="600"/>
      <c r="Q91" s="601"/>
      <c r="R91" s="602">
        <f t="shared" si="6"/>
        <v>0</v>
      </c>
      <c r="S91" s="600"/>
      <c r="T91" s="601"/>
      <c r="U91" s="602">
        <f t="shared" si="7"/>
        <v>0</v>
      </c>
      <c r="V91" s="600"/>
      <c r="W91" s="601"/>
      <c r="X91" s="602">
        <f t="shared" si="8"/>
        <v>0</v>
      </c>
      <c r="Y91" s="600"/>
      <c r="Z91" s="601"/>
      <c r="AA91" s="602">
        <f t="shared" si="9"/>
        <v>0</v>
      </c>
      <c r="AB91" s="600"/>
      <c r="AC91" s="601"/>
    </row>
    <row r="92" spans="1:29" ht="18.75" customHeight="1">
      <c r="A92" s="623">
        <v>29</v>
      </c>
      <c r="B92" s="624"/>
      <c r="C92" s="625">
        <f t="shared" si="10"/>
        <v>20</v>
      </c>
      <c r="D92" s="626"/>
      <c r="E92" s="627"/>
      <c r="F92" s="602">
        <f t="shared" si="2"/>
        <v>0</v>
      </c>
      <c r="G92" s="600"/>
      <c r="H92" s="600"/>
      <c r="I92" s="602">
        <f t="shared" si="3"/>
        <v>0</v>
      </c>
      <c r="J92" s="600"/>
      <c r="K92" s="601"/>
      <c r="L92" s="602">
        <f t="shared" si="4"/>
        <v>0</v>
      </c>
      <c r="M92" s="600"/>
      <c r="N92" s="600"/>
      <c r="O92" s="602">
        <f t="shared" si="5"/>
        <v>0</v>
      </c>
      <c r="P92" s="600"/>
      <c r="Q92" s="601"/>
      <c r="R92" s="602">
        <f t="shared" si="6"/>
        <v>0</v>
      </c>
      <c r="S92" s="600"/>
      <c r="T92" s="601"/>
      <c r="U92" s="602">
        <f t="shared" si="7"/>
        <v>0</v>
      </c>
      <c r="V92" s="600"/>
      <c r="W92" s="601"/>
      <c r="X92" s="602">
        <f t="shared" si="8"/>
        <v>0</v>
      </c>
      <c r="Y92" s="600"/>
      <c r="Z92" s="601"/>
      <c r="AA92" s="602">
        <f t="shared" si="9"/>
        <v>0</v>
      </c>
      <c r="AB92" s="600"/>
      <c r="AC92" s="601"/>
    </row>
    <row r="93" spans="1:29" ht="18.75" customHeight="1">
      <c r="A93" s="620">
        <v>30</v>
      </c>
      <c r="B93" s="621"/>
      <c r="C93" s="628">
        <f t="shared" si="10"/>
        <v>20</v>
      </c>
      <c r="D93" s="629"/>
      <c r="E93" s="630"/>
      <c r="F93" s="614">
        <f t="shared" si="2"/>
        <v>0</v>
      </c>
      <c r="G93" s="612"/>
      <c r="H93" s="613"/>
      <c r="I93" s="614">
        <f t="shared" si="3"/>
        <v>0</v>
      </c>
      <c r="J93" s="612"/>
      <c r="K93" s="613"/>
      <c r="L93" s="614">
        <f t="shared" si="4"/>
        <v>0</v>
      </c>
      <c r="M93" s="612"/>
      <c r="N93" s="613"/>
      <c r="O93" s="614">
        <f t="shared" si="5"/>
        <v>0</v>
      </c>
      <c r="P93" s="612"/>
      <c r="Q93" s="613"/>
      <c r="R93" s="614">
        <f t="shared" si="6"/>
        <v>0</v>
      </c>
      <c r="S93" s="612"/>
      <c r="T93" s="613"/>
      <c r="U93" s="614">
        <f t="shared" si="7"/>
        <v>0</v>
      </c>
      <c r="V93" s="612"/>
      <c r="W93" s="613"/>
      <c r="X93" s="614">
        <f t="shared" si="8"/>
        <v>0</v>
      </c>
      <c r="Y93" s="612"/>
      <c r="Z93" s="613"/>
      <c r="AA93" s="614">
        <f t="shared" si="9"/>
        <v>0</v>
      </c>
      <c r="AB93" s="612"/>
      <c r="AC93" s="613"/>
    </row>
    <row r="95" spans="1:29" ht="18.75" customHeight="1">
      <c r="A95" s="631" t="s">
        <v>127</v>
      </c>
      <c r="E95" s="631" t="s">
        <v>55</v>
      </c>
      <c r="F95" s="632"/>
      <c r="G95" s="633"/>
      <c r="H95" s="633"/>
      <c r="I95" s="633"/>
      <c r="J95" s="633"/>
      <c r="K95" s="633"/>
      <c r="L95" s="633"/>
      <c r="M95" s="633"/>
    </row>
    <row r="98" spans="4:8" ht="18.75" customHeight="1">
      <c r="D98" s="634">
        <v>10</v>
      </c>
      <c r="E98" s="634"/>
      <c r="F98" s="519" t="s">
        <v>44</v>
      </c>
      <c r="G98" s="520"/>
      <c r="H98" s="521"/>
    </row>
    <row r="99" spans="4:8" ht="18.75" customHeight="1">
      <c r="D99" s="518">
        <v>11</v>
      </c>
      <c r="E99" s="518"/>
      <c r="F99" s="519" t="s">
        <v>19</v>
      </c>
      <c r="G99" s="520"/>
      <c r="H99" s="521"/>
    </row>
  </sheetData>
  <mergeCells count="740">
    <mergeCell ref="AA91:AC91"/>
    <mergeCell ref="A92:B92"/>
    <mergeCell ref="C92:E92"/>
    <mergeCell ref="F92:H92"/>
    <mergeCell ref="I92:K92"/>
    <mergeCell ref="L92:N92"/>
    <mergeCell ref="O92:Q92"/>
    <mergeCell ref="R93:T93"/>
    <mergeCell ref="U93:W93"/>
    <mergeCell ref="X93:Z93"/>
    <mergeCell ref="AA93:AC93"/>
    <mergeCell ref="R92:T92"/>
    <mergeCell ref="U92:W92"/>
    <mergeCell ref="X92:Z92"/>
    <mergeCell ref="AA92:AC92"/>
    <mergeCell ref="A93:B93"/>
    <mergeCell ref="C93:E93"/>
    <mergeCell ref="F93:H93"/>
    <mergeCell ref="I93:K93"/>
    <mergeCell ref="L93:N93"/>
    <mergeCell ref="O93:Q93"/>
    <mergeCell ref="A91:B91"/>
    <mergeCell ref="C91:E91"/>
    <mergeCell ref="F91:H91"/>
    <mergeCell ref="I91:K91"/>
    <mergeCell ref="L91:N91"/>
    <mergeCell ref="O91:Q91"/>
    <mergeCell ref="R91:T91"/>
    <mergeCell ref="U91:W91"/>
    <mergeCell ref="X91:Z91"/>
    <mergeCell ref="AA89:AC89"/>
    <mergeCell ref="A90:B90"/>
    <mergeCell ref="C90:E90"/>
    <mergeCell ref="F90:H90"/>
    <mergeCell ref="I90:K90"/>
    <mergeCell ref="L90:N90"/>
    <mergeCell ref="O90:Q90"/>
    <mergeCell ref="R90:T90"/>
    <mergeCell ref="U90:W90"/>
    <mergeCell ref="X90:Z90"/>
    <mergeCell ref="AA90:AC90"/>
    <mergeCell ref="A89:B89"/>
    <mergeCell ref="C89:E89"/>
    <mergeCell ref="F89:H89"/>
    <mergeCell ref="I89:K89"/>
    <mergeCell ref="L89:N89"/>
    <mergeCell ref="O89:Q89"/>
    <mergeCell ref="R89:T89"/>
    <mergeCell ref="U89:W89"/>
    <mergeCell ref="X89:Z89"/>
    <mergeCell ref="AA87:AC87"/>
    <mergeCell ref="A88:B88"/>
    <mergeCell ref="C88:E88"/>
    <mergeCell ref="F88:H88"/>
    <mergeCell ref="I88:K88"/>
    <mergeCell ref="L88:N88"/>
    <mergeCell ref="O88:Q88"/>
    <mergeCell ref="R88:T88"/>
    <mergeCell ref="U88:W88"/>
    <mergeCell ref="X88:Z88"/>
    <mergeCell ref="AA88:AC88"/>
    <mergeCell ref="A87:B87"/>
    <mergeCell ref="C87:E87"/>
    <mergeCell ref="F87:H87"/>
    <mergeCell ref="I87:K87"/>
    <mergeCell ref="L87:N87"/>
    <mergeCell ref="O87:Q87"/>
    <mergeCell ref="R87:T87"/>
    <mergeCell ref="U87:W87"/>
    <mergeCell ref="X87:Z87"/>
    <mergeCell ref="AA85:AC85"/>
    <mergeCell ref="A86:B86"/>
    <mergeCell ref="C86:E86"/>
    <mergeCell ref="F86:H86"/>
    <mergeCell ref="I86:K86"/>
    <mergeCell ref="L86:N86"/>
    <mergeCell ref="O86:Q86"/>
    <mergeCell ref="R86:T86"/>
    <mergeCell ref="U86:W86"/>
    <mergeCell ref="X86:Z86"/>
    <mergeCell ref="AA86:AC86"/>
    <mergeCell ref="A85:B85"/>
    <mergeCell ref="C85:E85"/>
    <mergeCell ref="F85:H85"/>
    <mergeCell ref="I85:K85"/>
    <mergeCell ref="L85:N85"/>
    <mergeCell ref="O85:Q85"/>
    <mergeCell ref="R85:T85"/>
    <mergeCell ref="U85:W85"/>
    <mergeCell ref="X85:Z85"/>
    <mergeCell ref="AA83:AC83"/>
    <mergeCell ref="A84:B84"/>
    <mergeCell ref="C84:E84"/>
    <mergeCell ref="F84:H84"/>
    <mergeCell ref="I84:K84"/>
    <mergeCell ref="L84:N84"/>
    <mergeCell ref="O84:Q84"/>
    <mergeCell ref="R84:T84"/>
    <mergeCell ref="U84:W84"/>
    <mergeCell ref="X84:Z84"/>
    <mergeCell ref="AA84:AC84"/>
    <mergeCell ref="A83:B83"/>
    <mergeCell ref="C83:E83"/>
    <mergeCell ref="F83:H83"/>
    <mergeCell ref="I83:K83"/>
    <mergeCell ref="L83:N83"/>
    <mergeCell ref="O83:Q83"/>
    <mergeCell ref="R83:T83"/>
    <mergeCell ref="U83:W83"/>
    <mergeCell ref="X83:Z83"/>
    <mergeCell ref="AA81:AC81"/>
    <mergeCell ref="A82:B82"/>
    <mergeCell ref="C82:E82"/>
    <mergeCell ref="F82:H82"/>
    <mergeCell ref="I82:K82"/>
    <mergeCell ref="L82:N82"/>
    <mergeCell ref="O82:Q82"/>
    <mergeCell ref="R82:T82"/>
    <mergeCell ref="U82:W82"/>
    <mergeCell ref="X82:Z82"/>
    <mergeCell ref="AA82:AC82"/>
    <mergeCell ref="A81:B81"/>
    <mergeCell ref="C81:E81"/>
    <mergeCell ref="F81:H81"/>
    <mergeCell ref="I81:K81"/>
    <mergeCell ref="L81:N81"/>
    <mergeCell ref="O81:Q81"/>
    <mergeCell ref="R81:T81"/>
    <mergeCell ref="U81:W81"/>
    <mergeCell ref="X81:Z81"/>
    <mergeCell ref="AA79:AC79"/>
    <mergeCell ref="A80:B80"/>
    <mergeCell ref="C80:E80"/>
    <mergeCell ref="F80:H80"/>
    <mergeCell ref="I80:K80"/>
    <mergeCell ref="L80:N80"/>
    <mergeCell ref="O80:Q80"/>
    <mergeCell ref="R80:T80"/>
    <mergeCell ref="U80:W80"/>
    <mergeCell ref="X80:Z80"/>
    <mergeCell ref="AA80:AC80"/>
    <mergeCell ref="A79:B79"/>
    <mergeCell ref="C79:E79"/>
    <mergeCell ref="F79:H79"/>
    <mergeCell ref="I79:K79"/>
    <mergeCell ref="L79:N79"/>
    <mergeCell ref="O79:Q79"/>
    <mergeCell ref="R79:T79"/>
    <mergeCell ref="U79:W79"/>
    <mergeCell ref="X79:Z79"/>
    <mergeCell ref="AA77:AC77"/>
    <mergeCell ref="A78:B78"/>
    <mergeCell ref="C78:E78"/>
    <mergeCell ref="F78:H78"/>
    <mergeCell ref="I78:K78"/>
    <mergeCell ref="L78:N78"/>
    <mergeCell ref="O78:Q78"/>
    <mergeCell ref="R78:T78"/>
    <mergeCell ref="U78:W78"/>
    <mergeCell ref="X78:Z78"/>
    <mergeCell ref="AA78:AC78"/>
    <mergeCell ref="A77:B77"/>
    <mergeCell ref="C77:E77"/>
    <mergeCell ref="F77:H77"/>
    <mergeCell ref="I77:K77"/>
    <mergeCell ref="L77:N77"/>
    <mergeCell ref="O77:Q77"/>
    <mergeCell ref="R77:T77"/>
    <mergeCell ref="U77:W77"/>
    <mergeCell ref="X77:Z77"/>
    <mergeCell ref="AA75:AC75"/>
    <mergeCell ref="A76:B76"/>
    <mergeCell ref="C76:E76"/>
    <mergeCell ref="F76:H76"/>
    <mergeCell ref="I76:K76"/>
    <mergeCell ref="L76:N76"/>
    <mergeCell ref="O76:Q76"/>
    <mergeCell ref="R76:T76"/>
    <mergeCell ref="U76:W76"/>
    <mergeCell ref="X76:Z76"/>
    <mergeCell ref="AA76:AC76"/>
    <mergeCell ref="A75:B75"/>
    <mergeCell ref="C75:E75"/>
    <mergeCell ref="F75:H75"/>
    <mergeCell ref="I75:K75"/>
    <mergeCell ref="L75:N75"/>
    <mergeCell ref="O75:Q75"/>
    <mergeCell ref="R75:T75"/>
    <mergeCell ref="U75:W75"/>
    <mergeCell ref="X75:Z75"/>
    <mergeCell ref="AA73:AC73"/>
    <mergeCell ref="A74:B74"/>
    <mergeCell ref="C74:E74"/>
    <mergeCell ref="F74:H74"/>
    <mergeCell ref="I74:K74"/>
    <mergeCell ref="L74:N74"/>
    <mergeCell ref="O74:Q74"/>
    <mergeCell ref="R74:T74"/>
    <mergeCell ref="U74:W74"/>
    <mergeCell ref="X74:Z74"/>
    <mergeCell ref="AA74:AC74"/>
    <mergeCell ref="A73:B73"/>
    <mergeCell ref="C73:E73"/>
    <mergeCell ref="F73:H73"/>
    <mergeCell ref="I73:K73"/>
    <mergeCell ref="L73:N73"/>
    <mergeCell ref="O73:Q73"/>
    <mergeCell ref="R73:T73"/>
    <mergeCell ref="U73:W73"/>
    <mergeCell ref="X73:Z73"/>
    <mergeCell ref="AA71:AC71"/>
    <mergeCell ref="A72:B72"/>
    <mergeCell ref="C72:E72"/>
    <mergeCell ref="F72:H72"/>
    <mergeCell ref="I72:K72"/>
    <mergeCell ref="L72:N72"/>
    <mergeCell ref="O72:Q72"/>
    <mergeCell ref="R72:T72"/>
    <mergeCell ref="U72:W72"/>
    <mergeCell ref="X72:Z72"/>
    <mergeCell ref="AA72:AC72"/>
    <mergeCell ref="A71:B71"/>
    <mergeCell ref="C71:E71"/>
    <mergeCell ref="F71:H71"/>
    <mergeCell ref="I71:K71"/>
    <mergeCell ref="L71:N71"/>
    <mergeCell ref="O71:Q71"/>
    <mergeCell ref="R71:T71"/>
    <mergeCell ref="U71:W71"/>
    <mergeCell ref="X71:Z71"/>
    <mergeCell ref="AA69:AC69"/>
    <mergeCell ref="A70:B70"/>
    <mergeCell ref="C70:E70"/>
    <mergeCell ref="F70:H70"/>
    <mergeCell ref="I70:K70"/>
    <mergeCell ref="L70:N70"/>
    <mergeCell ref="O70:Q70"/>
    <mergeCell ref="R70:T70"/>
    <mergeCell ref="U70:W70"/>
    <mergeCell ref="X70:Z70"/>
    <mergeCell ref="AA70:AC70"/>
    <mergeCell ref="A69:B69"/>
    <mergeCell ref="C69:E69"/>
    <mergeCell ref="F69:H69"/>
    <mergeCell ref="I69:K69"/>
    <mergeCell ref="L69:N69"/>
    <mergeCell ref="O69:Q69"/>
    <mergeCell ref="R69:T69"/>
    <mergeCell ref="U69:W69"/>
    <mergeCell ref="X69:Z69"/>
    <mergeCell ref="AA67:AC67"/>
    <mergeCell ref="A68:B68"/>
    <mergeCell ref="C68:E68"/>
    <mergeCell ref="F68:H68"/>
    <mergeCell ref="I68:K68"/>
    <mergeCell ref="L68:N68"/>
    <mergeCell ref="O68:Q68"/>
    <mergeCell ref="R68:T68"/>
    <mergeCell ref="U68:W68"/>
    <mergeCell ref="X68:Z68"/>
    <mergeCell ref="AA68:AC68"/>
    <mergeCell ref="A67:B67"/>
    <mergeCell ref="C67:E67"/>
    <mergeCell ref="F67:H67"/>
    <mergeCell ref="I67:K67"/>
    <mergeCell ref="L67:N67"/>
    <mergeCell ref="O67:Q67"/>
    <mergeCell ref="R67:T67"/>
    <mergeCell ref="U67:W67"/>
    <mergeCell ref="X67:Z67"/>
    <mergeCell ref="AA65:AC65"/>
    <mergeCell ref="A66:B66"/>
    <mergeCell ref="C66:E66"/>
    <mergeCell ref="F66:H66"/>
    <mergeCell ref="I66:K66"/>
    <mergeCell ref="L66:N66"/>
    <mergeCell ref="O66:Q66"/>
    <mergeCell ref="R66:T66"/>
    <mergeCell ref="U66:W66"/>
    <mergeCell ref="X66:Z66"/>
    <mergeCell ref="AA66:AC66"/>
    <mergeCell ref="A65:B65"/>
    <mergeCell ref="C65:E65"/>
    <mergeCell ref="F65:H65"/>
    <mergeCell ref="I65:K65"/>
    <mergeCell ref="L65:N65"/>
    <mergeCell ref="O65:Q65"/>
    <mergeCell ref="R65:T65"/>
    <mergeCell ref="U65:W65"/>
    <mergeCell ref="X65:Z65"/>
    <mergeCell ref="R63:T63"/>
    <mergeCell ref="U63:W63"/>
    <mergeCell ref="X63:Z63"/>
    <mergeCell ref="AA63:AC63"/>
    <mergeCell ref="A64:B64"/>
    <mergeCell ref="C64:E64"/>
    <mergeCell ref="F64:H64"/>
    <mergeCell ref="I64:K64"/>
    <mergeCell ref="L64:N64"/>
    <mergeCell ref="O64:Q64"/>
    <mergeCell ref="A63:B63"/>
    <mergeCell ref="C63:E63"/>
    <mergeCell ref="F63:H63"/>
    <mergeCell ref="I63:K63"/>
    <mergeCell ref="L63:N63"/>
    <mergeCell ref="O63:Q63"/>
    <mergeCell ref="R64:T64"/>
    <mergeCell ref="U64:W64"/>
    <mergeCell ref="X64:Z64"/>
    <mergeCell ref="AA64:AC64"/>
    <mergeCell ref="V59:X59"/>
    <mergeCell ref="Y59:AA59"/>
    <mergeCell ref="AB59:AD59"/>
    <mergeCell ref="A62:B62"/>
    <mergeCell ref="C62:E62"/>
    <mergeCell ref="F62:AC62"/>
    <mergeCell ref="D59:F59"/>
    <mergeCell ref="G59:I59"/>
    <mergeCell ref="J59:L59"/>
    <mergeCell ref="M59:O59"/>
    <mergeCell ref="P59:R59"/>
    <mergeCell ref="S59:U59"/>
    <mergeCell ref="D58:F58"/>
    <mergeCell ref="G58:I58"/>
    <mergeCell ref="J58:L58"/>
    <mergeCell ref="M58:O58"/>
    <mergeCell ref="P58:R58"/>
    <mergeCell ref="S58:U58"/>
    <mergeCell ref="V58:X58"/>
    <mergeCell ref="Y58:AA58"/>
    <mergeCell ref="AB58:AD58"/>
    <mergeCell ref="D57:F57"/>
    <mergeCell ref="G57:I57"/>
    <mergeCell ref="J57:L57"/>
    <mergeCell ref="M57:O57"/>
    <mergeCell ref="P57:R57"/>
    <mergeCell ref="S57:U57"/>
    <mergeCell ref="V57:X57"/>
    <mergeCell ref="Y57:AA57"/>
    <mergeCell ref="AB57:AD57"/>
    <mergeCell ref="V55:X55"/>
    <mergeCell ref="Y55:AA55"/>
    <mergeCell ref="AB55:AD55"/>
    <mergeCell ref="D56:F56"/>
    <mergeCell ref="G56:I56"/>
    <mergeCell ref="J56:L56"/>
    <mergeCell ref="M56:O56"/>
    <mergeCell ref="P56:R56"/>
    <mergeCell ref="S56:U56"/>
    <mergeCell ref="V56:X56"/>
    <mergeCell ref="D55:F55"/>
    <mergeCell ref="G55:I55"/>
    <mergeCell ref="J55:L55"/>
    <mergeCell ref="M55:O55"/>
    <mergeCell ref="P55:R55"/>
    <mergeCell ref="S55:U55"/>
    <mergeCell ref="Y56:AA56"/>
    <mergeCell ref="AB56:AD56"/>
    <mergeCell ref="A47:D47"/>
    <mergeCell ref="E47:G47"/>
    <mergeCell ref="D54:AD54"/>
    <mergeCell ref="N46:P46"/>
    <mergeCell ref="Q46:S46"/>
    <mergeCell ref="T46:V46"/>
    <mergeCell ref="W46:Y46"/>
    <mergeCell ref="Z46:AB46"/>
    <mergeCell ref="AC46:AE46"/>
    <mergeCell ref="AA52:AC52"/>
    <mergeCell ref="AA51:AC51"/>
    <mergeCell ref="AA50:AC50"/>
    <mergeCell ref="A48:D48"/>
    <mergeCell ref="E48:G48"/>
    <mergeCell ref="Q45:S45"/>
    <mergeCell ref="T45:V45"/>
    <mergeCell ref="W45:Y45"/>
    <mergeCell ref="Z45:AB45"/>
    <mergeCell ref="AC45:AE45"/>
    <mergeCell ref="A46:B46"/>
    <mergeCell ref="C46:D46"/>
    <mergeCell ref="E46:G46"/>
    <mergeCell ref="H46:J46"/>
    <mergeCell ref="K46:M46"/>
    <mergeCell ref="A45:B45"/>
    <mergeCell ref="C45:D45"/>
    <mergeCell ref="E45:G45"/>
    <mergeCell ref="H45:J45"/>
    <mergeCell ref="K45:M45"/>
    <mergeCell ref="N45:P45"/>
    <mergeCell ref="N44:P44"/>
    <mergeCell ref="Q44:S44"/>
    <mergeCell ref="T44:V44"/>
    <mergeCell ref="W44:Y44"/>
    <mergeCell ref="Z44:AB44"/>
    <mergeCell ref="AC44:AE44"/>
    <mergeCell ref="Q43:S43"/>
    <mergeCell ref="T43:V43"/>
    <mergeCell ref="W43:Y43"/>
    <mergeCell ref="Z43:AB43"/>
    <mergeCell ref="AC43:AE43"/>
    <mergeCell ref="N43:P43"/>
    <mergeCell ref="A44:B44"/>
    <mergeCell ref="C44:D44"/>
    <mergeCell ref="E44:G44"/>
    <mergeCell ref="H44:J44"/>
    <mergeCell ref="K44:M44"/>
    <mergeCell ref="A43:B43"/>
    <mergeCell ref="C43:D43"/>
    <mergeCell ref="E43:G43"/>
    <mergeCell ref="H43:J43"/>
    <mergeCell ref="K43:M43"/>
    <mergeCell ref="N42:P42"/>
    <mergeCell ref="Q42:S42"/>
    <mergeCell ref="T42:V42"/>
    <mergeCell ref="W42:Y42"/>
    <mergeCell ref="Z42:AB42"/>
    <mergeCell ref="AC42:AE42"/>
    <mergeCell ref="Q41:S41"/>
    <mergeCell ref="T41:V41"/>
    <mergeCell ref="W41:Y41"/>
    <mergeCell ref="Z41:AB41"/>
    <mergeCell ref="AC41:AE41"/>
    <mergeCell ref="N41:P41"/>
    <mergeCell ref="A42:B42"/>
    <mergeCell ref="C42:D42"/>
    <mergeCell ref="E42:G42"/>
    <mergeCell ref="H42:J42"/>
    <mergeCell ref="K42:M42"/>
    <mergeCell ref="A41:B41"/>
    <mergeCell ref="C41:D41"/>
    <mergeCell ref="E41:G41"/>
    <mergeCell ref="H41:J41"/>
    <mergeCell ref="K41:M41"/>
    <mergeCell ref="N40:P40"/>
    <mergeCell ref="Q40:S40"/>
    <mergeCell ref="T40:V40"/>
    <mergeCell ref="W40:Y40"/>
    <mergeCell ref="Z40:AB40"/>
    <mergeCell ref="AC40:AE40"/>
    <mergeCell ref="Q39:S39"/>
    <mergeCell ref="T39:V39"/>
    <mergeCell ref="W39:Y39"/>
    <mergeCell ref="Z39:AB39"/>
    <mergeCell ref="AC39:AE39"/>
    <mergeCell ref="N39:P39"/>
    <mergeCell ref="A40:B40"/>
    <mergeCell ref="C40:D40"/>
    <mergeCell ref="E40:G40"/>
    <mergeCell ref="H40:J40"/>
    <mergeCell ref="K40:M40"/>
    <mergeCell ref="A39:B39"/>
    <mergeCell ref="C39:D39"/>
    <mergeCell ref="E39:G39"/>
    <mergeCell ref="H39:J39"/>
    <mergeCell ref="K39:M39"/>
    <mergeCell ref="N38:P38"/>
    <mergeCell ref="Q38:S38"/>
    <mergeCell ref="T38:V38"/>
    <mergeCell ref="W38:Y38"/>
    <mergeCell ref="Z38:AB38"/>
    <mergeCell ref="AC38:AE38"/>
    <mergeCell ref="Q37:S37"/>
    <mergeCell ref="T37:V37"/>
    <mergeCell ref="W37:Y37"/>
    <mergeCell ref="Z37:AB37"/>
    <mergeCell ref="AC37:AE37"/>
    <mergeCell ref="N37:P37"/>
    <mergeCell ref="A38:B38"/>
    <mergeCell ref="C38:D38"/>
    <mergeCell ref="E38:G38"/>
    <mergeCell ref="H38:J38"/>
    <mergeCell ref="K38:M38"/>
    <mergeCell ref="A37:B37"/>
    <mergeCell ref="C37:D37"/>
    <mergeCell ref="E37:G37"/>
    <mergeCell ref="H37:J37"/>
    <mergeCell ref="K37:M37"/>
    <mergeCell ref="N36:P36"/>
    <mergeCell ref="Q36:S36"/>
    <mergeCell ref="T36:V36"/>
    <mergeCell ref="W36:Y36"/>
    <mergeCell ref="Z36:AB36"/>
    <mergeCell ref="AC36:AE36"/>
    <mergeCell ref="Q35:S35"/>
    <mergeCell ref="T35:V35"/>
    <mergeCell ref="W35:Y35"/>
    <mergeCell ref="Z35:AB35"/>
    <mergeCell ref="AC35:AE35"/>
    <mergeCell ref="N35:P35"/>
    <mergeCell ref="A36:B36"/>
    <mergeCell ref="C36:D36"/>
    <mergeCell ref="E36:G36"/>
    <mergeCell ref="H36:J36"/>
    <mergeCell ref="K36:M36"/>
    <mergeCell ref="A35:B35"/>
    <mergeCell ref="C35:D35"/>
    <mergeCell ref="E35:G35"/>
    <mergeCell ref="H35:J35"/>
    <mergeCell ref="K35:M35"/>
    <mergeCell ref="N34:P34"/>
    <mergeCell ref="Q34:S34"/>
    <mergeCell ref="T34:V34"/>
    <mergeCell ref="W34:Y34"/>
    <mergeCell ref="Z34:AB34"/>
    <mergeCell ref="AC34:AE34"/>
    <mergeCell ref="Q33:S33"/>
    <mergeCell ref="T33:V33"/>
    <mergeCell ref="W33:Y33"/>
    <mergeCell ref="Z33:AB33"/>
    <mergeCell ref="AC33:AE33"/>
    <mergeCell ref="N33:P33"/>
    <mergeCell ref="A34:B34"/>
    <mergeCell ref="C34:D34"/>
    <mergeCell ref="E34:G34"/>
    <mergeCell ref="H34:J34"/>
    <mergeCell ref="K34:M34"/>
    <mergeCell ref="A33:B33"/>
    <mergeCell ref="C33:D33"/>
    <mergeCell ref="E33:G33"/>
    <mergeCell ref="H33:J33"/>
    <mergeCell ref="K33:M33"/>
    <mergeCell ref="N32:P32"/>
    <mergeCell ref="Q32:S32"/>
    <mergeCell ref="T32:V32"/>
    <mergeCell ref="W32:Y32"/>
    <mergeCell ref="Z32:AB32"/>
    <mergeCell ref="AC32:AE32"/>
    <mergeCell ref="Q31:S31"/>
    <mergeCell ref="T31:V31"/>
    <mergeCell ref="W31:Y31"/>
    <mergeCell ref="Z31:AB31"/>
    <mergeCell ref="AC31:AE31"/>
    <mergeCell ref="N31:P31"/>
    <mergeCell ref="A32:B32"/>
    <mergeCell ref="C32:D32"/>
    <mergeCell ref="E32:G32"/>
    <mergeCell ref="H32:J32"/>
    <mergeCell ref="K32:M32"/>
    <mergeCell ref="A31:B31"/>
    <mergeCell ref="C31:D31"/>
    <mergeCell ref="E31:G31"/>
    <mergeCell ref="H31:J31"/>
    <mergeCell ref="K31:M31"/>
    <mergeCell ref="N30:P30"/>
    <mergeCell ref="Q30:S30"/>
    <mergeCell ref="T30:V30"/>
    <mergeCell ref="W30:Y30"/>
    <mergeCell ref="Z30:AB30"/>
    <mergeCell ref="AC30:AE30"/>
    <mergeCell ref="Q29:S29"/>
    <mergeCell ref="T29:V29"/>
    <mergeCell ref="W29:Y29"/>
    <mergeCell ref="Z29:AB29"/>
    <mergeCell ref="AC29:AE29"/>
    <mergeCell ref="N29:P29"/>
    <mergeCell ref="A30:B30"/>
    <mergeCell ref="C30:D30"/>
    <mergeCell ref="E30:G30"/>
    <mergeCell ref="H30:J30"/>
    <mergeCell ref="K30:M30"/>
    <mergeCell ref="A29:B29"/>
    <mergeCell ref="C29:D29"/>
    <mergeCell ref="E29:G29"/>
    <mergeCell ref="H29:J29"/>
    <mergeCell ref="K29:M29"/>
    <mergeCell ref="N28:P28"/>
    <mergeCell ref="Q28:S28"/>
    <mergeCell ref="T28:V28"/>
    <mergeCell ref="W28:Y28"/>
    <mergeCell ref="Z28:AB28"/>
    <mergeCell ref="AC28:AE28"/>
    <mergeCell ref="Q27:S27"/>
    <mergeCell ref="T27:V27"/>
    <mergeCell ref="W27:Y27"/>
    <mergeCell ref="Z27:AB27"/>
    <mergeCell ref="AC27:AE27"/>
    <mergeCell ref="N27:P27"/>
    <mergeCell ref="A28:B28"/>
    <mergeCell ref="C28:D28"/>
    <mergeCell ref="E28:G28"/>
    <mergeCell ref="H28:J28"/>
    <mergeCell ref="K28:M28"/>
    <mergeCell ref="A27:B27"/>
    <mergeCell ref="C27:D27"/>
    <mergeCell ref="E27:G27"/>
    <mergeCell ref="H27:J27"/>
    <mergeCell ref="K27:M27"/>
    <mergeCell ref="N26:P26"/>
    <mergeCell ref="Q26:S26"/>
    <mergeCell ref="T26:V26"/>
    <mergeCell ref="W26:Y26"/>
    <mergeCell ref="Z26:AB26"/>
    <mergeCell ref="AC26:AE26"/>
    <mergeCell ref="Q25:S25"/>
    <mergeCell ref="T25:V25"/>
    <mergeCell ref="W25:Y25"/>
    <mergeCell ref="Z25:AB25"/>
    <mergeCell ref="AC25:AE25"/>
    <mergeCell ref="N25:P25"/>
    <mergeCell ref="A26:B26"/>
    <mergeCell ref="C26:D26"/>
    <mergeCell ref="E26:G26"/>
    <mergeCell ref="H26:J26"/>
    <mergeCell ref="K26:M26"/>
    <mergeCell ref="A25:B25"/>
    <mergeCell ref="C25:D25"/>
    <mergeCell ref="E25:G25"/>
    <mergeCell ref="H25:J25"/>
    <mergeCell ref="K25:M25"/>
    <mergeCell ref="Q24:S24"/>
    <mergeCell ref="T24:V24"/>
    <mergeCell ref="W24:Y24"/>
    <mergeCell ref="Z24:AB24"/>
    <mergeCell ref="AC24:AE24"/>
    <mergeCell ref="Q23:S23"/>
    <mergeCell ref="T23:V23"/>
    <mergeCell ref="W23:Y23"/>
    <mergeCell ref="Z23:AB23"/>
    <mergeCell ref="AC23:AE23"/>
    <mergeCell ref="N21:P21"/>
    <mergeCell ref="A24:B24"/>
    <mergeCell ref="C24:D24"/>
    <mergeCell ref="E24:G24"/>
    <mergeCell ref="H24:J24"/>
    <mergeCell ref="K24:M24"/>
    <mergeCell ref="A23:B23"/>
    <mergeCell ref="C23:D23"/>
    <mergeCell ref="E23:G23"/>
    <mergeCell ref="H23:J23"/>
    <mergeCell ref="K23:M23"/>
    <mergeCell ref="N24:P24"/>
    <mergeCell ref="N23:P23"/>
    <mergeCell ref="Z19:AB19"/>
    <mergeCell ref="AC19:AE19"/>
    <mergeCell ref="N19:P19"/>
    <mergeCell ref="A22:B22"/>
    <mergeCell ref="C22:D22"/>
    <mergeCell ref="E22:G22"/>
    <mergeCell ref="H22:J22"/>
    <mergeCell ref="K22:M22"/>
    <mergeCell ref="A21:B21"/>
    <mergeCell ref="C21:D21"/>
    <mergeCell ref="E21:G21"/>
    <mergeCell ref="H21:J21"/>
    <mergeCell ref="K21:M21"/>
    <mergeCell ref="N22:P22"/>
    <mergeCell ref="Q22:S22"/>
    <mergeCell ref="T22:V22"/>
    <mergeCell ref="W22:Y22"/>
    <mergeCell ref="Z22:AB22"/>
    <mergeCell ref="AC22:AE22"/>
    <mergeCell ref="Q21:S21"/>
    <mergeCell ref="T21:V21"/>
    <mergeCell ref="W21:Y21"/>
    <mergeCell ref="Z21:AB21"/>
    <mergeCell ref="AC21:AE21"/>
    <mergeCell ref="T17:V17"/>
    <mergeCell ref="W17:Y17"/>
    <mergeCell ref="Z17:AB17"/>
    <mergeCell ref="AC17:AE17"/>
    <mergeCell ref="N17:P17"/>
    <mergeCell ref="A20:B20"/>
    <mergeCell ref="C20:D20"/>
    <mergeCell ref="E20:G20"/>
    <mergeCell ref="H20:J20"/>
    <mergeCell ref="K20:M20"/>
    <mergeCell ref="A19:B19"/>
    <mergeCell ref="C19:D19"/>
    <mergeCell ref="E19:G19"/>
    <mergeCell ref="H19:J19"/>
    <mergeCell ref="K19:M19"/>
    <mergeCell ref="N20:P20"/>
    <mergeCell ref="Q20:S20"/>
    <mergeCell ref="T20:V20"/>
    <mergeCell ref="W20:Y20"/>
    <mergeCell ref="Z20:AB20"/>
    <mergeCell ref="AC20:AE20"/>
    <mergeCell ref="Q19:S19"/>
    <mergeCell ref="T19:V19"/>
    <mergeCell ref="W19:Y19"/>
    <mergeCell ref="Z16:AB16"/>
    <mergeCell ref="AC16:AE16"/>
    <mergeCell ref="Q15:S15"/>
    <mergeCell ref="T15:V15"/>
    <mergeCell ref="W15:Y15"/>
    <mergeCell ref="Z15:AB15"/>
    <mergeCell ref="AC15:AE15"/>
    <mergeCell ref="A18:B18"/>
    <mergeCell ref="C18:D18"/>
    <mergeCell ref="E18:G18"/>
    <mergeCell ref="H18:J18"/>
    <mergeCell ref="K18:M18"/>
    <mergeCell ref="A17:B17"/>
    <mergeCell ref="C17:D17"/>
    <mergeCell ref="E17:G17"/>
    <mergeCell ref="H17:J17"/>
    <mergeCell ref="K17:M17"/>
    <mergeCell ref="N18:P18"/>
    <mergeCell ref="Q18:S18"/>
    <mergeCell ref="T18:V18"/>
    <mergeCell ref="W18:Y18"/>
    <mergeCell ref="Z18:AB18"/>
    <mergeCell ref="AC18:AE18"/>
    <mergeCell ref="Q17:S17"/>
    <mergeCell ref="D7:J7"/>
    <mergeCell ref="L7:N7"/>
    <mergeCell ref="O7:V7"/>
    <mergeCell ref="W7:X7"/>
    <mergeCell ref="Y7:AC7"/>
    <mergeCell ref="A16:B16"/>
    <mergeCell ref="C16:D16"/>
    <mergeCell ref="E16:G16"/>
    <mergeCell ref="H16:J16"/>
    <mergeCell ref="K16:M16"/>
    <mergeCell ref="O9:AC9"/>
    <mergeCell ref="A14:B14"/>
    <mergeCell ref="C14:D14"/>
    <mergeCell ref="E14:AE14"/>
    <mergeCell ref="A15:B15"/>
    <mergeCell ref="C15:D15"/>
    <mergeCell ref="E15:G15"/>
    <mergeCell ref="H15:J15"/>
    <mergeCell ref="K15:M15"/>
    <mergeCell ref="N15:P15"/>
    <mergeCell ref="N16:P16"/>
    <mergeCell ref="Q16:S16"/>
    <mergeCell ref="T16:V16"/>
    <mergeCell ref="W16:Y16"/>
    <mergeCell ref="Q3:R3"/>
    <mergeCell ref="T3:U3"/>
    <mergeCell ref="F5:AC5"/>
    <mergeCell ref="F6:O6"/>
    <mergeCell ref="T6:AC6"/>
    <mergeCell ref="P1:U1"/>
    <mergeCell ref="Z1:AA1"/>
    <mergeCell ref="AC1:AD1"/>
    <mergeCell ref="P2:T2"/>
    <mergeCell ref="Z2:AD2"/>
    <mergeCell ref="A1:K2"/>
    <mergeCell ref="A3:K3"/>
    <mergeCell ref="A4:K4"/>
  </mergeCells>
  <pageMargins left="0.19685039370078741" right="0.19685039370078741" top="0.74803149606299213" bottom="0.15748031496062992" header="0.31496062992125984" footer="0.31496062992125984"/>
  <pageSetup paperSize="9" scale="99" orientation="portrait" horizontalDpi="360" verticalDpi="360" r:id="rId1"/>
  <headerFooter>
    <oddFooter>&amp;LPage &amp;P of &amp;N&amp;R&amp;"Gulim,Regular"&amp;10SP-FMT-04-04 Rev.0
Effective date 10-Nov-2015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114300</xdr:rowOff>
                  </from>
                  <to>
                    <xdr:col>23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95250</xdr:rowOff>
                  </from>
                  <to>
                    <xdr:col>15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190500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190500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59"/>
  <sheetViews>
    <sheetView view="pageBreakPreview" zoomScaleNormal="100" zoomScaleSheetLayoutView="100" workbookViewId="0">
      <selection activeCell="J8" sqref="J8"/>
    </sheetView>
  </sheetViews>
  <sheetFormatPr defaultColWidth="9.140625" defaultRowHeight="20.25"/>
  <cols>
    <col min="1" max="9" width="3.7109375" style="89" customWidth="1"/>
    <col min="10" max="13" width="3.42578125" style="89" customWidth="1"/>
    <col min="14" max="14" width="3.7109375" style="89" customWidth="1"/>
    <col min="15" max="21" width="3.42578125" style="89" customWidth="1"/>
    <col min="22" max="22" width="3.7109375" style="89" customWidth="1"/>
    <col min="23" max="28" width="3.42578125" style="89" customWidth="1"/>
    <col min="29" max="31" width="3.7109375" style="89" customWidth="1"/>
    <col min="32" max="256" width="9.140625" style="89"/>
    <col min="257" max="265" width="3.7109375" style="89" customWidth="1"/>
    <col min="266" max="269" width="3.42578125" style="89" customWidth="1"/>
    <col min="270" max="270" width="3.7109375" style="89" customWidth="1"/>
    <col min="271" max="277" width="3.42578125" style="89" customWidth="1"/>
    <col min="278" max="278" width="3.7109375" style="89" customWidth="1"/>
    <col min="279" max="284" width="3.42578125" style="89" customWidth="1"/>
    <col min="285" max="287" width="3.7109375" style="89" customWidth="1"/>
    <col min="288" max="512" width="9.140625" style="89"/>
    <col min="513" max="521" width="3.7109375" style="89" customWidth="1"/>
    <col min="522" max="525" width="3.42578125" style="89" customWidth="1"/>
    <col min="526" max="526" width="3.7109375" style="89" customWidth="1"/>
    <col min="527" max="533" width="3.42578125" style="89" customWidth="1"/>
    <col min="534" max="534" width="3.7109375" style="89" customWidth="1"/>
    <col min="535" max="540" width="3.42578125" style="89" customWidth="1"/>
    <col min="541" max="543" width="3.7109375" style="89" customWidth="1"/>
    <col min="544" max="768" width="9.140625" style="89"/>
    <col min="769" max="777" width="3.7109375" style="89" customWidth="1"/>
    <col min="778" max="781" width="3.42578125" style="89" customWidth="1"/>
    <col min="782" max="782" width="3.7109375" style="89" customWidth="1"/>
    <col min="783" max="789" width="3.42578125" style="89" customWidth="1"/>
    <col min="790" max="790" width="3.7109375" style="89" customWidth="1"/>
    <col min="791" max="796" width="3.42578125" style="89" customWidth="1"/>
    <col min="797" max="799" width="3.7109375" style="89" customWidth="1"/>
    <col min="800" max="1024" width="9.140625" style="89"/>
    <col min="1025" max="1033" width="3.7109375" style="89" customWidth="1"/>
    <col min="1034" max="1037" width="3.42578125" style="89" customWidth="1"/>
    <col min="1038" max="1038" width="3.7109375" style="89" customWidth="1"/>
    <col min="1039" max="1045" width="3.42578125" style="89" customWidth="1"/>
    <col min="1046" max="1046" width="3.7109375" style="89" customWidth="1"/>
    <col min="1047" max="1052" width="3.42578125" style="89" customWidth="1"/>
    <col min="1053" max="1055" width="3.7109375" style="89" customWidth="1"/>
    <col min="1056" max="1280" width="9.140625" style="89"/>
    <col min="1281" max="1289" width="3.7109375" style="89" customWidth="1"/>
    <col min="1290" max="1293" width="3.42578125" style="89" customWidth="1"/>
    <col min="1294" max="1294" width="3.7109375" style="89" customWidth="1"/>
    <col min="1295" max="1301" width="3.42578125" style="89" customWidth="1"/>
    <col min="1302" max="1302" width="3.7109375" style="89" customWidth="1"/>
    <col min="1303" max="1308" width="3.42578125" style="89" customWidth="1"/>
    <col min="1309" max="1311" width="3.7109375" style="89" customWidth="1"/>
    <col min="1312" max="1536" width="9.140625" style="89"/>
    <col min="1537" max="1545" width="3.7109375" style="89" customWidth="1"/>
    <col min="1546" max="1549" width="3.42578125" style="89" customWidth="1"/>
    <col min="1550" max="1550" width="3.7109375" style="89" customWidth="1"/>
    <col min="1551" max="1557" width="3.42578125" style="89" customWidth="1"/>
    <col min="1558" max="1558" width="3.7109375" style="89" customWidth="1"/>
    <col min="1559" max="1564" width="3.42578125" style="89" customWidth="1"/>
    <col min="1565" max="1567" width="3.7109375" style="89" customWidth="1"/>
    <col min="1568" max="1792" width="9.140625" style="89"/>
    <col min="1793" max="1801" width="3.7109375" style="89" customWidth="1"/>
    <col min="1802" max="1805" width="3.42578125" style="89" customWidth="1"/>
    <col min="1806" max="1806" width="3.7109375" style="89" customWidth="1"/>
    <col min="1807" max="1813" width="3.42578125" style="89" customWidth="1"/>
    <col min="1814" max="1814" width="3.7109375" style="89" customWidth="1"/>
    <col min="1815" max="1820" width="3.42578125" style="89" customWidth="1"/>
    <col min="1821" max="1823" width="3.7109375" style="89" customWidth="1"/>
    <col min="1824" max="2048" width="9.140625" style="89"/>
    <col min="2049" max="2057" width="3.7109375" style="89" customWidth="1"/>
    <col min="2058" max="2061" width="3.42578125" style="89" customWidth="1"/>
    <col min="2062" max="2062" width="3.7109375" style="89" customWidth="1"/>
    <col min="2063" max="2069" width="3.42578125" style="89" customWidth="1"/>
    <col min="2070" max="2070" width="3.7109375" style="89" customWidth="1"/>
    <col min="2071" max="2076" width="3.42578125" style="89" customWidth="1"/>
    <col min="2077" max="2079" width="3.7109375" style="89" customWidth="1"/>
    <col min="2080" max="2304" width="9.140625" style="89"/>
    <col min="2305" max="2313" width="3.7109375" style="89" customWidth="1"/>
    <col min="2314" max="2317" width="3.42578125" style="89" customWidth="1"/>
    <col min="2318" max="2318" width="3.7109375" style="89" customWidth="1"/>
    <col min="2319" max="2325" width="3.42578125" style="89" customWidth="1"/>
    <col min="2326" max="2326" width="3.7109375" style="89" customWidth="1"/>
    <col min="2327" max="2332" width="3.42578125" style="89" customWidth="1"/>
    <col min="2333" max="2335" width="3.7109375" style="89" customWidth="1"/>
    <col min="2336" max="2560" width="9.140625" style="89"/>
    <col min="2561" max="2569" width="3.7109375" style="89" customWidth="1"/>
    <col min="2570" max="2573" width="3.42578125" style="89" customWidth="1"/>
    <col min="2574" max="2574" width="3.7109375" style="89" customWidth="1"/>
    <col min="2575" max="2581" width="3.42578125" style="89" customWidth="1"/>
    <col min="2582" max="2582" width="3.7109375" style="89" customWidth="1"/>
    <col min="2583" max="2588" width="3.42578125" style="89" customWidth="1"/>
    <col min="2589" max="2591" width="3.7109375" style="89" customWidth="1"/>
    <col min="2592" max="2816" width="9.140625" style="89"/>
    <col min="2817" max="2825" width="3.7109375" style="89" customWidth="1"/>
    <col min="2826" max="2829" width="3.42578125" style="89" customWidth="1"/>
    <col min="2830" max="2830" width="3.7109375" style="89" customWidth="1"/>
    <col min="2831" max="2837" width="3.42578125" style="89" customWidth="1"/>
    <col min="2838" max="2838" width="3.7109375" style="89" customWidth="1"/>
    <col min="2839" max="2844" width="3.42578125" style="89" customWidth="1"/>
    <col min="2845" max="2847" width="3.7109375" style="89" customWidth="1"/>
    <col min="2848" max="3072" width="9.140625" style="89"/>
    <col min="3073" max="3081" width="3.7109375" style="89" customWidth="1"/>
    <col min="3082" max="3085" width="3.42578125" style="89" customWidth="1"/>
    <col min="3086" max="3086" width="3.7109375" style="89" customWidth="1"/>
    <col min="3087" max="3093" width="3.42578125" style="89" customWidth="1"/>
    <col min="3094" max="3094" width="3.7109375" style="89" customWidth="1"/>
    <col min="3095" max="3100" width="3.42578125" style="89" customWidth="1"/>
    <col min="3101" max="3103" width="3.7109375" style="89" customWidth="1"/>
    <col min="3104" max="3328" width="9.140625" style="89"/>
    <col min="3329" max="3337" width="3.7109375" style="89" customWidth="1"/>
    <col min="3338" max="3341" width="3.42578125" style="89" customWidth="1"/>
    <col min="3342" max="3342" width="3.7109375" style="89" customWidth="1"/>
    <col min="3343" max="3349" width="3.42578125" style="89" customWidth="1"/>
    <col min="3350" max="3350" width="3.7109375" style="89" customWidth="1"/>
    <col min="3351" max="3356" width="3.42578125" style="89" customWidth="1"/>
    <col min="3357" max="3359" width="3.7109375" style="89" customWidth="1"/>
    <col min="3360" max="3584" width="9.140625" style="89"/>
    <col min="3585" max="3593" width="3.7109375" style="89" customWidth="1"/>
    <col min="3594" max="3597" width="3.42578125" style="89" customWidth="1"/>
    <col min="3598" max="3598" width="3.7109375" style="89" customWidth="1"/>
    <col min="3599" max="3605" width="3.42578125" style="89" customWidth="1"/>
    <col min="3606" max="3606" width="3.7109375" style="89" customWidth="1"/>
    <col min="3607" max="3612" width="3.42578125" style="89" customWidth="1"/>
    <col min="3613" max="3615" width="3.7109375" style="89" customWidth="1"/>
    <col min="3616" max="3840" width="9.140625" style="89"/>
    <col min="3841" max="3849" width="3.7109375" style="89" customWidth="1"/>
    <col min="3850" max="3853" width="3.42578125" style="89" customWidth="1"/>
    <col min="3854" max="3854" width="3.7109375" style="89" customWidth="1"/>
    <col min="3855" max="3861" width="3.42578125" style="89" customWidth="1"/>
    <col min="3862" max="3862" width="3.7109375" style="89" customWidth="1"/>
    <col min="3863" max="3868" width="3.42578125" style="89" customWidth="1"/>
    <col min="3869" max="3871" width="3.7109375" style="89" customWidth="1"/>
    <col min="3872" max="4096" width="9.140625" style="89"/>
    <col min="4097" max="4105" width="3.7109375" style="89" customWidth="1"/>
    <col min="4106" max="4109" width="3.42578125" style="89" customWidth="1"/>
    <col min="4110" max="4110" width="3.7109375" style="89" customWidth="1"/>
    <col min="4111" max="4117" width="3.42578125" style="89" customWidth="1"/>
    <col min="4118" max="4118" width="3.7109375" style="89" customWidth="1"/>
    <col min="4119" max="4124" width="3.42578125" style="89" customWidth="1"/>
    <col min="4125" max="4127" width="3.7109375" style="89" customWidth="1"/>
    <col min="4128" max="4352" width="9.140625" style="89"/>
    <col min="4353" max="4361" width="3.7109375" style="89" customWidth="1"/>
    <col min="4362" max="4365" width="3.42578125" style="89" customWidth="1"/>
    <col min="4366" max="4366" width="3.7109375" style="89" customWidth="1"/>
    <col min="4367" max="4373" width="3.42578125" style="89" customWidth="1"/>
    <col min="4374" max="4374" width="3.7109375" style="89" customWidth="1"/>
    <col min="4375" max="4380" width="3.42578125" style="89" customWidth="1"/>
    <col min="4381" max="4383" width="3.7109375" style="89" customWidth="1"/>
    <col min="4384" max="4608" width="9.140625" style="89"/>
    <col min="4609" max="4617" width="3.7109375" style="89" customWidth="1"/>
    <col min="4618" max="4621" width="3.42578125" style="89" customWidth="1"/>
    <col min="4622" max="4622" width="3.7109375" style="89" customWidth="1"/>
    <col min="4623" max="4629" width="3.42578125" style="89" customWidth="1"/>
    <col min="4630" max="4630" width="3.7109375" style="89" customWidth="1"/>
    <col min="4631" max="4636" width="3.42578125" style="89" customWidth="1"/>
    <col min="4637" max="4639" width="3.7109375" style="89" customWidth="1"/>
    <col min="4640" max="4864" width="9.140625" style="89"/>
    <col min="4865" max="4873" width="3.7109375" style="89" customWidth="1"/>
    <col min="4874" max="4877" width="3.42578125" style="89" customWidth="1"/>
    <col min="4878" max="4878" width="3.7109375" style="89" customWidth="1"/>
    <col min="4879" max="4885" width="3.42578125" style="89" customWidth="1"/>
    <col min="4886" max="4886" width="3.7109375" style="89" customWidth="1"/>
    <col min="4887" max="4892" width="3.42578125" style="89" customWidth="1"/>
    <col min="4893" max="4895" width="3.7109375" style="89" customWidth="1"/>
    <col min="4896" max="5120" width="9.140625" style="89"/>
    <col min="5121" max="5129" width="3.7109375" style="89" customWidth="1"/>
    <col min="5130" max="5133" width="3.42578125" style="89" customWidth="1"/>
    <col min="5134" max="5134" width="3.7109375" style="89" customWidth="1"/>
    <col min="5135" max="5141" width="3.42578125" style="89" customWidth="1"/>
    <col min="5142" max="5142" width="3.7109375" style="89" customWidth="1"/>
    <col min="5143" max="5148" width="3.42578125" style="89" customWidth="1"/>
    <col min="5149" max="5151" width="3.7109375" style="89" customWidth="1"/>
    <col min="5152" max="5376" width="9.140625" style="89"/>
    <col min="5377" max="5385" width="3.7109375" style="89" customWidth="1"/>
    <col min="5386" max="5389" width="3.42578125" style="89" customWidth="1"/>
    <col min="5390" max="5390" width="3.7109375" style="89" customWidth="1"/>
    <col min="5391" max="5397" width="3.42578125" style="89" customWidth="1"/>
    <col min="5398" max="5398" width="3.7109375" style="89" customWidth="1"/>
    <col min="5399" max="5404" width="3.42578125" style="89" customWidth="1"/>
    <col min="5405" max="5407" width="3.7109375" style="89" customWidth="1"/>
    <col min="5408" max="5632" width="9.140625" style="89"/>
    <col min="5633" max="5641" width="3.7109375" style="89" customWidth="1"/>
    <col min="5642" max="5645" width="3.42578125" style="89" customWidth="1"/>
    <col min="5646" max="5646" width="3.7109375" style="89" customWidth="1"/>
    <col min="5647" max="5653" width="3.42578125" style="89" customWidth="1"/>
    <col min="5654" max="5654" width="3.7109375" style="89" customWidth="1"/>
    <col min="5655" max="5660" width="3.42578125" style="89" customWidth="1"/>
    <col min="5661" max="5663" width="3.7109375" style="89" customWidth="1"/>
    <col min="5664" max="5888" width="9.140625" style="89"/>
    <col min="5889" max="5897" width="3.7109375" style="89" customWidth="1"/>
    <col min="5898" max="5901" width="3.42578125" style="89" customWidth="1"/>
    <col min="5902" max="5902" width="3.7109375" style="89" customWidth="1"/>
    <col min="5903" max="5909" width="3.42578125" style="89" customWidth="1"/>
    <col min="5910" max="5910" width="3.7109375" style="89" customWidth="1"/>
    <col min="5911" max="5916" width="3.42578125" style="89" customWidth="1"/>
    <col min="5917" max="5919" width="3.7109375" style="89" customWidth="1"/>
    <col min="5920" max="6144" width="9.140625" style="89"/>
    <col min="6145" max="6153" width="3.7109375" style="89" customWidth="1"/>
    <col min="6154" max="6157" width="3.42578125" style="89" customWidth="1"/>
    <col min="6158" max="6158" width="3.7109375" style="89" customWidth="1"/>
    <col min="6159" max="6165" width="3.42578125" style="89" customWidth="1"/>
    <col min="6166" max="6166" width="3.7109375" style="89" customWidth="1"/>
    <col min="6167" max="6172" width="3.42578125" style="89" customWidth="1"/>
    <col min="6173" max="6175" width="3.7109375" style="89" customWidth="1"/>
    <col min="6176" max="6400" width="9.140625" style="89"/>
    <col min="6401" max="6409" width="3.7109375" style="89" customWidth="1"/>
    <col min="6410" max="6413" width="3.42578125" style="89" customWidth="1"/>
    <col min="6414" max="6414" width="3.7109375" style="89" customWidth="1"/>
    <col min="6415" max="6421" width="3.42578125" style="89" customWidth="1"/>
    <col min="6422" max="6422" width="3.7109375" style="89" customWidth="1"/>
    <col min="6423" max="6428" width="3.42578125" style="89" customWidth="1"/>
    <col min="6429" max="6431" width="3.7109375" style="89" customWidth="1"/>
    <col min="6432" max="6656" width="9.140625" style="89"/>
    <col min="6657" max="6665" width="3.7109375" style="89" customWidth="1"/>
    <col min="6666" max="6669" width="3.42578125" style="89" customWidth="1"/>
    <col min="6670" max="6670" width="3.7109375" style="89" customWidth="1"/>
    <col min="6671" max="6677" width="3.42578125" style="89" customWidth="1"/>
    <col min="6678" max="6678" width="3.7109375" style="89" customWidth="1"/>
    <col min="6679" max="6684" width="3.42578125" style="89" customWidth="1"/>
    <col min="6685" max="6687" width="3.7109375" style="89" customWidth="1"/>
    <col min="6688" max="6912" width="9.140625" style="89"/>
    <col min="6913" max="6921" width="3.7109375" style="89" customWidth="1"/>
    <col min="6922" max="6925" width="3.42578125" style="89" customWidth="1"/>
    <col min="6926" max="6926" width="3.7109375" style="89" customWidth="1"/>
    <col min="6927" max="6933" width="3.42578125" style="89" customWidth="1"/>
    <col min="6934" max="6934" width="3.7109375" style="89" customWidth="1"/>
    <col min="6935" max="6940" width="3.42578125" style="89" customWidth="1"/>
    <col min="6941" max="6943" width="3.7109375" style="89" customWidth="1"/>
    <col min="6944" max="7168" width="9.140625" style="89"/>
    <col min="7169" max="7177" width="3.7109375" style="89" customWidth="1"/>
    <col min="7178" max="7181" width="3.42578125" style="89" customWidth="1"/>
    <col min="7182" max="7182" width="3.7109375" style="89" customWidth="1"/>
    <col min="7183" max="7189" width="3.42578125" style="89" customWidth="1"/>
    <col min="7190" max="7190" width="3.7109375" style="89" customWidth="1"/>
    <col min="7191" max="7196" width="3.42578125" style="89" customWidth="1"/>
    <col min="7197" max="7199" width="3.7109375" style="89" customWidth="1"/>
    <col min="7200" max="7424" width="9.140625" style="89"/>
    <col min="7425" max="7433" width="3.7109375" style="89" customWidth="1"/>
    <col min="7434" max="7437" width="3.42578125" style="89" customWidth="1"/>
    <col min="7438" max="7438" width="3.7109375" style="89" customWidth="1"/>
    <col min="7439" max="7445" width="3.42578125" style="89" customWidth="1"/>
    <col min="7446" max="7446" width="3.7109375" style="89" customWidth="1"/>
    <col min="7447" max="7452" width="3.42578125" style="89" customWidth="1"/>
    <col min="7453" max="7455" width="3.7109375" style="89" customWidth="1"/>
    <col min="7456" max="7680" width="9.140625" style="89"/>
    <col min="7681" max="7689" width="3.7109375" style="89" customWidth="1"/>
    <col min="7690" max="7693" width="3.42578125" style="89" customWidth="1"/>
    <col min="7694" max="7694" width="3.7109375" style="89" customWidth="1"/>
    <col min="7695" max="7701" width="3.42578125" style="89" customWidth="1"/>
    <col min="7702" max="7702" width="3.7109375" style="89" customWidth="1"/>
    <col min="7703" max="7708" width="3.42578125" style="89" customWidth="1"/>
    <col min="7709" max="7711" width="3.7109375" style="89" customWidth="1"/>
    <col min="7712" max="7936" width="9.140625" style="89"/>
    <col min="7937" max="7945" width="3.7109375" style="89" customWidth="1"/>
    <col min="7946" max="7949" width="3.42578125" style="89" customWidth="1"/>
    <col min="7950" max="7950" width="3.7109375" style="89" customWidth="1"/>
    <col min="7951" max="7957" width="3.42578125" style="89" customWidth="1"/>
    <col min="7958" max="7958" width="3.7109375" style="89" customWidth="1"/>
    <col min="7959" max="7964" width="3.42578125" style="89" customWidth="1"/>
    <col min="7965" max="7967" width="3.7109375" style="89" customWidth="1"/>
    <col min="7968" max="8192" width="9.140625" style="89"/>
    <col min="8193" max="8201" width="3.7109375" style="89" customWidth="1"/>
    <col min="8202" max="8205" width="3.42578125" style="89" customWidth="1"/>
    <col min="8206" max="8206" width="3.7109375" style="89" customWidth="1"/>
    <col min="8207" max="8213" width="3.42578125" style="89" customWidth="1"/>
    <col min="8214" max="8214" width="3.7109375" style="89" customWidth="1"/>
    <col min="8215" max="8220" width="3.42578125" style="89" customWidth="1"/>
    <col min="8221" max="8223" width="3.7109375" style="89" customWidth="1"/>
    <col min="8224" max="8448" width="9.140625" style="89"/>
    <col min="8449" max="8457" width="3.7109375" style="89" customWidth="1"/>
    <col min="8458" max="8461" width="3.42578125" style="89" customWidth="1"/>
    <col min="8462" max="8462" width="3.7109375" style="89" customWidth="1"/>
    <col min="8463" max="8469" width="3.42578125" style="89" customWidth="1"/>
    <col min="8470" max="8470" width="3.7109375" style="89" customWidth="1"/>
    <col min="8471" max="8476" width="3.42578125" style="89" customWidth="1"/>
    <col min="8477" max="8479" width="3.7109375" style="89" customWidth="1"/>
    <col min="8480" max="8704" width="9.140625" style="89"/>
    <col min="8705" max="8713" width="3.7109375" style="89" customWidth="1"/>
    <col min="8714" max="8717" width="3.42578125" style="89" customWidth="1"/>
    <col min="8718" max="8718" width="3.7109375" style="89" customWidth="1"/>
    <col min="8719" max="8725" width="3.42578125" style="89" customWidth="1"/>
    <col min="8726" max="8726" width="3.7109375" style="89" customWidth="1"/>
    <col min="8727" max="8732" width="3.42578125" style="89" customWidth="1"/>
    <col min="8733" max="8735" width="3.7109375" style="89" customWidth="1"/>
    <col min="8736" max="8960" width="9.140625" style="89"/>
    <col min="8961" max="8969" width="3.7109375" style="89" customWidth="1"/>
    <col min="8970" max="8973" width="3.42578125" style="89" customWidth="1"/>
    <col min="8974" max="8974" width="3.7109375" style="89" customWidth="1"/>
    <col min="8975" max="8981" width="3.42578125" style="89" customWidth="1"/>
    <col min="8982" max="8982" width="3.7109375" style="89" customWidth="1"/>
    <col min="8983" max="8988" width="3.42578125" style="89" customWidth="1"/>
    <col min="8989" max="8991" width="3.7109375" style="89" customWidth="1"/>
    <col min="8992" max="9216" width="9.140625" style="89"/>
    <col min="9217" max="9225" width="3.7109375" style="89" customWidth="1"/>
    <col min="9226" max="9229" width="3.42578125" style="89" customWidth="1"/>
    <col min="9230" max="9230" width="3.7109375" style="89" customWidth="1"/>
    <col min="9231" max="9237" width="3.42578125" style="89" customWidth="1"/>
    <col min="9238" max="9238" width="3.7109375" style="89" customWidth="1"/>
    <col min="9239" max="9244" width="3.42578125" style="89" customWidth="1"/>
    <col min="9245" max="9247" width="3.7109375" style="89" customWidth="1"/>
    <col min="9248" max="9472" width="9.140625" style="89"/>
    <col min="9473" max="9481" width="3.7109375" style="89" customWidth="1"/>
    <col min="9482" max="9485" width="3.42578125" style="89" customWidth="1"/>
    <col min="9486" max="9486" width="3.7109375" style="89" customWidth="1"/>
    <col min="9487" max="9493" width="3.42578125" style="89" customWidth="1"/>
    <col min="9494" max="9494" width="3.7109375" style="89" customWidth="1"/>
    <col min="9495" max="9500" width="3.42578125" style="89" customWidth="1"/>
    <col min="9501" max="9503" width="3.7109375" style="89" customWidth="1"/>
    <col min="9504" max="9728" width="9.140625" style="89"/>
    <col min="9729" max="9737" width="3.7109375" style="89" customWidth="1"/>
    <col min="9738" max="9741" width="3.42578125" style="89" customWidth="1"/>
    <col min="9742" max="9742" width="3.7109375" style="89" customWidth="1"/>
    <col min="9743" max="9749" width="3.42578125" style="89" customWidth="1"/>
    <col min="9750" max="9750" width="3.7109375" style="89" customWidth="1"/>
    <col min="9751" max="9756" width="3.42578125" style="89" customWidth="1"/>
    <col min="9757" max="9759" width="3.7109375" style="89" customWidth="1"/>
    <col min="9760" max="9984" width="9.140625" style="89"/>
    <col min="9985" max="9993" width="3.7109375" style="89" customWidth="1"/>
    <col min="9994" max="9997" width="3.42578125" style="89" customWidth="1"/>
    <col min="9998" max="9998" width="3.7109375" style="89" customWidth="1"/>
    <col min="9999" max="10005" width="3.42578125" style="89" customWidth="1"/>
    <col min="10006" max="10006" width="3.7109375" style="89" customWidth="1"/>
    <col min="10007" max="10012" width="3.42578125" style="89" customWidth="1"/>
    <col min="10013" max="10015" width="3.7109375" style="89" customWidth="1"/>
    <col min="10016" max="10240" width="9.140625" style="89"/>
    <col min="10241" max="10249" width="3.7109375" style="89" customWidth="1"/>
    <col min="10250" max="10253" width="3.42578125" style="89" customWidth="1"/>
    <col min="10254" max="10254" width="3.7109375" style="89" customWidth="1"/>
    <col min="10255" max="10261" width="3.42578125" style="89" customWidth="1"/>
    <col min="10262" max="10262" width="3.7109375" style="89" customWidth="1"/>
    <col min="10263" max="10268" width="3.42578125" style="89" customWidth="1"/>
    <col min="10269" max="10271" width="3.7109375" style="89" customWidth="1"/>
    <col min="10272" max="10496" width="9.140625" style="89"/>
    <col min="10497" max="10505" width="3.7109375" style="89" customWidth="1"/>
    <col min="10506" max="10509" width="3.42578125" style="89" customWidth="1"/>
    <col min="10510" max="10510" width="3.7109375" style="89" customWidth="1"/>
    <col min="10511" max="10517" width="3.42578125" style="89" customWidth="1"/>
    <col min="10518" max="10518" width="3.7109375" style="89" customWidth="1"/>
    <col min="10519" max="10524" width="3.42578125" style="89" customWidth="1"/>
    <col min="10525" max="10527" width="3.7109375" style="89" customWidth="1"/>
    <col min="10528" max="10752" width="9.140625" style="89"/>
    <col min="10753" max="10761" width="3.7109375" style="89" customWidth="1"/>
    <col min="10762" max="10765" width="3.42578125" style="89" customWidth="1"/>
    <col min="10766" max="10766" width="3.7109375" style="89" customWidth="1"/>
    <col min="10767" max="10773" width="3.42578125" style="89" customWidth="1"/>
    <col min="10774" max="10774" width="3.7109375" style="89" customWidth="1"/>
    <col min="10775" max="10780" width="3.42578125" style="89" customWidth="1"/>
    <col min="10781" max="10783" width="3.7109375" style="89" customWidth="1"/>
    <col min="10784" max="11008" width="9.140625" style="89"/>
    <col min="11009" max="11017" width="3.7109375" style="89" customWidth="1"/>
    <col min="11018" max="11021" width="3.42578125" style="89" customWidth="1"/>
    <col min="11022" max="11022" width="3.7109375" style="89" customWidth="1"/>
    <col min="11023" max="11029" width="3.42578125" style="89" customWidth="1"/>
    <col min="11030" max="11030" width="3.7109375" style="89" customWidth="1"/>
    <col min="11031" max="11036" width="3.42578125" style="89" customWidth="1"/>
    <col min="11037" max="11039" width="3.7109375" style="89" customWidth="1"/>
    <col min="11040" max="11264" width="9.140625" style="89"/>
    <col min="11265" max="11273" width="3.7109375" style="89" customWidth="1"/>
    <col min="11274" max="11277" width="3.42578125" style="89" customWidth="1"/>
    <col min="11278" max="11278" width="3.7109375" style="89" customWidth="1"/>
    <col min="11279" max="11285" width="3.42578125" style="89" customWidth="1"/>
    <col min="11286" max="11286" width="3.7109375" style="89" customWidth="1"/>
    <col min="11287" max="11292" width="3.42578125" style="89" customWidth="1"/>
    <col min="11293" max="11295" width="3.7109375" style="89" customWidth="1"/>
    <col min="11296" max="11520" width="9.140625" style="89"/>
    <col min="11521" max="11529" width="3.7109375" style="89" customWidth="1"/>
    <col min="11530" max="11533" width="3.42578125" style="89" customWidth="1"/>
    <col min="11534" max="11534" width="3.7109375" style="89" customWidth="1"/>
    <col min="11535" max="11541" width="3.42578125" style="89" customWidth="1"/>
    <col min="11542" max="11542" width="3.7109375" style="89" customWidth="1"/>
    <col min="11543" max="11548" width="3.42578125" style="89" customWidth="1"/>
    <col min="11549" max="11551" width="3.7109375" style="89" customWidth="1"/>
    <col min="11552" max="11776" width="9.140625" style="89"/>
    <col min="11777" max="11785" width="3.7109375" style="89" customWidth="1"/>
    <col min="11786" max="11789" width="3.42578125" style="89" customWidth="1"/>
    <col min="11790" max="11790" width="3.7109375" style="89" customWidth="1"/>
    <col min="11791" max="11797" width="3.42578125" style="89" customWidth="1"/>
    <col min="11798" max="11798" width="3.7109375" style="89" customWidth="1"/>
    <col min="11799" max="11804" width="3.42578125" style="89" customWidth="1"/>
    <col min="11805" max="11807" width="3.7109375" style="89" customWidth="1"/>
    <col min="11808" max="12032" width="9.140625" style="89"/>
    <col min="12033" max="12041" width="3.7109375" style="89" customWidth="1"/>
    <col min="12042" max="12045" width="3.42578125" style="89" customWidth="1"/>
    <col min="12046" max="12046" width="3.7109375" style="89" customWidth="1"/>
    <col min="12047" max="12053" width="3.42578125" style="89" customWidth="1"/>
    <col min="12054" max="12054" width="3.7109375" style="89" customWidth="1"/>
    <col min="12055" max="12060" width="3.42578125" style="89" customWidth="1"/>
    <col min="12061" max="12063" width="3.7109375" style="89" customWidth="1"/>
    <col min="12064" max="12288" width="9.140625" style="89"/>
    <col min="12289" max="12297" width="3.7109375" style="89" customWidth="1"/>
    <col min="12298" max="12301" width="3.42578125" style="89" customWidth="1"/>
    <col min="12302" max="12302" width="3.7109375" style="89" customWidth="1"/>
    <col min="12303" max="12309" width="3.42578125" style="89" customWidth="1"/>
    <col min="12310" max="12310" width="3.7109375" style="89" customWidth="1"/>
    <col min="12311" max="12316" width="3.42578125" style="89" customWidth="1"/>
    <col min="12317" max="12319" width="3.7109375" style="89" customWidth="1"/>
    <col min="12320" max="12544" width="9.140625" style="89"/>
    <col min="12545" max="12553" width="3.7109375" style="89" customWidth="1"/>
    <col min="12554" max="12557" width="3.42578125" style="89" customWidth="1"/>
    <col min="12558" max="12558" width="3.7109375" style="89" customWidth="1"/>
    <col min="12559" max="12565" width="3.42578125" style="89" customWidth="1"/>
    <col min="12566" max="12566" width="3.7109375" style="89" customWidth="1"/>
    <col min="12567" max="12572" width="3.42578125" style="89" customWidth="1"/>
    <col min="12573" max="12575" width="3.7109375" style="89" customWidth="1"/>
    <col min="12576" max="12800" width="9.140625" style="89"/>
    <col min="12801" max="12809" width="3.7109375" style="89" customWidth="1"/>
    <col min="12810" max="12813" width="3.42578125" style="89" customWidth="1"/>
    <col min="12814" max="12814" width="3.7109375" style="89" customWidth="1"/>
    <col min="12815" max="12821" width="3.42578125" style="89" customWidth="1"/>
    <col min="12822" max="12822" width="3.7109375" style="89" customWidth="1"/>
    <col min="12823" max="12828" width="3.42578125" style="89" customWidth="1"/>
    <col min="12829" max="12831" width="3.7109375" style="89" customWidth="1"/>
    <col min="12832" max="13056" width="9.140625" style="89"/>
    <col min="13057" max="13065" width="3.7109375" style="89" customWidth="1"/>
    <col min="13066" max="13069" width="3.42578125" style="89" customWidth="1"/>
    <col min="13070" max="13070" width="3.7109375" style="89" customWidth="1"/>
    <col min="13071" max="13077" width="3.42578125" style="89" customWidth="1"/>
    <col min="13078" max="13078" width="3.7109375" style="89" customWidth="1"/>
    <col min="13079" max="13084" width="3.42578125" style="89" customWidth="1"/>
    <col min="13085" max="13087" width="3.7109375" style="89" customWidth="1"/>
    <col min="13088" max="13312" width="9.140625" style="89"/>
    <col min="13313" max="13321" width="3.7109375" style="89" customWidth="1"/>
    <col min="13322" max="13325" width="3.42578125" style="89" customWidth="1"/>
    <col min="13326" max="13326" width="3.7109375" style="89" customWidth="1"/>
    <col min="13327" max="13333" width="3.42578125" style="89" customWidth="1"/>
    <col min="13334" max="13334" width="3.7109375" style="89" customWidth="1"/>
    <col min="13335" max="13340" width="3.42578125" style="89" customWidth="1"/>
    <col min="13341" max="13343" width="3.7109375" style="89" customWidth="1"/>
    <col min="13344" max="13568" width="9.140625" style="89"/>
    <col min="13569" max="13577" width="3.7109375" style="89" customWidth="1"/>
    <col min="13578" max="13581" width="3.42578125" style="89" customWidth="1"/>
    <col min="13582" max="13582" width="3.7109375" style="89" customWidth="1"/>
    <col min="13583" max="13589" width="3.42578125" style="89" customWidth="1"/>
    <col min="13590" max="13590" width="3.7109375" style="89" customWidth="1"/>
    <col min="13591" max="13596" width="3.42578125" style="89" customWidth="1"/>
    <col min="13597" max="13599" width="3.7109375" style="89" customWidth="1"/>
    <col min="13600" max="13824" width="9.140625" style="89"/>
    <col min="13825" max="13833" width="3.7109375" style="89" customWidth="1"/>
    <col min="13834" max="13837" width="3.42578125" style="89" customWidth="1"/>
    <col min="13838" max="13838" width="3.7109375" style="89" customWidth="1"/>
    <col min="13839" max="13845" width="3.42578125" style="89" customWidth="1"/>
    <col min="13846" max="13846" width="3.7109375" style="89" customWidth="1"/>
    <col min="13847" max="13852" width="3.42578125" style="89" customWidth="1"/>
    <col min="13853" max="13855" width="3.7109375" style="89" customWidth="1"/>
    <col min="13856" max="14080" width="9.140625" style="89"/>
    <col min="14081" max="14089" width="3.7109375" style="89" customWidth="1"/>
    <col min="14090" max="14093" width="3.42578125" style="89" customWidth="1"/>
    <col min="14094" max="14094" width="3.7109375" style="89" customWidth="1"/>
    <col min="14095" max="14101" width="3.42578125" style="89" customWidth="1"/>
    <col min="14102" max="14102" width="3.7109375" style="89" customWidth="1"/>
    <col min="14103" max="14108" width="3.42578125" style="89" customWidth="1"/>
    <col min="14109" max="14111" width="3.7109375" style="89" customWidth="1"/>
    <col min="14112" max="14336" width="9.140625" style="89"/>
    <col min="14337" max="14345" width="3.7109375" style="89" customWidth="1"/>
    <col min="14346" max="14349" width="3.42578125" style="89" customWidth="1"/>
    <col min="14350" max="14350" width="3.7109375" style="89" customWidth="1"/>
    <col min="14351" max="14357" width="3.42578125" style="89" customWidth="1"/>
    <col min="14358" max="14358" width="3.7109375" style="89" customWidth="1"/>
    <col min="14359" max="14364" width="3.42578125" style="89" customWidth="1"/>
    <col min="14365" max="14367" width="3.7109375" style="89" customWidth="1"/>
    <col min="14368" max="14592" width="9.140625" style="89"/>
    <col min="14593" max="14601" width="3.7109375" style="89" customWidth="1"/>
    <col min="14602" max="14605" width="3.42578125" style="89" customWidth="1"/>
    <col min="14606" max="14606" width="3.7109375" style="89" customWidth="1"/>
    <col min="14607" max="14613" width="3.42578125" style="89" customWidth="1"/>
    <col min="14614" max="14614" width="3.7109375" style="89" customWidth="1"/>
    <col min="14615" max="14620" width="3.42578125" style="89" customWidth="1"/>
    <col min="14621" max="14623" width="3.7109375" style="89" customWidth="1"/>
    <col min="14624" max="14848" width="9.140625" style="89"/>
    <col min="14849" max="14857" width="3.7109375" style="89" customWidth="1"/>
    <col min="14858" max="14861" width="3.42578125" style="89" customWidth="1"/>
    <col min="14862" max="14862" width="3.7109375" style="89" customWidth="1"/>
    <col min="14863" max="14869" width="3.42578125" style="89" customWidth="1"/>
    <col min="14870" max="14870" width="3.7109375" style="89" customWidth="1"/>
    <col min="14871" max="14876" width="3.42578125" style="89" customWidth="1"/>
    <col min="14877" max="14879" width="3.7109375" style="89" customWidth="1"/>
    <col min="14880" max="15104" width="9.140625" style="89"/>
    <col min="15105" max="15113" width="3.7109375" style="89" customWidth="1"/>
    <col min="15114" max="15117" width="3.42578125" style="89" customWidth="1"/>
    <col min="15118" max="15118" width="3.7109375" style="89" customWidth="1"/>
    <col min="15119" max="15125" width="3.42578125" style="89" customWidth="1"/>
    <col min="15126" max="15126" width="3.7109375" style="89" customWidth="1"/>
    <col min="15127" max="15132" width="3.42578125" style="89" customWidth="1"/>
    <col min="15133" max="15135" width="3.7109375" style="89" customWidth="1"/>
    <col min="15136" max="15360" width="9.140625" style="89"/>
    <col min="15361" max="15369" width="3.7109375" style="89" customWidth="1"/>
    <col min="15370" max="15373" width="3.42578125" style="89" customWidth="1"/>
    <col min="15374" max="15374" width="3.7109375" style="89" customWidth="1"/>
    <col min="15375" max="15381" width="3.42578125" style="89" customWidth="1"/>
    <col min="15382" max="15382" width="3.7109375" style="89" customWidth="1"/>
    <col min="15383" max="15388" width="3.42578125" style="89" customWidth="1"/>
    <col min="15389" max="15391" width="3.7109375" style="89" customWidth="1"/>
    <col min="15392" max="15616" width="9.140625" style="89"/>
    <col min="15617" max="15625" width="3.7109375" style="89" customWidth="1"/>
    <col min="15626" max="15629" width="3.42578125" style="89" customWidth="1"/>
    <col min="15630" max="15630" width="3.7109375" style="89" customWidth="1"/>
    <col min="15631" max="15637" width="3.42578125" style="89" customWidth="1"/>
    <col min="15638" max="15638" width="3.7109375" style="89" customWidth="1"/>
    <col min="15639" max="15644" width="3.42578125" style="89" customWidth="1"/>
    <col min="15645" max="15647" width="3.7109375" style="89" customWidth="1"/>
    <col min="15648" max="15872" width="9.140625" style="89"/>
    <col min="15873" max="15881" width="3.7109375" style="89" customWidth="1"/>
    <col min="15882" max="15885" width="3.42578125" style="89" customWidth="1"/>
    <col min="15886" max="15886" width="3.7109375" style="89" customWidth="1"/>
    <col min="15887" max="15893" width="3.42578125" style="89" customWidth="1"/>
    <col min="15894" max="15894" width="3.7109375" style="89" customWidth="1"/>
    <col min="15895" max="15900" width="3.42578125" style="89" customWidth="1"/>
    <col min="15901" max="15903" width="3.7109375" style="89" customWidth="1"/>
    <col min="15904" max="16128" width="9.140625" style="89"/>
    <col min="16129" max="16137" width="3.7109375" style="89" customWidth="1"/>
    <col min="16138" max="16141" width="3.42578125" style="89" customWidth="1"/>
    <col min="16142" max="16142" width="3.7109375" style="89" customWidth="1"/>
    <col min="16143" max="16149" width="3.42578125" style="89" customWidth="1"/>
    <col min="16150" max="16150" width="3.7109375" style="89" customWidth="1"/>
    <col min="16151" max="16156" width="3.42578125" style="89" customWidth="1"/>
    <col min="16157" max="16159" width="3.7109375" style="89" customWidth="1"/>
    <col min="16160" max="16384" width="9.140625" style="89"/>
  </cols>
  <sheetData>
    <row r="1" spans="1:30" ht="13.5" customHeight="1"/>
    <row r="2" spans="1:30" ht="14.1" customHeight="1"/>
    <row r="3" spans="1:30" ht="35.450000000000003" customHeight="1">
      <c r="A3" s="386" t="s">
        <v>53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  <c r="AB3" s="386"/>
      <c r="AC3" s="386"/>
      <c r="AD3" s="386"/>
    </row>
    <row r="4" spans="1:30" s="91" customFormat="1" ht="20.100000000000001" customHeight="1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30" s="91" customFormat="1" ht="24" customHeight="1">
      <c r="A5" s="92"/>
      <c r="B5" s="92"/>
      <c r="C5" s="269" t="s">
        <v>54</v>
      </c>
      <c r="D5" s="269"/>
      <c r="E5" s="270"/>
      <c r="F5" s="269"/>
      <c r="G5" s="270"/>
      <c r="H5" s="270"/>
      <c r="I5" s="271" t="s">
        <v>55</v>
      </c>
      <c r="J5" s="272" t="str">
        <f>'Data Record(Humid)'!P1</f>
        <v>SPR16010015</v>
      </c>
      <c r="K5" s="273"/>
      <c r="L5" s="273"/>
      <c r="M5" s="272"/>
      <c r="N5" s="272"/>
      <c r="O5" s="272"/>
      <c r="P5" s="272"/>
      <c r="Q5" s="272"/>
      <c r="R5" s="273"/>
      <c r="S5" s="273"/>
      <c r="T5" s="273"/>
      <c r="U5" s="273"/>
      <c r="V5" s="273"/>
      <c r="W5" s="273"/>
      <c r="Z5" s="306" t="s">
        <v>172</v>
      </c>
    </row>
    <row r="6" spans="1:30" s="91" customFormat="1" ht="24" customHeight="1">
      <c r="A6" s="92"/>
      <c r="B6" s="92"/>
      <c r="C6" s="270"/>
      <c r="D6" s="270"/>
      <c r="E6" s="270"/>
      <c r="F6" s="269"/>
      <c r="G6" s="274"/>
      <c r="H6" s="274"/>
      <c r="I6" s="269"/>
      <c r="J6" s="272"/>
      <c r="K6" s="273"/>
      <c r="L6" s="273"/>
      <c r="M6" s="272"/>
      <c r="N6" s="272"/>
      <c r="O6" s="272"/>
      <c r="P6" s="272"/>
      <c r="Q6" s="272"/>
      <c r="R6" s="273"/>
      <c r="S6" s="273"/>
      <c r="T6" s="273"/>
      <c r="U6" s="273"/>
      <c r="V6" s="273"/>
      <c r="W6" s="273"/>
      <c r="X6" s="273"/>
    </row>
    <row r="7" spans="1:30" s="91" customFormat="1" ht="24" customHeight="1">
      <c r="A7" s="92"/>
      <c r="B7" s="92"/>
      <c r="C7" s="275" t="s">
        <v>56</v>
      </c>
      <c r="D7" s="275"/>
      <c r="E7" s="270"/>
      <c r="F7" s="270"/>
      <c r="G7" s="270"/>
      <c r="H7" s="270"/>
      <c r="I7" s="271" t="s">
        <v>55</v>
      </c>
      <c r="J7" s="276" t="str">
        <f>'Data Record(Humid)'!F5</f>
        <v>SP</v>
      </c>
      <c r="K7" s="273"/>
      <c r="L7" s="273"/>
      <c r="M7" s="277"/>
      <c r="N7" s="277"/>
      <c r="O7" s="277"/>
      <c r="P7" s="277"/>
      <c r="Q7" s="277"/>
      <c r="R7" s="277"/>
      <c r="S7" s="277"/>
      <c r="T7" s="277"/>
      <c r="U7" s="277"/>
      <c r="V7" s="278"/>
      <c r="W7" s="278"/>
      <c r="X7" s="278"/>
      <c r="Y7" s="104"/>
      <c r="Z7" s="104"/>
      <c r="AA7" s="104"/>
    </row>
    <row r="8" spans="1:30" s="91" customFormat="1" ht="24" customHeight="1">
      <c r="A8" s="92"/>
      <c r="B8" s="92"/>
      <c r="C8" s="270"/>
      <c r="D8" s="275"/>
      <c r="E8" s="275"/>
      <c r="F8" s="270"/>
      <c r="G8" s="270"/>
      <c r="H8" s="270"/>
      <c r="I8" s="271"/>
      <c r="J8" s="279"/>
      <c r="K8" s="273"/>
      <c r="L8" s="276"/>
      <c r="M8" s="280"/>
      <c r="N8" s="280"/>
      <c r="O8" s="277"/>
      <c r="P8" s="277"/>
      <c r="Q8" s="277"/>
      <c r="R8" s="277"/>
      <c r="S8" s="277"/>
      <c r="T8" s="277"/>
      <c r="U8" s="277"/>
      <c r="V8" s="277"/>
      <c r="W8" s="278"/>
      <c r="X8" s="278"/>
      <c r="Y8" s="103"/>
      <c r="Z8" s="103"/>
      <c r="AA8" s="103"/>
    </row>
    <row r="9" spans="1:30" s="91" customFormat="1" ht="24" customHeight="1">
      <c r="A9" s="92"/>
      <c r="B9" s="92"/>
      <c r="C9" s="94"/>
      <c r="D9" s="99"/>
      <c r="E9" s="99"/>
      <c r="F9" s="94"/>
      <c r="G9" s="94"/>
      <c r="H9" s="94"/>
      <c r="I9" s="94"/>
      <c r="J9" s="100"/>
      <c r="L9" s="100"/>
      <c r="M9" s="106"/>
      <c r="N9" s="106"/>
      <c r="O9" s="101"/>
      <c r="P9" s="101"/>
      <c r="Q9" s="101"/>
      <c r="R9" s="101"/>
      <c r="S9" s="101"/>
      <c r="T9" s="101"/>
      <c r="U9" s="101"/>
      <c r="V9" s="101"/>
      <c r="W9" s="102"/>
      <c r="X9" s="103"/>
      <c r="Y9" s="103"/>
      <c r="Z9" s="103"/>
      <c r="AA9" s="103"/>
    </row>
    <row r="10" spans="1:30" s="104" customFormat="1" ht="15" customHeight="1">
      <c r="A10" s="107"/>
      <c r="B10" s="107"/>
      <c r="C10" s="108"/>
      <c r="D10" s="108"/>
      <c r="E10" s="108"/>
      <c r="F10" s="108"/>
      <c r="G10" s="108"/>
      <c r="H10" s="109"/>
      <c r="I10" s="108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1"/>
      <c r="V10" s="111"/>
      <c r="W10" s="110"/>
      <c r="X10" s="281"/>
      <c r="Y10" s="282"/>
      <c r="Z10" s="282"/>
      <c r="AA10" s="282"/>
      <c r="AB10" s="297"/>
      <c r="AC10" s="297"/>
    </row>
    <row r="11" spans="1:30" s="91" customFormat="1" ht="15" customHeight="1">
      <c r="A11" s="92"/>
      <c r="B11" s="92"/>
      <c r="C11" s="99"/>
      <c r="D11" s="99"/>
      <c r="E11" s="99"/>
      <c r="F11" s="99"/>
      <c r="G11" s="99"/>
      <c r="H11" s="113"/>
      <c r="I11" s="114"/>
      <c r="J11" s="102"/>
      <c r="K11" s="106"/>
      <c r="L11" s="101"/>
      <c r="M11" s="101"/>
      <c r="N11" s="101"/>
      <c r="O11" s="101"/>
      <c r="P11" s="101"/>
      <c r="Q11" s="101"/>
      <c r="R11" s="101"/>
      <c r="S11" s="101"/>
      <c r="T11" s="101"/>
      <c r="U11" s="102"/>
      <c r="V11" s="102"/>
      <c r="W11" s="97"/>
      <c r="Y11" s="115"/>
      <c r="Z11" s="115"/>
      <c r="AA11" s="115"/>
    </row>
    <row r="12" spans="1:30" s="91" customFormat="1" ht="24" customHeight="1">
      <c r="A12" s="92"/>
      <c r="B12" s="92"/>
      <c r="C12" s="275" t="s">
        <v>57</v>
      </c>
      <c r="D12" s="99"/>
      <c r="E12" s="99"/>
      <c r="F12" s="99"/>
      <c r="G12" s="94"/>
      <c r="H12" s="94"/>
      <c r="I12" s="113" t="s">
        <v>55</v>
      </c>
      <c r="J12" s="276" t="str">
        <f>'Data Record(Humid)'!F6</f>
        <v>Humidaty Chamber</v>
      </c>
      <c r="K12" s="273"/>
      <c r="L12" s="276"/>
      <c r="M12" s="96"/>
      <c r="N12" s="96"/>
      <c r="P12" s="96"/>
      <c r="Q12" s="100"/>
      <c r="R12" s="100"/>
      <c r="S12" s="100"/>
      <c r="T12" s="100"/>
      <c r="U12" s="100"/>
      <c r="V12" s="100"/>
      <c r="W12" s="100"/>
      <c r="X12" s="116"/>
      <c r="Y12" s="116"/>
      <c r="Z12" s="116"/>
      <c r="AA12" s="116"/>
    </row>
    <row r="13" spans="1:30" s="91" customFormat="1" ht="24" customHeight="1">
      <c r="A13" s="92"/>
      <c r="B13" s="92"/>
      <c r="C13" s="283" t="s">
        <v>58</v>
      </c>
      <c r="D13" s="99"/>
      <c r="E13" s="99"/>
      <c r="F13" s="99"/>
      <c r="G13" s="94"/>
      <c r="H13" s="94"/>
      <c r="I13" s="113" t="s">
        <v>55</v>
      </c>
      <c r="J13" s="276" t="str">
        <f>'Data Record(Humid)'!T6</f>
        <v>HUMID</v>
      </c>
      <c r="K13" s="273"/>
      <c r="L13" s="276"/>
      <c r="M13" s="96"/>
      <c r="N13" s="96"/>
      <c r="P13" s="96"/>
      <c r="Q13" s="100"/>
      <c r="R13" s="100"/>
      <c r="S13" s="96"/>
      <c r="T13" s="96"/>
      <c r="U13" s="96"/>
      <c r="V13" s="96"/>
      <c r="W13" s="96"/>
    </row>
    <row r="14" spans="1:30" s="91" customFormat="1" ht="24" customHeight="1">
      <c r="A14" s="92"/>
      <c r="B14" s="92"/>
      <c r="C14" s="275" t="s">
        <v>59</v>
      </c>
      <c r="D14" s="99"/>
      <c r="E14" s="99"/>
      <c r="F14" s="99"/>
      <c r="G14" s="94"/>
      <c r="H14" s="94"/>
      <c r="I14" s="113" t="s">
        <v>55</v>
      </c>
      <c r="J14" s="284" t="str">
        <f>'Data Record(Humid)'!D7</f>
        <v>hUM</v>
      </c>
      <c r="K14" s="276"/>
      <c r="L14" s="276"/>
      <c r="M14" s="96"/>
      <c r="N14" s="96"/>
      <c r="P14" s="96"/>
      <c r="Q14" s="100"/>
      <c r="R14" s="100"/>
      <c r="S14" s="100"/>
      <c r="T14" s="100"/>
      <c r="U14" s="100"/>
      <c r="V14" s="99"/>
      <c r="W14" s="96"/>
      <c r="X14" s="116"/>
    </row>
    <row r="15" spans="1:30" s="91" customFormat="1" ht="24" customHeight="1">
      <c r="A15" s="92"/>
      <c r="B15" s="92"/>
      <c r="C15" s="275" t="s">
        <v>60</v>
      </c>
      <c r="D15" s="99"/>
      <c r="E15" s="99"/>
      <c r="F15" s="99"/>
      <c r="G15" s="94"/>
      <c r="H15" s="94"/>
      <c r="I15" s="113" t="s">
        <v>55</v>
      </c>
      <c r="J15" s="388">
        <f>'Data Record(Humid)'!O7</f>
        <v>6437</v>
      </c>
      <c r="K15" s="388"/>
      <c r="L15" s="388"/>
      <c r="M15" s="285"/>
      <c r="N15" s="285"/>
      <c r="P15" s="96"/>
      <c r="Q15" s="96"/>
      <c r="R15" s="100"/>
      <c r="S15" s="96"/>
      <c r="T15" s="96"/>
      <c r="U15" s="96"/>
      <c r="V15" s="96"/>
      <c r="W15" s="96"/>
    </row>
    <row r="16" spans="1:30" s="91" customFormat="1" ht="24" customHeight="1">
      <c r="A16" s="92"/>
      <c r="B16" s="92"/>
      <c r="C16" s="275" t="s">
        <v>61</v>
      </c>
      <c r="D16" s="99"/>
      <c r="E16" s="99"/>
      <c r="F16" s="99"/>
      <c r="G16" s="94"/>
      <c r="H16" s="94"/>
      <c r="I16" s="113" t="s">
        <v>55</v>
      </c>
      <c r="J16" s="286" t="str">
        <f>'Data Record(Humid)'!Y7</f>
        <v>MU</v>
      </c>
      <c r="K16" s="276"/>
      <c r="L16" s="287"/>
      <c r="M16" s="96"/>
      <c r="N16" s="96"/>
      <c r="P16" s="96"/>
      <c r="Q16" s="96"/>
      <c r="R16" s="100"/>
      <c r="S16" s="100"/>
      <c r="T16" s="100"/>
      <c r="U16" s="100"/>
      <c r="V16" s="118"/>
      <c r="W16" s="96"/>
      <c r="X16" s="116"/>
    </row>
    <row r="17" spans="1:36" s="91" customFormat="1" ht="18.95" customHeight="1">
      <c r="A17" s="92"/>
      <c r="B17" s="92"/>
      <c r="C17" s="99"/>
      <c r="D17" s="99"/>
      <c r="E17" s="99"/>
      <c r="F17" s="99"/>
      <c r="G17" s="94"/>
      <c r="H17" s="94"/>
      <c r="I17" s="118"/>
      <c r="J17" s="267"/>
      <c r="K17" s="96"/>
      <c r="L17" s="96"/>
      <c r="M17" s="100"/>
      <c r="N17" s="100"/>
      <c r="P17" s="96"/>
      <c r="Q17" s="100"/>
      <c r="R17" s="100"/>
      <c r="S17" s="100"/>
      <c r="T17" s="118"/>
      <c r="U17" s="96"/>
      <c r="V17" s="100"/>
      <c r="W17" s="96"/>
    </row>
    <row r="18" spans="1:36" s="91" customFormat="1" ht="24" customHeight="1">
      <c r="A18" s="92"/>
      <c r="B18" s="92"/>
      <c r="C18" s="275" t="s">
        <v>65</v>
      </c>
      <c r="D18" s="275"/>
      <c r="E18" s="99"/>
      <c r="F18" s="99"/>
      <c r="G18" s="99"/>
      <c r="H18" s="99"/>
      <c r="I18" s="265"/>
      <c r="J18" s="100"/>
      <c r="K18" s="100"/>
      <c r="L18" s="94"/>
      <c r="M18" s="288"/>
      <c r="N18" s="288"/>
      <c r="W18" s="96"/>
    </row>
    <row r="19" spans="1:36" s="91" customFormat="1" ht="24" customHeight="1">
      <c r="A19" s="92"/>
      <c r="B19" s="92"/>
      <c r="C19" s="275" t="s">
        <v>66</v>
      </c>
      <c r="D19" s="275"/>
      <c r="E19" s="99"/>
      <c r="F19" s="99"/>
      <c r="G19" s="94"/>
      <c r="H19" s="94"/>
      <c r="J19" s="95" t="s">
        <v>55</v>
      </c>
      <c r="K19" s="289" t="s">
        <v>173</v>
      </c>
      <c r="L19" s="273"/>
      <c r="M19" s="288"/>
      <c r="Q19" s="94"/>
      <c r="R19" s="283" t="s">
        <v>62</v>
      </c>
      <c r="S19" s="94"/>
      <c r="Z19" s="113" t="s">
        <v>55</v>
      </c>
      <c r="AA19" s="392">
        <f>'Data Record(Humid)'!P2</f>
        <v>42384</v>
      </c>
      <c r="AB19" s="392"/>
      <c r="AC19" s="392"/>
      <c r="AD19" s="392"/>
    </row>
    <row r="20" spans="1:36" s="91" customFormat="1" ht="24" customHeight="1">
      <c r="A20" s="92"/>
      <c r="B20" s="92"/>
      <c r="C20" s="275" t="s">
        <v>67</v>
      </c>
      <c r="D20" s="269"/>
      <c r="E20" s="93"/>
      <c r="F20" s="93"/>
      <c r="G20" s="94"/>
      <c r="H20" s="94"/>
      <c r="J20" s="98" t="s">
        <v>55</v>
      </c>
      <c r="K20" s="290" t="s">
        <v>165</v>
      </c>
      <c r="L20" s="273"/>
      <c r="M20" s="291"/>
      <c r="Q20" s="94"/>
      <c r="R20" s="283" t="s">
        <v>63</v>
      </c>
      <c r="S20" s="94"/>
      <c r="Z20" s="113" t="s">
        <v>55</v>
      </c>
      <c r="AA20" s="392">
        <f>'Data Record(Humid)'!Z2</f>
        <v>42384</v>
      </c>
      <c r="AB20" s="392"/>
      <c r="AC20" s="392"/>
      <c r="AD20" s="392"/>
    </row>
    <row r="21" spans="1:36" s="91" customFormat="1" ht="24" customHeight="1">
      <c r="A21" s="92"/>
      <c r="B21" s="92"/>
      <c r="C21" s="275" t="s">
        <v>68</v>
      </c>
      <c r="D21" s="269"/>
      <c r="E21" s="93"/>
      <c r="F21" s="93"/>
      <c r="G21" s="94"/>
      <c r="H21" s="94"/>
      <c r="J21" s="98" t="s">
        <v>55</v>
      </c>
      <c r="K21" s="289" t="s">
        <v>69</v>
      </c>
      <c r="L21" s="273"/>
      <c r="M21" s="100"/>
      <c r="Q21" s="94"/>
      <c r="R21" s="269" t="s">
        <v>64</v>
      </c>
      <c r="S21" s="94"/>
      <c r="Z21" s="113" t="s">
        <v>55</v>
      </c>
      <c r="AA21" s="393">
        <f>AA20+365</f>
        <v>42749</v>
      </c>
      <c r="AB21" s="393"/>
      <c r="AC21" s="393"/>
      <c r="AD21" s="393"/>
    </row>
    <row r="22" spans="1:36" s="91" customFormat="1" ht="24" customHeight="1">
      <c r="A22" s="92"/>
      <c r="B22" s="92"/>
      <c r="C22" s="275" t="s">
        <v>174</v>
      </c>
      <c r="D22" s="273"/>
      <c r="J22" s="98" t="s">
        <v>55</v>
      </c>
      <c r="K22" s="273" t="s">
        <v>177</v>
      </c>
      <c r="L22" s="273"/>
      <c r="M22" s="96"/>
      <c r="N22" s="96"/>
      <c r="P22" s="96"/>
      <c r="Q22" s="121"/>
      <c r="R22" s="121"/>
      <c r="S22" s="96"/>
      <c r="T22" s="96"/>
      <c r="U22" s="96"/>
      <c r="V22" s="96"/>
      <c r="W22" s="96"/>
    </row>
    <row r="23" spans="1:36" s="91" customFormat="1" ht="18.95" customHeight="1">
      <c r="A23" s="92"/>
      <c r="B23" s="92"/>
      <c r="M23" s="96"/>
      <c r="N23" s="96"/>
      <c r="P23" s="96"/>
      <c r="Q23" s="96"/>
      <c r="R23" s="96"/>
      <c r="S23" s="96"/>
      <c r="T23" s="96"/>
      <c r="U23" s="96"/>
      <c r="V23" s="96"/>
      <c r="W23" s="96"/>
    </row>
    <row r="24" spans="1:36" s="91" customFormat="1" ht="24" customHeight="1">
      <c r="A24" s="92"/>
      <c r="B24" s="92"/>
      <c r="C24" s="94" t="s">
        <v>70</v>
      </c>
      <c r="D24" s="122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265"/>
      <c r="V24" s="265"/>
      <c r="W24" s="123"/>
      <c r="X24" s="124"/>
      <c r="Y24" s="125"/>
      <c r="Z24" s="125"/>
      <c r="AA24" s="125"/>
    </row>
    <row r="25" spans="1:36" s="91" customFormat="1" ht="24" customHeight="1">
      <c r="A25" s="92"/>
      <c r="B25" s="92"/>
      <c r="C25" s="292" t="s">
        <v>166</v>
      </c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2"/>
    </row>
    <row r="26" spans="1:36" s="91" customFormat="1" ht="24" customHeight="1">
      <c r="A26" s="92"/>
      <c r="B26" s="92"/>
      <c r="C26" s="292" t="s">
        <v>170</v>
      </c>
      <c r="D26" s="96"/>
      <c r="E26" s="92"/>
      <c r="F26" s="92"/>
      <c r="G26" s="92"/>
      <c r="H26" s="266"/>
      <c r="I26" s="26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2"/>
    </row>
    <row r="27" spans="1:36" s="91" customFormat="1" ht="24" customHeight="1">
      <c r="A27" s="92"/>
      <c r="B27" s="92"/>
      <c r="C27" s="292" t="s">
        <v>171</v>
      </c>
      <c r="D27" s="96"/>
      <c r="E27" s="266"/>
      <c r="F27" s="266"/>
      <c r="G27" s="266"/>
      <c r="H27" s="266"/>
      <c r="I27" s="26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2"/>
    </row>
    <row r="28" spans="1:36" s="91" customFormat="1" ht="24" customHeight="1">
      <c r="A28" s="92"/>
      <c r="B28" s="92"/>
      <c r="C28" s="292" t="s">
        <v>167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2"/>
    </row>
    <row r="29" spans="1:36" s="91" customFormat="1" ht="24" customHeight="1">
      <c r="A29" s="92"/>
      <c r="B29" s="92"/>
      <c r="C29" s="292" t="s">
        <v>168</v>
      </c>
      <c r="D29" s="96"/>
    </row>
    <row r="30" spans="1:36" s="91" customFormat="1" ht="24" customHeight="1">
      <c r="A30" s="92"/>
      <c r="B30" s="92"/>
      <c r="C30" s="292" t="s">
        <v>169</v>
      </c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2"/>
    </row>
    <row r="31" spans="1:36" s="91" customFormat="1" ht="24" customHeight="1">
      <c r="A31" s="92"/>
      <c r="B31" s="92"/>
      <c r="C31" s="50"/>
      <c r="D31" s="50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2"/>
      <c r="V31" s="92"/>
      <c r="AE31" s="293"/>
      <c r="AF31" s="49"/>
      <c r="AG31" s="62"/>
      <c r="AH31" s="62"/>
      <c r="AI31" s="62"/>
      <c r="AJ31" s="62"/>
    </row>
    <row r="32" spans="1:36" s="91" customFormat="1" ht="24" customHeight="1">
      <c r="A32" s="92"/>
      <c r="B32" s="92"/>
      <c r="C32" s="50"/>
      <c r="D32" s="50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2"/>
      <c r="V32" s="92"/>
      <c r="AE32" s="293"/>
      <c r="AF32" s="49"/>
      <c r="AG32" s="62"/>
      <c r="AH32" s="62"/>
      <c r="AI32" s="62"/>
      <c r="AJ32" s="62"/>
    </row>
    <row r="33" spans="1:36" s="91" customFormat="1" ht="24" customHeight="1">
      <c r="A33" s="92"/>
      <c r="B33" s="92"/>
      <c r="C33" s="50"/>
      <c r="D33" s="50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2"/>
      <c r="V33" s="92"/>
      <c r="AE33" s="293"/>
      <c r="AF33" s="49"/>
      <c r="AG33" s="62"/>
      <c r="AH33" s="62"/>
      <c r="AI33" s="62"/>
      <c r="AJ33" s="62"/>
    </row>
    <row r="34" spans="1:36" s="91" customFormat="1" ht="24" customHeight="1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AE34" s="293"/>
      <c r="AF34" s="49"/>
      <c r="AG34" s="62"/>
      <c r="AH34" s="62"/>
      <c r="AI34" s="62"/>
      <c r="AJ34" s="62"/>
    </row>
    <row r="35" spans="1:36" s="91" customFormat="1" ht="24" customHeight="1">
      <c r="A35" s="92"/>
      <c r="B35" s="92"/>
      <c r="C35" s="269" t="s">
        <v>175</v>
      </c>
      <c r="D35" s="273"/>
      <c r="E35" s="273"/>
      <c r="F35" s="273"/>
      <c r="G35" s="113" t="s">
        <v>55</v>
      </c>
      <c r="H35" s="389">
        <f>AA20+1</f>
        <v>42385</v>
      </c>
      <c r="I35" s="389"/>
      <c r="J35" s="389"/>
      <c r="K35" s="295"/>
      <c r="L35" s="273"/>
      <c r="M35" s="273"/>
      <c r="N35" s="269"/>
      <c r="P35" s="269"/>
      <c r="Q35" s="269" t="s">
        <v>73</v>
      </c>
      <c r="R35" s="273"/>
      <c r="S35" s="272"/>
      <c r="V35" s="296"/>
      <c r="W35" s="296"/>
      <c r="X35" s="296"/>
      <c r="Y35" s="296"/>
      <c r="Z35" s="296"/>
      <c r="AA35" s="297"/>
      <c r="AB35" s="297"/>
      <c r="AC35" s="297"/>
      <c r="AE35" s="293"/>
      <c r="AF35" s="49"/>
      <c r="AG35" s="62"/>
      <c r="AH35" s="62"/>
      <c r="AI35" s="62"/>
      <c r="AJ35" s="62"/>
    </row>
    <row r="36" spans="1:36" s="91" customFormat="1" ht="9.9499999999999993" customHeight="1">
      <c r="A36" s="92"/>
      <c r="B36" s="92"/>
      <c r="C36" s="269"/>
      <c r="D36" s="273"/>
      <c r="E36" s="273"/>
      <c r="F36" s="273"/>
      <c r="G36" s="113"/>
      <c r="H36" s="294"/>
      <c r="I36" s="294"/>
      <c r="J36" s="294"/>
      <c r="K36" s="295"/>
      <c r="L36" s="273"/>
      <c r="M36" s="273"/>
      <c r="N36" s="269"/>
      <c r="O36" s="269"/>
      <c r="P36" s="269"/>
      <c r="Q36" s="269"/>
      <c r="R36" s="273"/>
      <c r="S36" s="272"/>
      <c r="T36" s="272"/>
      <c r="U36" s="272"/>
      <c r="V36" s="272"/>
      <c r="W36" s="272"/>
      <c r="X36" s="272"/>
      <c r="Y36" s="104"/>
      <c r="AE36" s="293"/>
      <c r="AF36" s="49"/>
      <c r="AG36" s="62"/>
      <c r="AH36" s="62"/>
      <c r="AI36" s="62"/>
      <c r="AJ36" s="62"/>
    </row>
    <row r="37" spans="1:36" s="91" customFormat="1" ht="24" customHeight="1">
      <c r="A37" s="131"/>
      <c r="B37" s="131"/>
      <c r="C37" s="269" t="s">
        <v>176</v>
      </c>
      <c r="D37" s="269"/>
      <c r="E37" s="269"/>
      <c r="F37" s="273"/>
      <c r="G37" s="113" t="s">
        <v>55</v>
      </c>
      <c r="H37" s="298" t="s">
        <v>178</v>
      </c>
      <c r="I37" s="273"/>
      <c r="J37" s="299"/>
      <c r="K37" s="273"/>
      <c r="L37" s="273"/>
      <c r="M37" s="273"/>
      <c r="N37" s="273"/>
      <c r="O37" s="273"/>
      <c r="P37" s="300"/>
      <c r="Q37" s="301">
        <v>3</v>
      </c>
      <c r="R37" s="273"/>
      <c r="V37" s="390" t="str">
        <f>IF(Q37=1,"( Mr.Sombut Srikampa )",IF(Q37=3,"( Mr. Natthaphol Boonmee )"))</f>
        <v>( Mr. Natthaphol Boonmee )</v>
      </c>
      <c r="W37" s="390"/>
      <c r="X37" s="390"/>
      <c r="Y37" s="390"/>
      <c r="Z37" s="390"/>
      <c r="AA37" s="390"/>
      <c r="AB37" s="390"/>
      <c r="AC37" s="390"/>
      <c r="AE37" s="293"/>
      <c r="AF37" s="49"/>
      <c r="AG37" s="62"/>
      <c r="AH37" s="62"/>
      <c r="AI37" s="62"/>
      <c r="AJ37" s="62"/>
    </row>
    <row r="38" spans="1:36" s="91" customFormat="1" ht="21" customHeight="1">
      <c r="A38" s="92"/>
      <c r="B38" s="92"/>
      <c r="C38" s="273"/>
      <c r="D38" s="273"/>
      <c r="E38" s="273"/>
      <c r="F38" s="273"/>
      <c r="G38" s="273"/>
      <c r="H38" s="295"/>
      <c r="I38" s="295"/>
      <c r="J38" s="295"/>
      <c r="K38" s="273"/>
      <c r="L38" s="273"/>
      <c r="M38" s="272"/>
      <c r="N38" s="272"/>
      <c r="O38" s="273"/>
      <c r="P38" s="273"/>
      <c r="Q38" s="273"/>
      <c r="R38" s="273"/>
      <c r="V38" s="391" t="s">
        <v>74</v>
      </c>
      <c r="W38" s="391"/>
      <c r="X38" s="391"/>
      <c r="Y38" s="391"/>
      <c r="Z38" s="391"/>
      <c r="AA38" s="391"/>
      <c r="AB38" s="391"/>
      <c r="AC38" s="391"/>
      <c r="AD38" s="303"/>
      <c r="AE38" s="304"/>
      <c r="AF38" s="304"/>
      <c r="AG38" s="304"/>
    </row>
    <row r="39" spans="1:36" s="91" customFormat="1" ht="20.100000000000001" customHeight="1">
      <c r="A39" s="92"/>
      <c r="B39" s="92"/>
      <c r="E39" s="97"/>
      <c r="F39" s="97"/>
      <c r="G39" s="97"/>
      <c r="H39" s="97"/>
      <c r="I39" s="97"/>
      <c r="L39" s="107"/>
      <c r="M39" s="92"/>
      <c r="N39" s="92"/>
      <c r="O39" s="92"/>
      <c r="P39" s="265"/>
      <c r="Q39" s="265"/>
      <c r="R39" s="265"/>
      <c r="S39" s="265"/>
      <c r="T39" s="265"/>
      <c r="U39" s="134"/>
      <c r="V39" s="133"/>
      <c r="W39" s="133"/>
      <c r="X39" s="133"/>
      <c r="Y39" s="133"/>
      <c r="Z39" s="133"/>
      <c r="AA39" s="133"/>
    </row>
    <row r="40" spans="1:36" s="91" customFormat="1" ht="16.5" customHeight="1">
      <c r="A40" s="387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  <c r="V40" s="387"/>
      <c r="W40" s="135"/>
    </row>
    <row r="41" spans="1:36" ht="18.75" customHeight="1">
      <c r="C41" s="128"/>
      <c r="D41" s="302"/>
      <c r="T41" s="127">
        <v>1</v>
      </c>
      <c r="U41" s="305" t="s">
        <v>71</v>
      </c>
    </row>
    <row r="42" spans="1:36" ht="18.75" customHeight="1">
      <c r="C42" s="268">
        <v>11</v>
      </c>
      <c r="D42" s="302" t="s">
        <v>19</v>
      </c>
      <c r="T42" s="128">
        <v>3</v>
      </c>
      <c r="U42" s="302" t="s">
        <v>72</v>
      </c>
    </row>
    <row r="43" spans="1:36" ht="18.75" customHeight="1">
      <c r="T43" s="128"/>
      <c r="U43" s="302"/>
    </row>
    <row r="44" spans="1:36" ht="18.75" customHeight="1">
      <c r="T44" s="268"/>
      <c r="U44" s="302"/>
    </row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9">
    <mergeCell ref="A3:AD3"/>
    <mergeCell ref="A40:V40"/>
    <mergeCell ref="J15:L15"/>
    <mergeCell ref="H35:J35"/>
    <mergeCell ref="V37:AC37"/>
    <mergeCell ref="V38:AC38"/>
    <mergeCell ref="AA19:AD19"/>
    <mergeCell ref="AA20:AD20"/>
    <mergeCell ref="AA21:AD21"/>
  </mergeCells>
  <pageMargins left="0.51181102362204722" right="0.31496062992125984" top="0.98425196850393704" bottom="0.19685039370078741" header="0.31496062992125984" footer="0.11811023622047245"/>
  <pageSetup paperSize="9" scale="88" orientation="portrait" horizontalDpi="360" verticalDpi="360" r:id="rId1"/>
  <headerFooter>
    <oddFooter>&amp;R&amp;"Gulim,Regular"&amp;10SP-FM-04-15 REV.0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V41"/>
  <sheetViews>
    <sheetView view="pageBreakPreview" topLeftCell="A4" zoomScaleNormal="100" zoomScaleSheetLayoutView="100" workbookViewId="0">
      <selection activeCell="K14" sqref="K14:N14"/>
    </sheetView>
  </sheetViews>
  <sheetFormatPr defaultRowHeight="20.25"/>
  <cols>
    <col min="1" max="7" width="4.28515625" style="89" customWidth="1"/>
    <col min="8" max="8" width="3.42578125" style="89" customWidth="1"/>
    <col min="9" max="22" width="4.28515625" style="89" customWidth="1"/>
    <col min="23" max="32" width="4.2851562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13.5" customHeight="1"/>
    <row r="2" spans="1:22" ht="13.5" customHeight="1"/>
    <row r="3" spans="1:22" ht="34.5" customHeight="1">
      <c r="A3" s="413" t="s">
        <v>75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</row>
    <row r="4" spans="1:22" ht="18.75" customHeight="1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  <c r="V4" s="91"/>
    </row>
    <row r="5" spans="1:22" ht="17.25" customHeight="1">
      <c r="A5" s="92"/>
      <c r="B5" s="93" t="s">
        <v>54</v>
      </c>
      <c r="C5" s="93"/>
      <c r="D5" s="94"/>
      <c r="E5" s="93"/>
      <c r="G5" s="95" t="s">
        <v>55</v>
      </c>
      <c r="H5" s="97" t="str">
        <f>Certificate!J5</f>
        <v>SPR16010015</v>
      </c>
      <c r="I5" s="96"/>
      <c r="J5" s="96"/>
      <c r="K5" s="96"/>
      <c r="L5" s="97"/>
      <c r="M5" s="97"/>
      <c r="N5" s="97"/>
      <c r="O5" s="97"/>
      <c r="P5" s="96"/>
      <c r="Q5" s="96"/>
      <c r="R5" s="96"/>
      <c r="S5" s="96"/>
      <c r="T5" s="119" t="s">
        <v>76</v>
      </c>
      <c r="U5" s="91"/>
      <c r="V5" s="91"/>
    </row>
    <row r="6" spans="1:22" ht="18" customHeight="1">
      <c r="A6" s="92"/>
      <c r="B6" s="129"/>
      <c r="C6" s="136"/>
      <c r="D6" s="136"/>
      <c r="E6" s="134"/>
      <c r="F6" s="137"/>
      <c r="G6" s="137"/>
      <c r="H6" s="137"/>
      <c r="I6" s="138"/>
      <c r="J6" s="53"/>
      <c r="K6" s="50"/>
      <c r="L6" s="53"/>
      <c r="M6" s="53"/>
      <c r="N6" s="97"/>
      <c r="O6" s="97"/>
      <c r="P6" s="96"/>
      <c r="Q6" s="96"/>
      <c r="R6" s="96"/>
      <c r="S6" s="92"/>
      <c r="T6" s="92"/>
      <c r="U6" s="92"/>
      <c r="V6" s="91"/>
    </row>
    <row r="7" spans="1:22" ht="17.25" customHeight="1">
      <c r="A7" s="92"/>
      <c r="B7" s="139"/>
      <c r="C7" s="140"/>
      <c r="D7" s="136"/>
      <c r="E7" s="136"/>
      <c r="F7" s="136"/>
      <c r="G7" s="136"/>
      <c r="H7" s="136"/>
      <c r="I7" s="127"/>
      <c r="J7" s="141"/>
      <c r="K7" s="50"/>
      <c r="L7" s="142"/>
      <c r="M7" s="142"/>
      <c r="N7" s="101"/>
      <c r="O7" s="101"/>
      <c r="P7" s="101"/>
      <c r="Q7" s="101"/>
      <c r="R7" s="101"/>
      <c r="S7" s="101"/>
      <c r="T7" s="102"/>
      <c r="U7" s="102"/>
      <c r="V7" s="103"/>
    </row>
    <row r="8" spans="1:22" ht="13.5" customHeight="1">
      <c r="A8" s="92"/>
      <c r="B8" s="129"/>
      <c r="C8" s="140"/>
      <c r="D8" s="140"/>
      <c r="E8" s="136"/>
      <c r="F8" s="136"/>
      <c r="G8" s="136"/>
      <c r="H8" s="417" t="s">
        <v>164</v>
      </c>
      <c r="I8" s="417"/>
      <c r="J8" s="417"/>
      <c r="K8" s="417"/>
      <c r="L8" s="417"/>
      <c r="M8" s="417"/>
      <c r="N8" s="417"/>
      <c r="O8" s="417"/>
      <c r="P8" s="417"/>
      <c r="Q8" s="101"/>
      <c r="R8" s="101"/>
      <c r="S8" s="101"/>
      <c r="T8" s="101"/>
      <c r="U8" s="102"/>
      <c r="V8" s="103"/>
    </row>
    <row r="9" spans="1:22" ht="13.5" customHeight="1">
      <c r="A9" s="92"/>
      <c r="B9" s="129"/>
      <c r="C9" s="140"/>
      <c r="D9" s="140"/>
      <c r="E9" s="136"/>
      <c r="F9" s="136"/>
      <c r="G9" s="136"/>
      <c r="H9" s="417"/>
      <c r="I9" s="417"/>
      <c r="J9" s="417"/>
      <c r="K9" s="417"/>
      <c r="L9" s="417"/>
      <c r="M9" s="417"/>
      <c r="N9" s="417"/>
      <c r="O9" s="417"/>
      <c r="P9" s="417"/>
      <c r="Q9" s="101"/>
      <c r="R9" s="101"/>
      <c r="S9" s="101"/>
      <c r="T9" s="101"/>
      <c r="U9" s="102"/>
      <c r="V9" s="103"/>
    </row>
    <row r="10" spans="1:22" ht="18.75" customHeight="1">
      <c r="A10" s="107"/>
      <c r="B10" s="143"/>
      <c r="C10" s="144"/>
      <c r="D10" s="144"/>
      <c r="E10" s="144"/>
      <c r="F10" s="144"/>
      <c r="G10" s="145"/>
      <c r="H10" s="146"/>
      <c r="I10" s="147"/>
      <c r="J10" s="147"/>
      <c r="K10" s="147"/>
      <c r="L10" s="147"/>
      <c r="M10" s="147"/>
      <c r="N10" s="110"/>
      <c r="O10" s="97"/>
      <c r="P10" s="97"/>
      <c r="Q10" s="107"/>
      <c r="R10" s="107"/>
      <c r="S10" s="148"/>
      <c r="T10" s="103"/>
      <c r="U10" s="104"/>
      <c r="V10" s="112"/>
    </row>
    <row r="11" spans="1:22" ht="23.1" customHeight="1">
      <c r="A11" s="92"/>
      <c r="B11" s="414" t="s">
        <v>57</v>
      </c>
      <c r="C11" s="415"/>
      <c r="D11" s="415"/>
      <c r="E11" s="415"/>
      <c r="F11" s="415"/>
      <c r="G11" s="416"/>
      <c r="H11" s="414" t="s">
        <v>59</v>
      </c>
      <c r="I11" s="415"/>
      <c r="J11" s="416"/>
      <c r="K11" s="414" t="s">
        <v>77</v>
      </c>
      <c r="L11" s="415"/>
      <c r="M11" s="415"/>
      <c r="N11" s="415"/>
      <c r="O11" s="418" t="s">
        <v>78</v>
      </c>
      <c r="P11" s="418"/>
      <c r="Q11" s="418"/>
      <c r="R11" s="418"/>
      <c r="S11" s="415" t="s">
        <v>79</v>
      </c>
      <c r="T11" s="415"/>
      <c r="U11" s="415"/>
      <c r="V11" s="416"/>
    </row>
    <row r="12" spans="1:22" ht="23.1" customHeight="1">
      <c r="A12" s="92"/>
      <c r="B12" s="396" t="s">
        <v>80</v>
      </c>
      <c r="C12" s="397"/>
      <c r="D12" s="397"/>
      <c r="E12" s="397"/>
      <c r="F12" s="397"/>
      <c r="G12" s="397"/>
      <c r="H12" s="398" t="s">
        <v>81</v>
      </c>
      <c r="I12" s="399"/>
      <c r="J12" s="400"/>
      <c r="K12" s="403" t="s">
        <v>82</v>
      </c>
      <c r="L12" s="404"/>
      <c r="M12" s="404"/>
      <c r="N12" s="405"/>
      <c r="O12" s="406" t="s">
        <v>83</v>
      </c>
      <c r="P12" s="406"/>
      <c r="Q12" s="406"/>
      <c r="R12" s="406"/>
      <c r="S12" s="411">
        <v>42526</v>
      </c>
      <c r="T12" s="411"/>
      <c r="U12" s="411"/>
      <c r="V12" s="412"/>
    </row>
    <row r="13" spans="1:22" ht="23.1" customHeight="1">
      <c r="A13" s="92"/>
      <c r="B13" s="396" t="s">
        <v>80</v>
      </c>
      <c r="C13" s="397"/>
      <c r="D13" s="397"/>
      <c r="E13" s="397"/>
      <c r="F13" s="397"/>
      <c r="G13" s="397"/>
      <c r="H13" s="398" t="s">
        <v>81</v>
      </c>
      <c r="I13" s="399"/>
      <c r="J13" s="400"/>
      <c r="K13" s="403"/>
      <c r="L13" s="404"/>
      <c r="M13" s="404"/>
      <c r="N13" s="405"/>
      <c r="O13" s="406"/>
      <c r="P13" s="406"/>
      <c r="Q13" s="406"/>
      <c r="R13" s="406"/>
      <c r="S13" s="394"/>
      <c r="T13" s="394"/>
      <c r="U13" s="394"/>
      <c r="V13" s="395"/>
    </row>
    <row r="14" spans="1:22" ht="23.1" customHeight="1">
      <c r="A14" s="92"/>
      <c r="B14" s="396" t="s">
        <v>80</v>
      </c>
      <c r="C14" s="397"/>
      <c r="D14" s="397"/>
      <c r="E14" s="397"/>
      <c r="F14" s="397"/>
      <c r="G14" s="397"/>
      <c r="H14" s="398" t="s">
        <v>81</v>
      </c>
      <c r="I14" s="399"/>
      <c r="J14" s="400"/>
      <c r="K14" s="403"/>
      <c r="L14" s="404"/>
      <c r="M14" s="404"/>
      <c r="N14" s="405"/>
      <c r="O14" s="406"/>
      <c r="P14" s="406"/>
      <c r="Q14" s="406"/>
      <c r="R14" s="406"/>
      <c r="S14" s="394"/>
      <c r="T14" s="394"/>
      <c r="U14" s="394"/>
      <c r="V14" s="395"/>
    </row>
    <row r="15" spans="1:22" ht="23.1" customHeight="1">
      <c r="A15" s="92"/>
      <c r="B15" s="396" t="s">
        <v>80</v>
      </c>
      <c r="C15" s="397"/>
      <c r="D15" s="397"/>
      <c r="E15" s="397"/>
      <c r="F15" s="397"/>
      <c r="G15" s="397"/>
      <c r="H15" s="398" t="s">
        <v>81</v>
      </c>
      <c r="I15" s="399"/>
      <c r="J15" s="400"/>
      <c r="K15" s="403"/>
      <c r="L15" s="404"/>
      <c r="M15" s="404"/>
      <c r="N15" s="405"/>
      <c r="O15" s="406"/>
      <c r="P15" s="406"/>
      <c r="Q15" s="406"/>
      <c r="R15" s="406"/>
      <c r="S15" s="394"/>
      <c r="T15" s="394"/>
      <c r="U15" s="394"/>
      <c r="V15" s="395"/>
    </row>
    <row r="16" spans="1:22" ht="23.1" customHeight="1">
      <c r="A16" s="92"/>
      <c r="B16" s="396" t="s">
        <v>80</v>
      </c>
      <c r="C16" s="397"/>
      <c r="D16" s="397"/>
      <c r="E16" s="397"/>
      <c r="F16" s="397"/>
      <c r="G16" s="397"/>
      <c r="H16" s="398" t="s">
        <v>81</v>
      </c>
      <c r="I16" s="399"/>
      <c r="J16" s="400"/>
      <c r="K16" s="403"/>
      <c r="L16" s="404"/>
      <c r="M16" s="404"/>
      <c r="N16" s="405"/>
      <c r="O16" s="406"/>
      <c r="P16" s="406"/>
      <c r="Q16" s="406"/>
      <c r="R16" s="406"/>
      <c r="S16" s="394"/>
      <c r="T16" s="394"/>
      <c r="U16" s="394"/>
      <c r="V16" s="395"/>
    </row>
    <row r="17" spans="1:22" ht="23.1" customHeight="1">
      <c r="A17" s="92"/>
      <c r="B17" s="396" t="s">
        <v>80</v>
      </c>
      <c r="C17" s="397"/>
      <c r="D17" s="397"/>
      <c r="E17" s="397"/>
      <c r="F17" s="397"/>
      <c r="G17" s="397"/>
      <c r="H17" s="398" t="s">
        <v>81</v>
      </c>
      <c r="I17" s="399"/>
      <c r="J17" s="400"/>
      <c r="K17" s="403"/>
      <c r="L17" s="404"/>
      <c r="M17" s="404"/>
      <c r="N17" s="405"/>
      <c r="O17" s="406"/>
      <c r="P17" s="406"/>
      <c r="Q17" s="406"/>
      <c r="R17" s="406"/>
      <c r="S17" s="394"/>
      <c r="T17" s="394"/>
      <c r="U17" s="394"/>
      <c r="V17" s="395"/>
    </row>
    <row r="18" spans="1:22" ht="23.1" customHeight="1">
      <c r="A18" s="92"/>
      <c r="B18" s="396" t="s">
        <v>80</v>
      </c>
      <c r="C18" s="397"/>
      <c r="D18" s="397"/>
      <c r="E18" s="397"/>
      <c r="F18" s="397"/>
      <c r="G18" s="397"/>
      <c r="H18" s="398" t="s">
        <v>81</v>
      </c>
      <c r="I18" s="399"/>
      <c r="J18" s="400"/>
      <c r="K18" s="403"/>
      <c r="L18" s="404"/>
      <c r="M18" s="404"/>
      <c r="N18" s="405"/>
      <c r="O18" s="406"/>
      <c r="P18" s="406"/>
      <c r="Q18" s="406"/>
      <c r="R18" s="406"/>
      <c r="S18" s="394"/>
      <c r="T18" s="394"/>
      <c r="U18" s="394"/>
      <c r="V18" s="395"/>
    </row>
    <row r="19" spans="1:22" ht="23.1" customHeight="1">
      <c r="A19" s="92"/>
      <c r="B19" s="396" t="s">
        <v>80</v>
      </c>
      <c r="C19" s="397"/>
      <c r="D19" s="397"/>
      <c r="E19" s="397"/>
      <c r="F19" s="397"/>
      <c r="G19" s="397"/>
      <c r="H19" s="398" t="s">
        <v>81</v>
      </c>
      <c r="I19" s="399"/>
      <c r="J19" s="400"/>
      <c r="K19" s="403"/>
      <c r="L19" s="404"/>
      <c r="M19" s="404"/>
      <c r="N19" s="405"/>
      <c r="O19" s="406"/>
      <c r="P19" s="406"/>
      <c r="Q19" s="406"/>
      <c r="R19" s="406"/>
      <c r="S19" s="394"/>
      <c r="T19" s="394"/>
      <c r="U19" s="394"/>
      <c r="V19" s="395"/>
    </row>
    <row r="20" spans="1:22" ht="23.1" customHeight="1">
      <c r="A20" s="92"/>
      <c r="B20" s="396" t="s">
        <v>80</v>
      </c>
      <c r="C20" s="397"/>
      <c r="D20" s="397"/>
      <c r="E20" s="397"/>
      <c r="F20" s="397"/>
      <c r="G20" s="397"/>
      <c r="H20" s="398" t="s">
        <v>81</v>
      </c>
      <c r="I20" s="399"/>
      <c r="J20" s="400"/>
      <c r="K20" s="398"/>
      <c r="L20" s="401"/>
      <c r="M20" s="401"/>
      <c r="N20" s="402"/>
      <c r="O20" s="406"/>
      <c r="P20" s="406"/>
      <c r="Q20" s="406"/>
      <c r="R20" s="406"/>
      <c r="S20" s="394"/>
      <c r="T20" s="394"/>
      <c r="U20" s="394"/>
      <c r="V20" s="395"/>
    </row>
    <row r="21" spans="1:22" ht="16.5" customHeight="1">
      <c r="A21" s="92"/>
      <c r="B21" s="152"/>
      <c r="C21" s="151"/>
      <c r="D21" s="136"/>
      <c r="E21" s="134"/>
      <c r="F21" s="136"/>
      <c r="G21" s="151"/>
      <c r="H21" s="153"/>
      <c r="I21" s="154"/>
      <c r="J21" s="154"/>
      <c r="K21" s="154"/>
      <c r="L21" s="141"/>
      <c r="M21" s="141"/>
      <c r="N21" s="91"/>
      <c r="O21" s="100"/>
      <c r="P21" s="118"/>
      <c r="Q21" s="92"/>
      <c r="R21" s="150"/>
      <c r="S21" s="92"/>
      <c r="T21" s="91"/>
      <c r="U21" s="91"/>
      <c r="V21" s="91"/>
    </row>
    <row r="22" spans="1:22" ht="16.5" customHeight="1">
      <c r="A22" s="92"/>
      <c r="B22" s="119" t="s">
        <v>84</v>
      </c>
      <c r="C22" s="120"/>
      <c r="D22" s="96"/>
      <c r="E22" s="134"/>
      <c r="F22" s="136"/>
      <c r="G22" s="136"/>
      <c r="H22" s="136"/>
      <c r="I22" s="156"/>
      <c r="J22" s="155"/>
      <c r="K22" s="50"/>
      <c r="L22" s="50"/>
      <c r="M22" s="50"/>
      <c r="N22" s="91"/>
      <c r="O22" s="96"/>
      <c r="P22" s="96"/>
      <c r="Q22" s="96"/>
      <c r="R22" s="96"/>
      <c r="S22" s="92"/>
      <c r="T22" s="92"/>
      <c r="U22" s="92"/>
      <c r="V22" s="104"/>
    </row>
    <row r="23" spans="1:22" ht="16.5" customHeight="1">
      <c r="A23" s="92"/>
      <c r="B23" s="96"/>
      <c r="C23" s="96" t="s">
        <v>85</v>
      </c>
      <c r="D23" s="126"/>
      <c r="E23" s="134"/>
      <c r="F23" s="136"/>
      <c r="G23" s="136"/>
      <c r="H23" s="136"/>
      <c r="I23" s="156"/>
      <c r="J23" s="155"/>
      <c r="K23" s="50"/>
      <c r="L23" s="50"/>
      <c r="M23" s="50"/>
      <c r="N23" s="91"/>
      <c r="O23" s="96"/>
      <c r="P23" s="96"/>
      <c r="Q23" s="96"/>
      <c r="R23" s="96"/>
      <c r="S23" s="92"/>
      <c r="T23" s="92"/>
      <c r="U23" s="92"/>
      <c r="V23" s="104"/>
    </row>
    <row r="24" spans="1:22" ht="16.5" customHeight="1">
      <c r="A24" s="92"/>
      <c r="B24" s="122" t="s">
        <v>86</v>
      </c>
      <c r="C24" s="126"/>
      <c r="D24" s="94"/>
      <c r="E24" s="134"/>
      <c r="F24" s="134"/>
      <c r="G24" s="134"/>
      <c r="H24" s="137"/>
      <c r="I24" s="50"/>
      <c r="J24" s="50"/>
      <c r="K24" s="50"/>
      <c r="L24" s="50"/>
      <c r="M24" s="50"/>
      <c r="N24" s="150"/>
      <c r="O24" s="92"/>
      <c r="P24" s="92"/>
      <c r="Q24" s="92"/>
      <c r="R24" s="92"/>
      <c r="S24" s="92"/>
      <c r="T24" s="92"/>
      <c r="U24" s="104"/>
      <c r="V24" s="104"/>
    </row>
    <row r="25" spans="1:22" ht="16.5" customHeight="1">
      <c r="A25" s="107"/>
      <c r="B25" s="122" t="s">
        <v>87</v>
      </c>
      <c r="E25" s="134"/>
      <c r="F25" s="134"/>
      <c r="G25" s="134"/>
      <c r="H25" s="157"/>
      <c r="I25" s="158"/>
      <c r="J25" s="157"/>
      <c r="K25" s="157"/>
      <c r="L25" s="157"/>
      <c r="M25" s="158"/>
      <c r="N25" s="157"/>
      <c r="O25" s="157"/>
      <c r="P25" s="157"/>
      <c r="Q25" s="157"/>
      <c r="R25" s="157"/>
      <c r="S25" s="157"/>
      <c r="T25" s="158"/>
      <c r="U25" s="91"/>
      <c r="V25" s="91"/>
    </row>
    <row r="26" spans="1:22" ht="16.5" customHeight="1">
      <c r="A26" s="92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159"/>
    </row>
    <row r="27" spans="1:22" ht="16.5" customHeight="1">
      <c r="A27" s="92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159"/>
    </row>
    <row r="28" spans="1:22" ht="16.5" customHeight="1">
      <c r="A28" s="92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4"/>
    </row>
    <row r="29" spans="1:22" ht="16.5" customHeight="1">
      <c r="A29" s="92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149"/>
      <c r="Q29" s="149"/>
      <c r="R29" s="149"/>
      <c r="S29" s="149"/>
      <c r="T29" s="149"/>
      <c r="U29" s="124"/>
      <c r="V29" s="124"/>
    </row>
    <row r="30" spans="1:22" ht="16.5" customHeight="1">
      <c r="A30" s="92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6"/>
      <c r="Q30" s="96"/>
      <c r="R30" s="96"/>
      <c r="S30" s="96"/>
      <c r="T30" s="92"/>
      <c r="U30" s="91"/>
      <c r="V30" s="91"/>
    </row>
    <row r="31" spans="1:22" ht="16.5" customHeight="1">
      <c r="A31" s="92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6"/>
      <c r="Q31" s="96"/>
      <c r="R31" s="96"/>
      <c r="S31" s="96"/>
      <c r="T31" s="92"/>
      <c r="U31" s="91"/>
      <c r="V31" s="91"/>
    </row>
    <row r="32" spans="1:22" ht="16.5" customHeight="1">
      <c r="A32" s="92"/>
      <c r="B32" s="122"/>
      <c r="C32" s="126"/>
      <c r="D32" s="126"/>
      <c r="E32" s="126"/>
      <c r="F32" s="126"/>
      <c r="G32" s="126"/>
      <c r="H32" s="12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2"/>
      <c r="U32" s="91"/>
      <c r="V32" s="91"/>
    </row>
    <row r="33" spans="1:22" ht="16.5" customHeight="1">
      <c r="A33" s="92"/>
      <c r="B33" s="152"/>
      <c r="C33" s="160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107"/>
      <c r="U33" s="91"/>
      <c r="V33" s="91"/>
    </row>
    <row r="34" spans="1:22" ht="16.5" customHeight="1">
      <c r="A34" s="92"/>
      <c r="B34" s="53"/>
      <c r="C34" s="53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107"/>
      <c r="T34" s="107"/>
      <c r="U34" s="91"/>
      <c r="V34" s="91"/>
    </row>
    <row r="35" spans="1:22" ht="16.5" customHeight="1">
      <c r="A35" s="92"/>
      <c r="B35" s="161"/>
      <c r="C35" s="130"/>
      <c r="D35" s="126"/>
      <c r="E35" s="126"/>
      <c r="F35" s="126"/>
      <c r="G35" s="126"/>
      <c r="H35" s="126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107"/>
      <c r="T35" s="107"/>
      <c r="U35" s="91"/>
      <c r="V35" s="91"/>
    </row>
    <row r="36" spans="1:22" ht="16.5" customHeight="1">
      <c r="A36" s="92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91"/>
      <c r="V36" s="91"/>
    </row>
    <row r="37" spans="1:22" ht="16.5" customHeight="1">
      <c r="A37" s="92"/>
      <c r="B37" s="152"/>
      <c r="C37" s="104"/>
      <c r="D37" s="104"/>
      <c r="E37" s="104"/>
      <c r="F37" s="407"/>
      <c r="G37" s="407"/>
      <c r="H37" s="407"/>
      <c r="I37" s="407"/>
      <c r="J37" s="162"/>
      <c r="K37" s="104"/>
      <c r="L37" s="408"/>
      <c r="M37" s="408"/>
      <c r="N37" s="408"/>
      <c r="O37" s="408"/>
      <c r="P37" s="97"/>
      <c r="Q37" s="97"/>
      <c r="R37" s="97"/>
      <c r="S37" s="97"/>
      <c r="T37" s="97"/>
      <c r="U37" s="91"/>
      <c r="V37" s="91"/>
    </row>
    <row r="38" spans="1:22" ht="16.5" customHeight="1">
      <c r="A38" s="131"/>
      <c r="B38" s="104"/>
      <c r="C38" s="104"/>
      <c r="D38" s="104"/>
      <c r="E38" s="104"/>
      <c r="F38" s="53"/>
      <c r="G38" s="53"/>
      <c r="H38" s="53"/>
      <c r="I38" s="130"/>
      <c r="J38" s="107"/>
      <c r="K38" s="104"/>
      <c r="L38" s="107"/>
      <c r="M38" s="107"/>
      <c r="N38" s="163"/>
      <c r="O38" s="164"/>
      <c r="P38" s="130"/>
      <c r="Q38" s="130"/>
      <c r="R38" s="130"/>
      <c r="S38" s="130"/>
      <c r="T38" s="130"/>
      <c r="U38" s="133"/>
      <c r="V38" s="133"/>
    </row>
    <row r="39" spans="1:22" ht="16.5" customHeight="1">
      <c r="A39" s="92"/>
      <c r="B39" s="152"/>
      <c r="C39" s="134"/>
      <c r="D39" s="134"/>
      <c r="E39" s="104"/>
      <c r="F39" s="53"/>
      <c r="G39" s="165"/>
      <c r="H39" s="165"/>
      <c r="I39" s="165"/>
      <c r="J39" s="104"/>
      <c r="K39" s="104"/>
      <c r="L39" s="107"/>
      <c r="M39" s="107"/>
      <c r="N39" s="107"/>
      <c r="O39" s="107"/>
      <c r="P39" s="409"/>
      <c r="Q39" s="409"/>
      <c r="R39" s="409"/>
      <c r="S39" s="409"/>
      <c r="T39" s="409"/>
      <c r="U39" s="133"/>
      <c r="V39" s="133"/>
    </row>
    <row r="40" spans="1:22" ht="16.5" customHeight="1">
      <c r="A40" s="92"/>
      <c r="B40" s="91"/>
      <c r="C40" s="91"/>
      <c r="D40" s="410"/>
      <c r="E40" s="410"/>
      <c r="F40" s="410"/>
      <c r="G40" s="410"/>
      <c r="H40" s="410"/>
      <c r="I40" s="91"/>
      <c r="J40" s="91"/>
      <c r="K40" s="107"/>
      <c r="L40" s="92"/>
      <c r="M40" s="92"/>
      <c r="N40" s="120"/>
      <c r="O40" s="120"/>
      <c r="P40" s="120"/>
      <c r="Q40" s="120"/>
      <c r="R40" s="120"/>
      <c r="S40" s="134"/>
      <c r="T40" s="133"/>
      <c r="U40" s="133"/>
      <c r="V40" s="133"/>
    </row>
    <row r="41" spans="1:22" ht="15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387"/>
      <c r="R41" s="387"/>
      <c r="S41" s="387"/>
      <c r="T41" s="387"/>
      <c r="U41" s="135"/>
      <c r="V41" s="91"/>
    </row>
  </sheetData>
  <mergeCells count="57">
    <mergeCell ref="O14:R14"/>
    <mergeCell ref="O15:R15"/>
    <mergeCell ref="O16:R16"/>
    <mergeCell ref="O17:R17"/>
    <mergeCell ref="O18:R18"/>
    <mergeCell ref="A3:V3"/>
    <mergeCell ref="B11:G11"/>
    <mergeCell ref="H11:J11"/>
    <mergeCell ref="K11:N11"/>
    <mergeCell ref="S11:V11"/>
    <mergeCell ref="H8:P9"/>
    <mergeCell ref="O11:R11"/>
    <mergeCell ref="B13:G13"/>
    <mergeCell ref="H13:J13"/>
    <mergeCell ref="K13:N13"/>
    <mergeCell ref="S13:V13"/>
    <mergeCell ref="O13:R13"/>
    <mergeCell ref="B12:G12"/>
    <mergeCell ref="H12:J12"/>
    <mergeCell ref="K12:N12"/>
    <mergeCell ref="S12:V12"/>
    <mergeCell ref="O12:R12"/>
    <mergeCell ref="A41:T41"/>
    <mergeCell ref="B14:G14"/>
    <mergeCell ref="H14:J14"/>
    <mergeCell ref="K14:N14"/>
    <mergeCell ref="S14:V14"/>
    <mergeCell ref="B15:G15"/>
    <mergeCell ref="H15:J15"/>
    <mergeCell ref="K15:N15"/>
    <mergeCell ref="F37:I37"/>
    <mergeCell ref="L37:O37"/>
    <mergeCell ref="P39:T39"/>
    <mergeCell ref="D40:H40"/>
    <mergeCell ref="B19:G19"/>
    <mergeCell ref="H19:J19"/>
    <mergeCell ref="S15:V15"/>
    <mergeCell ref="B16:G16"/>
    <mergeCell ref="H16:J16"/>
    <mergeCell ref="K16:N16"/>
    <mergeCell ref="S16:V16"/>
    <mergeCell ref="B18:G18"/>
    <mergeCell ref="H18:J18"/>
    <mergeCell ref="K18:N18"/>
    <mergeCell ref="S18:V18"/>
    <mergeCell ref="B17:G17"/>
    <mergeCell ref="H17:J17"/>
    <mergeCell ref="K17:N17"/>
    <mergeCell ref="S17:V17"/>
    <mergeCell ref="S19:V19"/>
    <mergeCell ref="B20:G20"/>
    <mergeCell ref="H20:J20"/>
    <mergeCell ref="K20:N20"/>
    <mergeCell ref="S20:V20"/>
    <mergeCell ref="K19:N19"/>
    <mergeCell ref="O19:R19"/>
    <mergeCell ref="O20:R20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O196"/>
  <sheetViews>
    <sheetView tabSelected="1" view="pageBreakPreview" topLeftCell="A7" zoomScaleNormal="100" zoomScaleSheetLayoutView="100" workbookViewId="0">
      <selection activeCell="V27" sqref="V27:X27"/>
    </sheetView>
  </sheetViews>
  <sheetFormatPr defaultColWidth="9.140625" defaultRowHeight="12"/>
  <cols>
    <col min="1" max="25" width="3.85546875" style="169" customWidth="1"/>
    <col min="26" max="26" width="4.140625" style="169" customWidth="1"/>
    <col min="27" max="40" width="4.42578125" style="169" customWidth="1"/>
    <col min="41" max="16384" width="9.140625" style="169"/>
  </cols>
  <sheetData>
    <row r="1" spans="2:41" s="166" customFormat="1" ht="18" customHeight="1"/>
    <row r="2" spans="2:41" s="166" customFormat="1" ht="18" customHeight="1"/>
    <row r="3" spans="2:41" s="166" customFormat="1" ht="34.5" customHeight="1">
      <c r="B3" s="456" t="s">
        <v>88</v>
      </c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456"/>
      <c r="N3" s="456"/>
      <c r="O3" s="456"/>
      <c r="P3" s="456"/>
      <c r="Q3" s="456"/>
      <c r="R3" s="456"/>
      <c r="S3" s="456"/>
      <c r="T3" s="456"/>
      <c r="U3" s="456"/>
      <c r="V3" s="456"/>
      <c r="W3" s="456"/>
      <c r="X3" s="456"/>
      <c r="Y3" s="456"/>
    </row>
    <row r="4" spans="2:41" s="166" customFormat="1" ht="12" customHeight="1"/>
    <row r="5" spans="2:41" ht="18" customHeight="1">
      <c r="B5" s="167"/>
      <c r="C5" s="168" t="s">
        <v>28</v>
      </c>
      <c r="D5" s="166"/>
      <c r="E5" s="166"/>
      <c r="H5" s="170" t="str">
        <f>Report!H5</f>
        <v>SPR16010015</v>
      </c>
      <c r="I5" s="166"/>
      <c r="J5" s="166"/>
      <c r="K5" s="166"/>
      <c r="L5" s="166"/>
      <c r="M5" s="166"/>
      <c r="N5" s="166"/>
      <c r="P5" s="171"/>
      <c r="Q5" s="171"/>
      <c r="R5" s="171"/>
      <c r="V5" s="309" t="s">
        <v>89</v>
      </c>
      <c r="W5" s="309"/>
      <c r="X5" s="309"/>
      <c r="Y5" s="309"/>
      <c r="AA5" s="173"/>
    </row>
    <row r="6" spans="2:41" ht="12" customHeight="1">
      <c r="B6" s="167"/>
      <c r="C6" s="168"/>
      <c r="D6" s="166"/>
      <c r="E6" s="166"/>
      <c r="G6" s="170"/>
      <c r="H6" s="166"/>
      <c r="I6" s="166"/>
      <c r="J6" s="166"/>
      <c r="K6" s="166"/>
      <c r="L6" s="166"/>
      <c r="M6" s="166"/>
      <c r="N6" s="166"/>
      <c r="P6" s="171"/>
      <c r="Q6" s="171"/>
      <c r="R6" s="171"/>
      <c r="S6" s="174"/>
      <c r="T6" s="174"/>
      <c r="U6" s="174"/>
      <c r="V6" s="174"/>
      <c r="W6" s="172"/>
      <c r="AA6" s="175"/>
    </row>
    <row r="7" spans="2:41" s="177" customFormat="1" ht="12" customHeight="1">
      <c r="B7" s="176"/>
      <c r="C7" s="117"/>
      <c r="D7" s="117"/>
      <c r="E7" s="117"/>
      <c r="F7" s="117"/>
      <c r="G7" s="117"/>
      <c r="H7" s="117"/>
      <c r="I7" s="239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76"/>
      <c r="Z7" s="175"/>
      <c r="AA7" s="166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</row>
    <row r="8" spans="2:41" s="177" customFormat="1" ht="17.100000000000001" customHeight="1">
      <c r="B8" s="176"/>
      <c r="C8" s="117"/>
      <c r="D8" s="117"/>
      <c r="E8" s="181"/>
      <c r="F8" s="181"/>
      <c r="G8" s="105"/>
      <c r="H8" s="182"/>
      <c r="I8" s="183"/>
      <c r="J8" s="184"/>
      <c r="K8" s="184"/>
      <c r="L8" s="184"/>
      <c r="M8" s="184"/>
      <c r="N8" s="184"/>
      <c r="O8" s="184"/>
      <c r="P8" s="117"/>
      <c r="Q8" s="184"/>
      <c r="R8" s="99"/>
      <c r="S8" s="182"/>
      <c r="T8" s="182"/>
      <c r="U8" s="185"/>
      <c r="V8" s="185"/>
      <c r="W8" s="176"/>
      <c r="Z8" s="175"/>
      <c r="AA8" s="166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</row>
    <row r="9" spans="2:41" ht="12" customHeight="1">
      <c r="B9" s="240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7"/>
    </row>
    <row r="10" spans="2:41" s="186" customFormat="1" ht="18" customHeight="1">
      <c r="B10" s="167"/>
      <c r="C10" s="166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P10" s="180"/>
      <c r="Q10" s="241"/>
      <c r="R10" s="241"/>
      <c r="S10" s="241"/>
      <c r="T10" s="166"/>
      <c r="U10" s="166"/>
      <c r="V10" s="166"/>
      <c r="W10" s="167"/>
    </row>
    <row r="11" spans="2:41" s="186" customFormat="1" ht="18" customHeight="1">
      <c r="B11" s="167"/>
      <c r="C11" s="166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187"/>
      <c r="U11" s="187"/>
      <c r="V11" s="187"/>
      <c r="W11" s="188"/>
    </row>
    <row r="12" spans="2:41" s="186" customFormat="1" ht="18" customHeight="1">
      <c r="B12" s="167"/>
      <c r="C12" s="166"/>
      <c r="D12" s="189"/>
      <c r="E12" s="189"/>
      <c r="F12" s="189"/>
      <c r="G12" s="242"/>
      <c r="H12" s="242"/>
      <c r="I12" s="242"/>
      <c r="J12" s="189"/>
      <c r="K12" s="189"/>
      <c r="L12" s="189"/>
      <c r="M12" s="242"/>
      <c r="N12" s="242"/>
      <c r="O12" s="242"/>
      <c r="P12" s="243"/>
      <c r="Q12" s="243"/>
      <c r="R12" s="243"/>
      <c r="S12" s="243"/>
      <c r="T12" s="132"/>
      <c r="U12" s="132"/>
      <c r="V12" s="132"/>
      <c r="W12" s="190"/>
    </row>
    <row r="13" spans="2:41" s="186" customFormat="1" ht="18" customHeight="1">
      <c r="B13" s="167"/>
      <c r="C13" s="166"/>
      <c r="D13" s="189"/>
      <c r="E13" s="189"/>
      <c r="F13" s="189"/>
      <c r="G13" s="242"/>
      <c r="H13" s="242"/>
      <c r="I13" s="242"/>
      <c r="J13" s="189"/>
      <c r="K13" s="189"/>
      <c r="L13" s="189"/>
      <c r="M13" s="242"/>
      <c r="N13" s="242"/>
      <c r="O13" s="242"/>
      <c r="P13" s="243"/>
      <c r="Q13" s="243"/>
      <c r="R13" s="243"/>
      <c r="S13" s="243"/>
      <c r="T13" s="132"/>
      <c r="U13" s="132"/>
      <c r="V13" s="132"/>
      <c r="W13" s="190"/>
    </row>
    <row r="14" spans="2:41" s="186" customFormat="1" ht="18" customHeight="1">
      <c r="B14" s="167"/>
      <c r="C14" s="166"/>
      <c r="D14" s="189"/>
      <c r="E14" s="189"/>
      <c r="F14" s="189"/>
      <c r="G14" s="242"/>
      <c r="H14" s="242"/>
      <c r="I14" s="242"/>
      <c r="J14" s="189"/>
      <c r="K14" s="189"/>
      <c r="L14" s="189"/>
      <c r="M14" s="242"/>
      <c r="N14" s="242"/>
      <c r="O14" s="242"/>
      <c r="P14" s="243"/>
      <c r="Q14" s="243"/>
      <c r="R14" s="243"/>
      <c r="S14" s="243"/>
      <c r="T14" s="132"/>
      <c r="U14" s="132"/>
      <c r="V14" s="132"/>
      <c r="W14" s="190"/>
    </row>
    <row r="15" spans="2:41" s="186" customFormat="1" ht="18" customHeight="1">
      <c r="B15" s="167"/>
      <c r="C15" s="166"/>
      <c r="D15" s="189"/>
      <c r="E15" s="189"/>
      <c r="F15" s="189"/>
      <c r="G15" s="242"/>
      <c r="H15" s="242"/>
      <c r="I15" s="242"/>
      <c r="J15" s="189"/>
      <c r="K15" s="189"/>
      <c r="L15" s="189"/>
      <c r="M15" s="242"/>
      <c r="N15" s="242"/>
      <c r="O15" s="242"/>
      <c r="P15" s="243"/>
      <c r="Q15" s="243"/>
      <c r="R15" s="243"/>
      <c r="S15" s="243"/>
      <c r="T15" s="132"/>
      <c r="U15" s="132"/>
      <c r="V15" s="132"/>
      <c r="W15" s="190"/>
    </row>
    <row r="16" spans="2:41" s="186" customFormat="1" ht="17.100000000000001" customHeight="1">
      <c r="B16" s="167"/>
      <c r="C16" s="166"/>
      <c r="D16" s="189"/>
      <c r="E16" s="189"/>
      <c r="F16" s="189"/>
      <c r="G16" s="242"/>
      <c r="H16" s="242"/>
      <c r="I16" s="242"/>
      <c r="J16" s="189"/>
      <c r="K16" s="189"/>
      <c r="L16" s="189"/>
      <c r="M16" s="242"/>
      <c r="N16" s="242"/>
      <c r="O16" s="242"/>
      <c r="P16" s="243"/>
      <c r="Q16" s="243"/>
      <c r="R16" s="243"/>
      <c r="S16" s="243"/>
      <c r="T16" s="132"/>
      <c r="U16" s="132"/>
      <c r="V16" s="132"/>
      <c r="W16" s="190"/>
    </row>
    <row r="17" spans="1:41" s="177" customFormat="1" ht="21" customHeight="1">
      <c r="B17" s="105" t="s">
        <v>150</v>
      </c>
      <c r="D17" s="178"/>
      <c r="E17" s="178"/>
      <c r="F17" s="178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U17" s="419" t="s">
        <v>179</v>
      </c>
      <c r="V17" s="419"/>
      <c r="W17" s="420" t="s">
        <v>23</v>
      </c>
      <c r="X17" s="420"/>
      <c r="Y17" s="245"/>
    </row>
    <row r="18" spans="1:41" s="252" customFormat="1" ht="15" customHeight="1">
      <c r="A18" s="246"/>
      <c r="B18" s="426" t="s">
        <v>128</v>
      </c>
      <c r="C18" s="427"/>
      <c r="D18" s="432" t="s">
        <v>162</v>
      </c>
      <c r="E18" s="433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33"/>
      <c r="Q18" s="433"/>
      <c r="R18" s="433"/>
      <c r="S18" s="433"/>
      <c r="T18" s="433"/>
      <c r="U18" s="434"/>
      <c r="V18" s="247"/>
      <c r="W18" s="248"/>
      <c r="X18" s="249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250"/>
      <c r="AJ18" s="250"/>
      <c r="AK18" s="250"/>
      <c r="AL18" s="250"/>
      <c r="AM18" s="250"/>
      <c r="AN18" s="250"/>
      <c r="AO18" s="251"/>
    </row>
    <row r="19" spans="1:41" s="252" customFormat="1" ht="15" customHeight="1">
      <c r="A19" s="246"/>
      <c r="B19" s="428"/>
      <c r="C19" s="429"/>
      <c r="D19" s="435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7"/>
      <c r="V19" s="438" t="s">
        <v>90</v>
      </c>
      <c r="W19" s="439"/>
      <c r="X19" s="440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250"/>
      <c r="AJ19" s="250"/>
      <c r="AK19" s="250"/>
      <c r="AL19" s="250"/>
      <c r="AM19" s="250"/>
      <c r="AN19" s="250"/>
      <c r="AO19" s="251"/>
    </row>
    <row r="20" spans="1:41" s="252" customFormat="1" ht="21" customHeight="1">
      <c r="A20" s="246"/>
      <c r="B20" s="430"/>
      <c r="C20" s="431"/>
      <c r="D20" s="435" t="s">
        <v>129</v>
      </c>
      <c r="E20" s="436"/>
      <c r="F20" s="421" t="s">
        <v>130</v>
      </c>
      <c r="G20" s="422"/>
      <c r="H20" s="421" t="s">
        <v>131</v>
      </c>
      <c r="I20" s="422"/>
      <c r="J20" s="421" t="s">
        <v>132</v>
      </c>
      <c r="K20" s="422"/>
      <c r="L20" s="421" t="s">
        <v>133</v>
      </c>
      <c r="M20" s="422"/>
      <c r="N20" s="421" t="s">
        <v>134</v>
      </c>
      <c r="O20" s="422"/>
      <c r="P20" s="421" t="s">
        <v>135</v>
      </c>
      <c r="Q20" s="422"/>
      <c r="R20" s="421" t="s">
        <v>136</v>
      </c>
      <c r="S20" s="422"/>
      <c r="T20" s="421" t="s">
        <v>137</v>
      </c>
      <c r="U20" s="422"/>
      <c r="V20" s="253"/>
      <c r="W20" s="254" t="s">
        <v>91</v>
      </c>
      <c r="X20" s="255"/>
      <c r="Y20" s="88"/>
      <c r="Z20" s="256"/>
      <c r="AA20" s="88"/>
      <c r="AB20" s="88"/>
      <c r="AC20" s="256"/>
      <c r="AD20" s="88"/>
      <c r="AE20" s="88"/>
      <c r="AF20" s="256"/>
      <c r="AG20" s="88"/>
      <c r="AH20" s="88"/>
      <c r="AI20" s="250"/>
      <c r="AJ20" s="250"/>
      <c r="AK20" s="250"/>
      <c r="AL20" s="250"/>
      <c r="AM20" s="250"/>
      <c r="AN20" s="250"/>
      <c r="AO20" s="251"/>
    </row>
    <row r="21" spans="1:41" s="252" customFormat="1" ht="23.1" customHeight="1">
      <c r="A21" s="246"/>
      <c r="B21" s="441">
        <f>'Data Record(Humid)'!C16</f>
        <v>70</v>
      </c>
      <c r="C21" s="442"/>
      <c r="D21" s="423">
        <f>'Data Record(Humid)'!E46</f>
        <v>71</v>
      </c>
      <c r="E21" s="424"/>
      <c r="F21" s="423">
        <f>'Data Record(Humid)'!H46</f>
        <v>71</v>
      </c>
      <c r="G21" s="424"/>
      <c r="H21" s="423">
        <f>'Data Record(Humid)'!K46</f>
        <v>71</v>
      </c>
      <c r="I21" s="424"/>
      <c r="J21" s="423">
        <f>'Data Record(Humid)'!N46</f>
        <v>71</v>
      </c>
      <c r="K21" s="424"/>
      <c r="L21" s="423">
        <f>'Data Record(Humid)'!Q46</f>
        <v>71</v>
      </c>
      <c r="M21" s="424"/>
      <c r="N21" s="423">
        <f>'Data Record(Humid)'!T46</f>
        <v>71</v>
      </c>
      <c r="O21" s="424"/>
      <c r="P21" s="423">
        <f>'Data Record(Humid)'!W46</f>
        <v>71</v>
      </c>
      <c r="Q21" s="424"/>
      <c r="R21" s="423">
        <f>'Data Record(Humid)'!Z46</f>
        <v>71</v>
      </c>
      <c r="S21" s="424"/>
      <c r="T21" s="423">
        <f>'Data Record(Humid)'!AC46</f>
        <v>71</v>
      </c>
      <c r="U21" s="424"/>
      <c r="V21" s="423">
        <f>'Uncertainty Budget(30 to 70%RH)'!S9</f>
        <v>3.2751590292177677</v>
      </c>
      <c r="W21" s="425"/>
      <c r="X21" s="424"/>
      <c r="Y21" s="257"/>
      <c r="Z21" s="257"/>
      <c r="AA21" s="257"/>
      <c r="AB21" s="257"/>
      <c r="AC21" s="257"/>
      <c r="AD21" s="257"/>
      <c r="AE21" s="257"/>
      <c r="AF21" s="257"/>
      <c r="AG21" s="257"/>
      <c r="AH21" s="257"/>
      <c r="AI21" s="88"/>
      <c r="AJ21" s="88"/>
      <c r="AK21" s="88"/>
      <c r="AL21" s="88"/>
      <c r="AM21" s="88"/>
      <c r="AN21" s="88"/>
      <c r="AO21" s="251"/>
    </row>
    <row r="22" spans="1:41" s="252" customFormat="1" ht="18" customHeight="1">
      <c r="A22" s="246"/>
      <c r="B22" s="260"/>
      <c r="C22" s="260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  <c r="S22" s="261"/>
      <c r="T22" s="261"/>
      <c r="U22" s="261"/>
      <c r="V22" s="262"/>
      <c r="W22" s="262"/>
      <c r="X22" s="262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88"/>
      <c r="AJ22" s="88"/>
      <c r="AK22" s="88"/>
      <c r="AL22" s="88"/>
      <c r="AM22" s="88"/>
      <c r="AN22" s="88"/>
      <c r="AO22" s="251"/>
    </row>
    <row r="23" spans="1:41" s="177" customFormat="1" ht="21" customHeight="1">
      <c r="B23" s="105" t="s">
        <v>149</v>
      </c>
      <c r="D23" s="178"/>
      <c r="E23" s="178"/>
      <c r="F23" s="178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V23" s="420" t="s">
        <v>179</v>
      </c>
      <c r="W23" s="420"/>
      <c r="X23" s="307" t="s">
        <v>152</v>
      </c>
      <c r="Y23" s="245"/>
    </row>
    <row r="24" spans="1:41" s="252" customFormat="1" ht="15" customHeight="1">
      <c r="A24" s="246"/>
      <c r="B24" s="426" t="s">
        <v>128</v>
      </c>
      <c r="C24" s="427"/>
      <c r="D24" s="432" t="s">
        <v>162</v>
      </c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4"/>
      <c r="V24" s="247"/>
      <c r="W24" s="248"/>
      <c r="X24" s="249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250"/>
      <c r="AJ24" s="250"/>
      <c r="AK24" s="250"/>
      <c r="AL24" s="250"/>
      <c r="AM24" s="250"/>
      <c r="AN24" s="250"/>
      <c r="AO24" s="251"/>
    </row>
    <row r="25" spans="1:41" s="252" customFormat="1" ht="15" customHeight="1">
      <c r="A25" s="246"/>
      <c r="B25" s="428"/>
      <c r="C25" s="429"/>
      <c r="D25" s="435"/>
      <c r="E25" s="436"/>
      <c r="F25" s="436"/>
      <c r="G25" s="436"/>
      <c r="H25" s="436"/>
      <c r="I25" s="436"/>
      <c r="J25" s="436"/>
      <c r="K25" s="436"/>
      <c r="L25" s="436"/>
      <c r="M25" s="436"/>
      <c r="N25" s="436"/>
      <c r="O25" s="436"/>
      <c r="P25" s="436"/>
      <c r="Q25" s="436"/>
      <c r="R25" s="436"/>
      <c r="S25" s="436"/>
      <c r="T25" s="436"/>
      <c r="U25" s="437"/>
      <c r="V25" s="438" t="s">
        <v>90</v>
      </c>
      <c r="W25" s="439"/>
      <c r="X25" s="440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250"/>
      <c r="AJ25" s="250"/>
      <c r="AK25" s="250"/>
      <c r="AL25" s="250"/>
      <c r="AM25" s="250"/>
      <c r="AN25" s="250"/>
      <c r="AO25" s="251"/>
    </row>
    <row r="26" spans="1:41" s="252" customFormat="1" ht="21" customHeight="1">
      <c r="A26" s="246"/>
      <c r="B26" s="430"/>
      <c r="C26" s="431"/>
      <c r="D26" s="435" t="s">
        <v>129</v>
      </c>
      <c r="E26" s="436"/>
      <c r="F26" s="421" t="s">
        <v>130</v>
      </c>
      <c r="G26" s="422"/>
      <c r="H26" s="421" t="s">
        <v>131</v>
      </c>
      <c r="I26" s="422"/>
      <c r="J26" s="421" t="s">
        <v>132</v>
      </c>
      <c r="K26" s="422"/>
      <c r="L26" s="421" t="s">
        <v>133</v>
      </c>
      <c r="M26" s="422"/>
      <c r="N26" s="421" t="s">
        <v>134</v>
      </c>
      <c r="O26" s="422"/>
      <c r="P26" s="421" t="s">
        <v>135</v>
      </c>
      <c r="Q26" s="422"/>
      <c r="R26" s="421" t="s">
        <v>136</v>
      </c>
      <c r="S26" s="422"/>
      <c r="T26" s="421" t="s">
        <v>137</v>
      </c>
      <c r="U26" s="422"/>
      <c r="V26" s="253"/>
      <c r="W26" s="254" t="s">
        <v>91</v>
      </c>
      <c r="X26" s="255"/>
      <c r="Y26" s="88"/>
      <c r="Z26" s="256"/>
      <c r="AA26" s="88"/>
      <c r="AB26" s="88"/>
      <c r="AC26" s="256"/>
      <c r="AD26" s="88"/>
      <c r="AE26" s="88"/>
      <c r="AF26" s="256"/>
      <c r="AG26" s="88"/>
      <c r="AH26" s="88"/>
      <c r="AI26" s="250"/>
      <c r="AJ26" s="250"/>
      <c r="AK26" s="250"/>
      <c r="AL26" s="250"/>
      <c r="AM26" s="250"/>
      <c r="AN26" s="250"/>
      <c r="AO26" s="251"/>
    </row>
    <row r="27" spans="1:41" s="252" customFormat="1" ht="23.1" customHeight="1">
      <c r="A27" s="246"/>
      <c r="B27" s="441">
        <f>'Data Record(Temp)'!C16</f>
        <v>20</v>
      </c>
      <c r="C27" s="442"/>
      <c r="D27" s="423">
        <f>'Data Record(Temp)'!E46</f>
        <v>20.100000000000012</v>
      </c>
      <c r="E27" s="424"/>
      <c r="F27" s="423">
        <f>'Data Record(Temp)'!H46</f>
        <v>20.100000000000012</v>
      </c>
      <c r="G27" s="424"/>
      <c r="H27" s="423">
        <f>'Data Record(Temp)'!K46</f>
        <v>20.100000000000012</v>
      </c>
      <c r="I27" s="424"/>
      <c r="J27" s="423">
        <f>'Data Record(Temp)'!N46</f>
        <v>20.100000000000012</v>
      </c>
      <c r="K27" s="424"/>
      <c r="L27" s="423">
        <f>'Data Record(Temp)'!Q46</f>
        <v>20.100000000000012</v>
      </c>
      <c r="M27" s="424"/>
      <c r="N27" s="423">
        <f>'Data Record(Temp)'!T46</f>
        <v>20.100000000000012</v>
      </c>
      <c r="O27" s="424"/>
      <c r="P27" s="423">
        <f>'Data Record(Temp)'!W46</f>
        <v>20.100000000000012</v>
      </c>
      <c r="Q27" s="424"/>
      <c r="R27" s="423">
        <f>'Data Record(Temp)'!Z46</f>
        <v>20.100000000000012</v>
      </c>
      <c r="S27" s="424"/>
      <c r="T27" s="423">
        <f>'Data Record(Temp)'!AC46</f>
        <v>20.100000000000012</v>
      </c>
      <c r="U27" s="424"/>
      <c r="V27" s="423">
        <f>'Uncertainty Budget(20 to 40C)'!Q7</f>
        <v>0.60553007081949839</v>
      </c>
      <c r="W27" s="425"/>
      <c r="X27" s="424"/>
      <c r="Y27" s="257"/>
      <c r="Z27" s="257"/>
      <c r="AA27" s="257"/>
      <c r="AB27" s="257"/>
      <c r="AC27" s="257"/>
      <c r="AD27" s="257"/>
      <c r="AE27" s="257"/>
      <c r="AF27" s="257"/>
      <c r="AG27" s="257"/>
      <c r="AH27" s="257"/>
      <c r="AI27" s="88"/>
      <c r="AJ27" s="88"/>
      <c r="AK27" s="88"/>
      <c r="AL27" s="88"/>
      <c r="AM27" s="88"/>
      <c r="AN27" s="88"/>
      <c r="AO27" s="251"/>
    </row>
    <row r="28" spans="1:41" s="177" customFormat="1" ht="16.5" customHeight="1">
      <c r="B28" s="258"/>
      <c r="C28" s="196"/>
      <c r="D28" s="196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95"/>
      <c r="P28" s="195"/>
      <c r="Q28" s="195"/>
      <c r="R28" s="195"/>
      <c r="S28" s="244"/>
      <c r="T28" s="244"/>
      <c r="U28" s="244"/>
      <c r="V28" s="244"/>
      <c r="W28" s="244"/>
    </row>
    <row r="29" spans="1:41" s="177" customFormat="1" ht="21" customHeight="1">
      <c r="B29" s="308" t="s">
        <v>153</v>
      </c>
      <c r="C29" s="196"/>
      <c r="D29" s="196"/>
      <c r="E29" s="196"/>
      <c r="F29" s="196"/>
      <c r="G29" s="196"/>
      <c r="H29" s="196"/>
      <c r="I29" s="196"/>
      <c r="J29" s="196"/>
      <c r="K29" s="196"/>
      <c r="L29" s="419" t="s">
        <v>179</v>
      </c>
      <c r="M29" s="419"/>
      <c r="N29" s="420" t="s">
        <v>23</v>
      </c>
      <c r="O29" s="420"/>
      <c r="P29" s="195"/>
      <c r="Q29" s="195"/>
      <c r="R29" s="195"/>
      <c r="S29" s="244"/>
      <c r="T29" s="244"/>
      <c r="U29" s="244"/>
      <c r="V29" s="244"/>
      <c r="W29" s="244"/>
    </row>
    <row r="30" spans="1:41" s="177" customFormat="1" ht="18" customHeight="1">
      <c r="A30" s="180"/>
      <c r="B30" s="450" t="s">
        <v>180</v>
      </c>
      <c r="C30" s="451"/>
      <c r="D30" s="452"/>
      <c r="E30" s="450" t="s">
        <v>181</v>
      </c>
      <c r="F30" s="451"/>
      <c r="G30" s="452"/>
      <c r="H30" s="457" t="s">
        <v>182</v>
      </c>
      <c r="I30" s="458"/>
      <c r="J30" s="458"/>
      <c r="K30" s="459"/>
      <c r="L30" s="457" t="s">
        <v>183</v>
      </c>
      <c r="M30" s="458"/>
      <c r="N30" s="458"/>
      <c r="O30" s="459"/>
      <c r="U30" s="180"/>
      <c r="V30" s="180"/>
      <c r="W30" s="180"/>
      <c r="X30" s="180"/>
    </row>
    <row r="31" spans="1:41" s="177" customFormat="1" ht="18" customHeight="1">
      <c r="A31" s="180"/>
      <c r="B31" s="453"/>
      <c r="C31" s="454"/>
      <c r="D31" s="455"/>
      <c r="E31" s="453"/>
      <c r="F31" s="454"/>
      <c r="G31" s="455"/>
      <c r="H31" s="460"/>
      <c r="I31" s="461"/>
      <c r="J31" s="461"/>
      <c r="K31" s="462"/>
      <c r="L31" s="460"/>
      <c r="M31" s="461"/>
      <c r="N31" s="461"/>
      <c r="O31" s="462"/>
      <c r="U31" s="180"/>
      <c r="V31" s="180"/>
      <c r="W31" s="180"/>
      <c r="X31" s="180"/>
    </row>
    <row r="32" spans="1:41" s="177" customFormat="1" ht="23.1" customHeight="1">
      <c r="A32" s="180"/>
      <c r="B32" s="444">
        <f>'Data Record(Humid)'!C16</f>
        <v>70</v>
      </c>
      <c r="C32" s="445"/>
      <c r="D32" s="446"/>
      <c r="E32" s="444">
        <f>'Data Record(Humid)'!C46</f>
        <v>70</v>
      </c>
      <c r="F32" s="445"/>
      <c r="G32" s="446"/>
      <c r="H32" s="447">
        <f>'Data Record(Humid)'!AA51</f>
        <v>0</v>
      </c>
      <c r="I32" s="448"/>
      <c r="J32" s="448"/>
      <c r="K32" s="448"/>
      <c r="L32" s="447">
        <f>'Data Record(Humid)'!AA50</f>
        <v>0</v>
      </c>
      <c r="M32" s="448"/>
      <c r="N32" s="448"/>
      <c r="O32" s="449"/>
      <c r="U32" s="180"/>
      <c r="V32" s="180"/>
      <c r="W32" s="180"/>
      <c r="X32" s="180"/>
    </row>
    <row r="33" spans="1:26" s="177" customFormat="1" ht="18" customHeight="1">
      <c r="A33" s="180"/>
      <c r="B33" s="259"/>
      <c r="C33" s="259"/>
      <c r="D33" s="259"/>
      <c r="E33" s="259"/>
      <c r="F33" s="259"/>
      <c r="G33" s="263"/>
      <c r="H33" s="263"/>
      <c r="I33" s="263"/>
      <c r="J33" s="263"/>
      <c r="K33" s="263"/>
      <c r="L33" s="263"/>
      <c r="M33" s="194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</row>
    <row r="34" spans="1:26" s="177" customFormat="1" ht="16.5" customHeight="1">
      <c r="B34" s="308" t="s">
        <v>151</v>
      </c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419" t="s">
        <v>179</v>
      </c>
      <c r="N34" s="419"/>
      <c r="O34" s="307" t="s">
        <v>152</v>
      </c>
      <c r="P34" s="195"/>
      <c r="Q34" s="195"/>
      <c r="R34" s="195"/>
      <c r="S34" s="244"/>
      <c r="T34" s="244"/>
      <c r="U34" s="244"/>
      <c r="V34" s="244"/>
      <c r="W34" s="244"/>
    </row>
    <row r="35" spans="1:26" s="177" customFormat="1" ht="18" customHeight="1">
      <c r="A35" s="180"/>
      <c r="B35" s="450" t="s">
        <v>180</v>
      </c>
      <c r="C35" s="451"/>
      <c r="D35" s="452"/>
      <c r="E35" s="450" t="s">
        <v>181</v>
      </c>
      <c r="F35" s="451"/>
      <c r="G35" s="452"/>
      <c r="H35" s="457" t="s">
        <v>184</v>
      </c>
      <c r="I35" s="458"/>
      <c r="J35" s="458"/>
      <c r="K35" s="459"/>
      <c r="L35" s="457" t="s">
        <v>185</v>
      </c>
      <c r="M35" s="458"/>
      <c r="N35" s="458"/>
      <c r="O35" s="459"/>
      <c r="U35" s="180"/>
      <c r="V35" s="180"/>
      <c r="W35" s="180"/>
      <c r="X35" s="180"/>
    </row>
    <row r="36" spans="1:26" s="177" customFormat="1" ht="18" customHeight="1">
      <c r="A36" s="180"/>
      <c r="B36" s="453"/>
      <c r="C36" s="454"/>
      <c r="D36" s="455"/>
      <c r="E36" s="453"/>
      <c r="F36" s="454"/>
      <c r="G36" s="455"/>
      <c r="H36" s="460"/>
      <c r="I36" s="461"/>
      <c r="J36" s="461"/>
      <c r="K36" s="462"/>
      <c r="L36" s="460"/>
      <c r="M36" s="461"/>
      <c r="N36" s="461"/>
      <c r="O36" s="462"/>
      <c r="U36" s="180"/>
      <c r="V36" s="180"/>
      <c r="W36" s="180"/>
      <c r="X36" s="180"/>
    </row>
    <row r="37" spans="1:26" s="177" customFormat="1" ht="23.1" customHeight="1">
      <c r="A37" s="180"/>
      <c r="B37" s="444">
        <f>'Data Record(Temp)'!C16</f>
        <v>20</v>
      </c>
      <c r="C37" s="445"/>
      <c r="D37" s="446"/>
      <c r="E37" s="444">
        <f>'Data Record(Temp)'!C46</f>
        <v>20</v>
      </c>
      <c r="F37" s="445"/>
      <c r="G37" s="446"/>
      <c r="H37" s="447">
        <f>'Data Record(Temp)'!AA51</f>
        <v>0</v>
      </c>
      <c r="I37" s="448"/>
      <c r="J37" s="448"/>
      <c r="K37" s="448"/>
      <c r="L37" s="447">
        <f>'Data Record(Temp)'!AA50</f>
        <v>0</v>
      </c>
      <c r="M37" s="448"/>
      <c r="N37" s="448"/>
      <c r="O37" s="449"/>
      <c r="U37" s="180"/>
      <c r="V37" s="180"/>
      <c r="W37" s="180"/>
      <c r="X37" s="180"/>
    </row>
    <row r="38" spans="1:26" s="177" customFormat="1" ht="16.5" customHeight="1">
      <c r="A38" s="180"/>
      <c r="B38" s="197"/>
      <c r="C38" s="196"/>
      <c r="D38" s="196"/>
      <c r="E38" s="196"/>
      <c r="F38" s="196"/>
      <c r="G38" s="196"/>
      <c r="H38" s="196"/>
      <c r="I38" s="196"/>
      <c r="J38" s="180"/>
      <c r="K38" s="180"/>
      <c r="L38" s="196"/>
      <c r="M38" s="196"/>
      <c r="N38" s="195"/>
      <c r="O38" s="195"/>
      <c r="P38" s="195"/>
      <c r="Q38" s="195"/>
      <c r="R38" s="194"/>
      <c r="S38" s="194"/>
      <c r="T38" s="194"/>
      <c r="U38" s="194"/>
      <c r="V38" s="194"/>
      <c r="W38" s="180"/>
      <c r="X38" s="180"/>
    </row>
    <row r="39" spans="1:26" s="177" customFormat="1" ht="16.5" customHeight="1">
      <c r="A39" s="180"/>
      <c r="B39" s="99" t="s">
        <v>92</v>
      </c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80"/>
      <c r="W39" s="180"/>
      <c r="X39" s="180"/>
    </row>
    <row r="40" spans="1:26" s="177" customFormat="1" ht="16.5" customHeight="1">
      <c r="A40" s="191"/>
      <c r="B40" s="180"/>
      <c r="C40" s="192" t="s">
        <v>93</v>
      </c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80"/>
      <c r="X40" s="180"/>
    </row>
    <row r="41" spans="1:26" s="177" customFormat="1" ht="16.5" customHeight="1">
      <c r="A41" s="180"/>
      <c r="B41" s="192" t="s">
        <v>94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80"/>
      <c r="X41" s="180"/>
    </row>
    <row r="42" spans="1:26" s="177" customFormat="1" ht="16.5" customHeight="1">
      <c r="A42" s="443" t="s">
        <v>95</v>
      </c>
      <c r="B42" s="443"/>
      <c r="C42" s="443"/>
      <c r="D42" s="443"/>
      <c r="E42" s="443"/>
      <c r="F42" s="443"/>
      <c r="G42" s="443"/>
      <c r="H42" s="443"/>
      <c r="I42" s="443"/>
      <c r="J42" s="443"/>
      <c r="K42" s="443"/>
      <c r="L42" s="443"/>
      <c r="M42" s="443"/>
      <c r="N42" s="443"/>
      <c r="O42" s="443"/>
      <c r="P42" s="443"/>
      <c r="Q42" s="443"/>
      <c r="R42" s="443"/>
      <c r="S42" s="443"/>
      <c r="T42" s="443"/>
      <c r="U42" s="443"/>
      <c r="V42" s="443"/>
      <c r="W42" s="443"/>
      <c r="X42" s="443"/>
    </row>
    <row r="43" spans="1:26" s="177" customFormat="1" ht="16.5" customHeight="1">
      <c r="V43" s="194"/>
      <c r="W43" s="180"/>
      <c r="X43" s="180"/>
    </row>
    <row r="44" spans="1:26" ht="17.100000000000001" customHeight="1">
      <c r="Y44" s="166"/>
      <c r="Z44" s="166"/>
    </row>
    <row r="45" spans="1:26" ht="17.100000000000001" customHeight="1"/>
    <row r="46" spans="1:26" ht="17.100000000000001" customHeight="1"/>
    <row r="47" spans="1:26" ht="17.100000000000001" customHeight="1"/>
    <row r="48" spans="1:26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</sheetData>
  <mergeCells count="70">
    <mergeCell ref="B35:D36"/>
    <mergeCell ref="B3:Y3"/>
    <mergeCell ref="B30:D31"/>
    <mergeCell ref="E30:G31"/>
    <mergeCell ref="H30:K31"/>
    <mergeCell ref="L30:O31"/>
    <mergeCell ref="L35:O36"/>
    <mergeCell ref="B32:D32"/>
    <mergeCell ref="E32:G32"/>
    <mergeCell ref="H32:K32"/>
    <mergeCell ref="L32:O32"/>
    <mergeCell ref="H35:K36"/>
    <mergeCell ref="E35:G36"/>
    <mergeCell ref="T27:U27"/>
    <mergeCell ref="V27:X27"/>
    <mergeCell ref="N21:O21"/>
    <mergeCell ref="A42:X42"/>
    <mergeCell ref="B37:D37"/>
    <mergeCell ref="E37:G37"/>
    <mergeCell ref="H37:K37"/>
    <mergeCell ref="L37:O37"/>
    <mergeCell ref="P27:Q27"/>
    <mergeCell ref="R27:S27"/>
    <mergeCell ref="V25:X25"/>
    <mergeCell ref="R26:S26"/>
    <mergeCell ref="T26:U26"/>
    <mergeCell ref="P26:Q26"/>
    <mergeCell ref="L21:M21"/>
    <mergeCell ref="B27:C27"/>
    <mergeCell ref="D27:E27"/>
    <mergeCell ref="F27:G27"/>
    <mergeCell ref="H27:I27"/>
    <mergeCell ref="J27:K27"/>
    <mergeCell ref="L27:M27"/>
    <mergeCell ref="B21:C21"/>
    <mergeCell ref="D21:E21"/>
    <mergeCell ref="F21:G21"/>
    <mergeCell ref="H21:I21"/>
    <mergeCell ref="J21:K21"/>
    <mergeCell ref="B24:C26"/>
    <mergeCell ref="D24:U25"/>
    <mergeCell ref="D26:E26"/>
    <mergeCell ref="F26:G26"/>
    <mergeCell ref="B18:C20"/>
    <mergeCell ref="D18:U19"/>
    <mergeCell ref="V19:X19"/>
    <mergeCell ref="D20:E20"/>
    <mergeCell ref="F20:G20"/>
    <mergeCell ref="H20:I20"/>
    <mergeCell ref="J20:K20"/>
    <mergeCell ref="L20:M20"/>
    <mergeCell ref="W17:X17"/>
    <mergeCell ref="N20:O20"/>
    <mergeCell ref="P20:Q20"/>
    <mergeCell ref="R20:S20"/>
    <mergeCell ref="T20:U20"/>
    <mergeCell ref="U17:V17"/>
    <mergeCell ref="P21:Q21"/>
    <mergeCell ref="R21:S21"/>
    <mergeCell ref="T21:U21"/>
    <mergeCell ref="V21:X21"/>
    <mergeCell ref="V23:W23"/>
    <mergeCell ref="M34:N34"/>
    <mergeCell ref="L29:M29"/>
    <mergeCell ref="N29:O29"/>
    <mergeCell ref="H26:I26"/>
    <mergeCell ref="J26:K26"/>
    <mergeCell ref="L26:M26"/>
    <mergeCell ref="N26:O26"/>
    <mergeCell ref="N27:O27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114"/>
  <sheetViews>
    <sheetView zoomScaleNormal="100" workbookViewId="0">
      <selection activeCell="P7" sqref="P7"/>
    </sheetView>
  </sheetViews>
  <sheetFormatPr defaultRowHeight="15"/>
  <cols>
    <col min="1" max="1" width="1.140625" style="1" customWidth="1"/>
    <col min="2" max="17" width="8.7109375" style="1" customWidth="1"/>
    <col min="18" max="18" width="1.42578125" style="1" customWidth="1"/>
    <col min="25" max="253" width="9" style="1"/>
    <col min="254" max="254" width="1.140625" style="1" customWidth="1"/>
    <col min="255" max="255" width="7.5703125" style="1" customWidth="1"/>
    <col min="256" max="270" width="7.140625" style="1" customWidth="1"/>
    <col min="271" max="272" width="1.42578125" style="1" customWidth="1"/>
    <col min="273" max="273" width="6.42578125" style="1" customWidth="1"/>
    <col min="274" max="275" width="8.7109375" style="1" bestFit="1" customWidth="1"/>
    <col min="276" max="509" width="9" style="1"/>
    <col min="510" max="510" width="1.140625" style="1" customWidth="1"/>
    <col min="511" max="511" width="7.5703125" style="1" customWidth="1"/>
    <col min="512" max="526" width="7.140625" style="1" customWidth="1"/>
    <col min="527" max="528" width="1.42578125" style="1" customWidth="1"/>
    <col min="529" max="529" width="6.42578125" style="1" customWidth="1"/>
    <col min="530" max="531" width="8.7109375" style="1" bestFit="1" customWidth="1"/>
    <col min="532" max="765" width="9" style="1"/>
    <col min="766" max="766" width="1.140625" style="1" customWidth="1"/>
    <col min="767" max="767" width="7.5703125" style="1" customWidth="1"/>
    <col min="768" max="782" width="7.140625" style="1" customWidth="1"/>
    <col min="783" max="784" width="1.42578125" style="1" customWidth="1"/>
    <col min="785" max="785" width="6.42578125" style="1" customWidth="1"/>
    <col min="786" max="787" width="8.7109375" style="1" bestFit="1" customWidth="1"/>
    <col min="788" max="1021" width="9" style="1"/>
    <col min="1022" max="1022" width="1.140625" style="1" customWidth="1"/>
    <col min="1023" max="1023" width="7.5703125" style="1" customWidth="1"/>
    <col min="1024" max="1038" width="7.140625" style="1" customWidth="1"/>
    <col min="1039" max="1040" width="1.42578125" style="1" customWidth="1"/>
    <col min="1041" max="1041" width="6.42578125" style="1" customWidth="1"/>
    <col min="1042" max="1043" width="8.7109375" style="1" bestFit="1" customWidth="1"/>
    <col min="1044" max="1277" width="9" style="1"/>
    <col min="1278" max="1278" width="1.140625" style="1" customWidth="1"/>
    <col min="1279" max="1279" width="7.5703125" style="1" customWidth="1"/>
    <col min="1280" max="1294" width="7.140625" style="1" customWidth="1"/>
    <col min="1295" max="1296" width="1.42578125" style="1" customWidth="1"/>
    <col min="1297" max="1297" width="6.42578125" style="1" customWidth="1"/>
    <col min="1298" max="1299" width="8.7109375" style="1" bestFit="1" customWidth="1"/>
    <col min="1300" max="1533" width="9" style="1"/>
    <col min="1534" max="1534" width="1.140625" style="1" customWidth="1"/>
    <col min="1535" max="1535" width="7.5703125" style="1" customWidth="1"/>
    <col min="1536" max="1550" width="7.140625" style="1" customWidth="1"/>
    <col min="1551" max="1552" width="1.42578125" style="1" customWidth="1"/>
    <col min="1553" max="1553" width="6.42578125" style="1" customWidth="1"/>
    <col min="1554" max="1555" width="8.7109375" style="1" bestFit="1" customWidth="1"/>
    <col min="1556" max="1789" width="9" style="1"/>
    <col min="1790" max="1790" width="1.140625" style="1" customWidth="1"/>
    <col min="1791" max="1791" width="7.5703125" style="1" customWidth="1"/>
    <col min="1792" max="1806" width="7.140625" style="1" customWidth="1"/>
    <col min="1807" max="1808" width="1.42578125" style="1" customWidth="1"/>
    <col min="1809" max="1809" width="6.42578125" style="1" customWidth="1"/>
    <col min="1810" max="1811" width="8.7109375" style="1" bestFit="1" customWidth="1"/>
    <col min="1812" max="2045" width="9" style="1"/>
    <col min="2046" max="2046" width="1.140625" style="1" customWidth="1"/>
    <col min="2047" max="2047" width="7.5703125" style="1" customWidth="1"/>
    <col min="2048" max="2062" width="7.140625" style="1" customWidth="1"/>
    <col min="2063" max="2064" width="1.42578125" style="1" customWidth="1"/>
    <col min="2065" max="2065" width="6.42578125" style="1" customWidth="1"/>
    <col min="2066" max="2067" width="8.7109375" style="1" bestFit="1" customWidth="1"/>
    <col min="2068" max="2301" width="9" style="1"/>
    <col min="2302" max="2302" width="1.140625" style="1" customWidth="1"/>
    <col min="2303" max="2303" width="7.5703125" style="1" customWidth="1"/>
    <col min="2304" max="2318" width="7.140625" style="1" customWidth="1"/>
    <col min="2319" max="2320" width="1.42578125" style="1" customWidth="1"/>
    <col min="2321" max="2321" width="6.42578125" style="1" customWidth="1"/>
    <col min="2322" max="2323" width="8.7109375" style="1" bestFit="1" customWidth="1"/>
    <col min="2324" max="2557" width="9" style="1"/>
    <col min="2558" max="2558" width="1.140625" style="1" customWidth="1"/>
    <col min="2559" max="2559" width="7.5703125" style="1" customWidth="1"/>
    <col min="2560" max="2574" width="7.140625" style="1" customWidth="1"/>
    <col min="2575" max="2576" width="1.42578125" style="1" customWidth="1"/>
    <col min="2577" max="2577" width="6.42578125" style="1" customWidth="1"/>
    <col min="2578" max="2579" width="8.7109375" style="1" bestFit="1" customWidth="1"/>
    <col min="2580" max="2813" width="9" style="1"/>
    <col min="2814" max="2814" width="1.140625" style="1" customWidth="1"/>
    <col min="2815" max="2815" width="7.5703125" style="1" customWidth="1"/>
    <col min="2816" max="2830" width="7.140625" style="1" customWidth="1"/>
    <col min="2831" max="2832" width="1.42578125" style="1" customWidth="1"/>
    <col min="2833" max="2833" width="6.42578125" style="1" customWidth="1"/>
    <col min="2834" max="2835" width="8.7109375" style="1" bestFit="1" customWidth="1"/>
    <col min="2836" max="3069" width="9" style="1"/>
    <col min="3070" max="3070" width="1.140625" style="1" customWidth="1"/>
    <col min="3071" max="3071" width="7.5703125" style="1" customWidth="1"/>
    <col min="3072" max="3086" width="7.140625" style="1" customWidth="1"/>
    <col min="3087" max="3088" width="1.42578125" style="1" customWidth="1"/>
    <col min="3089" max="3089" width="6.42578125" style="1" customWidth="1"/>
    <col min="3090" max="3091" width="8.7109375" style="1" bestFit="1" customWidth="1"/>
    <col min="3092" max="3325" width="9" style="1"/>
    <col min="3326" max="3326" width="1.140625" style="1" customWidth="1"/>
    <col min="3327" max="3327" width="7.5703125" style="1" customWidth="1"/>
    <col min="3328" max="3342" width="7.140625" style="1" customWidth="1"/>
    <col min="3343" max="3344" width="1.42578125" style="1" customWidth="1"/>
    <col min="3345" max="3345" width="6.42578125" style="1" customWidth="1"/>
    <col min="3346" max="3347" width="8.7109375" style="1" bestFit="1" customWidth="1"/>
    <col min="3348" max="3581" width="9" style="1"/>
    <col min="3582" max="3582" width="1.140625" style="1" customWidth="1"/>
    <col min="3583" max="3583" width="7.5703125" style="1" customWidth="1"/>
    <col min="3584" max="3598" width="7.140625" style="1" customWidth="1"/>
    <col min="3599" max="3600" width="1.42578125" style="1" customWidth="1"/>
    <col min="3601" max="3601" width="6.42578125" style="1" customWidth="1"/>
    <col min="3602" max="3603" width="8.7109375" style="1" bestFit="1" customWidth="1"/>
    <col min="3604" max="3837" width="9" style="1"/>
    <col min="3838" max="3838" width="1.140625" style="1" customWidth="1"/>
    <col min="3839" max="3839" width="7.5703125" style="1" customWidth="1"/>
    <col min="3840" max="3854" width="7.140625" style="1" customWidth="1"/>
    <col min="3855" max="3856" width="1.42578125" style="1" customWidth="1"/>
    <col min="3857" max="3857" width="6.42578125" style="1" customWidth="1"/>
    <col min="3858" max="3859" width="8.7109375" style="1" bestFit="1" customWidth="1"/>
    <col min="3860" max="4093" width="9" style="1"/>
    <col min="4094" max="4094" width="1.140625" style="1" customWidth="1"/>
    <col min="4095" max="4095" width="7.5703125" style="1" customWidth="1"/>
    <col min="4096" max="4110" width="7.140625" style="1" customWidth="1"/>
    <col min="4111" max="4112" width="1.42578125" style="1" customWidth="1"/>
    <col min="4113" max="4113" width="6.42578125" style="1" customWidth="1"/>
    <col min="4114" max="4115" width="8.7109375" style="1" bestFit="1" customWidth="1"/>
    <col min="4116" max="4349" width="9" style="1"/>
    <col min="4350" max="4350" width="1.140625" style="1" customWidth="1"/>
    <col min="4351" max="4351" width="7.5703125" style="1" customWidth="1"/>
    <col min="4352" max="4366" width="7.140625" style="1" customWidth="1"/>
    <col min="4367" max="4368" width="1.42578125" style="1" customWidth="1"/>
    <col min="4369" max="4369" width="6.42578125" style="1" customWidth="1"/>
    <col min="4370" max="4371" width="8.7109375" style="1" bestFit="1" customWidth="1"/>
    <col min="4372" max="4605" width="9" style="1"/>
    <col min="4606" max="4606" width="1.140625" style="1" customWidth="1"/>
    <col min="4607" max="4607" width="7.5703125" style="1" customWidth="1"/>
    <col min="4608" max="4622" width="7.140625" style="1" customWidth="1"/>
    <col min="4623" max="4624" width="1.42578125" style="1" customWidth="1"/>
    <col min="4625" max="4625" width="6.42578125" style="1" customWidth="1"/>
    <col min="4626" max="4627" width="8.7109375" style="1" bestFit="1" customWidth="1"/>
    <col min="4628" max="4861" width="9" style="1"/>
    <col min="4862" max="4862" width="1.140625" style="1" customWidth="1"/>
    <col min="4863" max="4863" width="7.5703125" style="1" customWidth="1"/>
    <col min="4864" max="4878" width="7.140625" style="1" customWidth="1"/>
    <col min="4879" max="4880" width="1.42578125" style="1" customWidth="1"/>
    <col min="4881" max="4881" width="6.42578125" style="1" customWidth="1"/>
    <col min="4882" max="4883" width="8.7109375" style="1" bestFit="1" customWidth="1"/>
    <col min="4884" max="5117" width="9" style="1"/>
    <col min="5118" max="5118" width="1.140625" style="1" customWidth="1"/>
    <col min="5119" max="5119" width="7.5703125" style="1" customWidth="1"/>
    <col min="5120" max="5134" width="7.140625" style="1" customWidth="1"/>
    <col min="5135" max="5136" width="1.42578125" style="1" customWidth="1"/>
    <col min="5137" max="5137" width="6.42578125" style="1" customWidth="1"/>
    <col min="5138" max="5139" width="8.7109375" style="1" bestFit="1" customWidth="1"/>
    <col min="5140" max="5373" width="9" style="1"/>
    <col min="5374" max="5374" width="1.140625" style="1" customWidth="1"/>
    <col min="5375" max="5375" width="7.5703125" style="1" customWidth="1"/>
    <col min="5376" max="5390" width="7.140625" style="1" customWidth="1"/>
    <col min="5391" max="5392" width="1.42578125" style="1" customWidth="1"/>
    <col min="5393" max="5393" width="6.42578125" style="1" customWidth="1"/>
    <col min="5394" max="5395" width="8.7109375" style="1" bestFit="1" customWidth="1"/>
    <col min="5396" max="5629" width="9" style="1"/>
    <col min="5630" max="5630" width="1.140625" style="1" customWidth="1"/>
    <col min="5631" max="5631" width="7.5703125" style="1" customWidth="1"/>
    <col min="5632" max="5646" width="7.140625" style="1" customWidth="1"/>
    <col min="5647" max="5648" width="1.42578125" style="1" customWidth="1"/>
    <col min="5649" max="5649" width="6.42578125" style="1" customWidth="1"/>
    <col min="5650" max="5651" width="8.7109375" style="1" bestFit="1" customWidth="1"/>
    <col min="5652" max="5885" width="9" style="1"/>
    <col min="5886" max="5886" width="1.140625" style="1" customWidth="1"/>
    <col min="5887" max="5887" width="7.5703125" style="1" customWidth="1"/>
    <col min="5888" max="5902" width="7.140625" style="1" customWidth="1"/>
    <col min="5903" max="5904" width="1.42578125" style="1" customWidth="1"/>
    <col min="5905" max="5905" width="6.42578125" style="1" customWidth="1"/>
    <col min="5906" max="5907" width="8.7109375" style="1" bestFit="1" customWidth="1"/>
    <col min="5908" max="6141" width="9" style="1"/>
    <col min="6142" max="6142" width="1.140625" style="1" customWidth="1"/>
    <col min="6143" max="6143" width="7.5703125" style="1" customWidth="1"/>
    <col min="6144" max="6158" width="7.140625" style="1" customWidth="1"/>
    <col min="6159" max="6160" width="1.42578125" style="1" customWidth="1"/>
    <col min="6161" max="6161" width="6.42578125" style="1" customWidth="1"/>
    <col min="6162" max="6163" width="8.7109375" style="1" bestFit="1" customWidth="1"/>
    <col min="6164" max="6397" width="9" style="1"/>
    <col min="6398" max="6398" width="1.140625" style="1" customWidth="1"/>
    <col min="6399" max="6399" width="7.5703125" style="1" customWidth="1"/>
    <col min="6400" max="6414" width="7.140625" style="1" customWidth="1"/>
    <col min="6415" max="6416" width="1.42578125" style="1" customWidth="1"/>
    <col min="6417" max="6417" width="6.42578125" style="1" customWidth="1"/>
    <col min="6418" max="6419" width="8.7109375" style="1" bestFit="1" customWidth="1"/>
    <col min="6420" max="6653" width="9" style="1"/>
    <col min="6654" max="6654" width="1.140625" style="1" customWidth="1"/>
    <col min="6655" max="6655" width="7.5703125" style="1" customWidth="1"/>
    <col min="6656" max="6670" width="7.140625" style="1" customWidth="1"/>
    <col min="6671" max="6672" width="1.42578125" style="1" customWidth="1"/>
    <col min="6673" max="6673" width="6.42578125" style="1" customWidth="1"/>
    <col min="6674" max="6675" width="8.7109375" style="1" bestFit="1" customWidth="1"/>
    <col min="6676" max="6909" width="9" style="1"/>
    <col min="6910" max="6910" width="1.140625" style="1" customWidth="1"/>
    <col min="6911" max="6911" width="7.5703125" style="1" customWidth="1"/>
    <col min="6912" max="6926" width="7.140625" style="1" customWidth="1"/>
    <col min="6927" max="6928" width="1.42578125" style="1" customWidth="1"/>
    <col min="6929" max="6929" width="6.42578125" style="1" customWidth="1"/>
    <col min="6930" max="6931" width="8.7109375" style="1" bestFit="1" customWidth="1"/>
    <col min="6932" max="7165" width="9" style="1"/>
    <col min="7166" max="7166" width="1.140625" style="1" customWidth="1"/>
    <col min="7167" max="7167" width="7.5703125" style="1" customWidth="1"/>
    <col min="7168" max="7182" width="7.140625" style="1" customWidth="1"/>
    <col min="7183" max="7184" width="1.42578125" style="1" customWidth="1"/>
    <col min="7185" max="7185" width="6.42578125" style="1" customWidth="1"/>
    <col min="7186" max="7187" width="8.7109375" style="1" bestFit="1" customWidth="1"/>
    <col min="7188" max="7421" width="9" style="1"/>
    <col min="7422" max="7422" width="1.140625" style="1" customWidth="1"/>
    <col min="7423" max="7423" width="7.5703125" style="1" customWidth="1"/>
    <col min="7424" max="7438" width="7.140625" style="1" customWidth="1"/>
    <col min="7439" max="7440" width="1.42578125" style="1" customWidth="1"/>
    <col min="7441" max="7441" width="6.42578125" style="1" customWidth="1"/>
    <col min="7442" max="7443" width="8.7109375" style="1" bestFit="1" customWidth="1"/>
    <col min="7444" max="7677" width="9" style="1"/>
    <col min="7678" max="7678" width="1.140625" style="1" customWidth="1"/>
    <col min="7679" max="7679" width="7.5703125" style="1" customWidth="1"/>
    <col min="7680" max="7694" width="7.140625" style="1" customWidth="1"/>
    <col min="7695" max="7696" width="1.42578125" style="1" customWidth="1"/>
    <col min="7697" max="7697" width="6.42578125" style="1" customWidth="1"/>
    <col min="7698" max="7699" width="8.7109375" style="1" bestFit="1" customWidth="1"/>
    <col min="7700" max="7933" width="9" style="1"/>
    <col min="7934" max="7934" width="1.140625" style="1" customWidth="1"/>
    <col min="7935" max="7935" width="7.5703125" style="1" customWidth="1"/>
    <col min="7936" max="7950" width="7.140625" style="1" customWidth="1"/>
    <col min="7951" max="7952" width="1.42578125" style="1" customWidth="1"/>
    <col min="7953" max="7953" width="6.42578125" style="1" customWidth="1"/>
    <col min="7954" max="7955" width="8.7109375" style="1" bestFit="1" customWidth="1"/>
    <col min="7956" max="8189" width="9" style="1"/>
    <col min="8190" max="8190" width="1.140625" style="1" customWidth="1"/>
    <col min="8191" max="8191" width="7.5703125" style="1" customWidth="1"/>
    <col min="8192" max="8206" width="7.140625" style="1" customWidth="1"/>
    <col min="8207" max="8208" width="1.42578125" style="1" customWidth="1"/>
    <col min="8209" max="8209" width="6.42578125" style="1" customWidth="1"/>
    <col min="8210" max="8211" width="8.7109375" style="1" bestFit="1" customWidth="1"/>
    <col min="8212" max="8445" width="9" style="1"/>
    <col min="8446" max="8446" width="1.140625" style="1" customWidth="1"/>
    <col min="8447" max="8447" width="7.5703125" style="1" customWidth="1"/>
    <col min="8448" max="8462" width="7.140625" style="1" customWidth="1"/>
    <col min="8463" max="8464" width="1.42578125" style="1" customWidth="1"/>
    <col min="8465" max="8465" width="6.42578125" style="1" customWidth="1"/>
    <col min="8466" max="8467" width="8.7109375" style="1" bestFit="1" customWidth="1"/>
    <col min="8468" max="8701" width="9" style="1"/>
    <col min="8702" max="8702" width="1.140625" style="1" customWidth="1"/>
    <col min="8703" max="8703" width="7.5703125" style="1" customWidth="1"/>
    <col min="8704" max="8718" width="7.140625" style="1" customWidth="1"/>
    <col min="8719" max="8720" width="1.42578125" style="1" customWidth="1"/>
    <col min="8721" max="8721" width="6.42578125" style="1" customWidth="1"/>
    <col min="8722" max="8723" width="8.7109375" style="1" bestFit="1" customWidth="1"/>
    <col min="8724" max="8957" width="9" style="1"/>
    <col min="8958" max="8958" width="1.140625" style="1" customWidth="1"/>
    <col min="8959" max="8959" width="7.5703125" style="1" customWidth="1"/>
    <col min="8960" max="8974" width="7.140625" style="1" customWidth="1"/>
    <col min="8975" max="8976" width="1.42578125" style="1" customWidth="1"/>
    <col min="8977" max="8977" width="6.42578125" style="1" customWidth="1"/>
    <col min="8978" max="8979" width="8.7109375" style="1" bestFit="1" customWidth="1"/>
    <col min="8980" max="9213" width="9" style="1"/>
    <col min="9214" max="9214" width="1.140625" style="1" customWidth="1"/>
    <col min="9215" max="9215" width="7.5703125" style="1" customWidth="1"/>
    <col min="9216" max="9230" width="7.140625" style="1" customWidth="1"/>
    <col min="9231" max="9232" width="1.42578125" style="1" customWidth="1"/>
    <col min="9233" max="9233" width="6.42578125" style="1" customWidth="1"/>
    <col min="9234" max="9235" width="8.7109375" style="1" bestFit="1" customWidth="1"/>
    <col min="9236" max="9469" width="9" style="1"/>
    <col min="9470" max="9470" width="1.140625" style="1" customWidth="1"/>
    <col min="9471" max="9471" width="7.5703125" style="1" customWidth="1"/>
    <col min="9472" max="9486" width="7.140625" style="1" customWidth="1"/>
    <col min="9487" max="9488" width="1.42578125" style="1" customWidth="1"/>
    <col min="9489" max="9489" width="6.42578125" style="1" customWidth="1"/>
    <col min="9490" max="9491" width="8.7109375" style="1" bestFit="1" customWidth="1"/>
    <col min="9492" max="9725" width="9" style="1"/>
    <col min="9726" max="9726" width="1.140625" style="1" customWidth="1"/>
    <col min="9727" max="9727" width="7.5703125" style="1" customWidth="1"/>
    <col min="9728" max="9742" width="7.140625" style="1" customWidth="1"/>
    <col min="9743" max="9744" width="1.42578125" style="1" customWidth="1"/>
    <col min="9745" max="9745" width="6.42578125" style="1" customWidth="1"/>
    <col min="9746" max="9747" width="8.7109375" style="1" bestFit="1" customWidth="1"/>
    <col min="9748" max="9981" width="9" style="1"/>
    <col min="9982" max="9982" width="1.140625" style="1" customWidth="1"/>
    <col min="9983" max="9983" width="7.5703125" style="1" customWidth="1"/>
    <col min="9984" max="9998" width="7.140625" style="1" customWidth="1"/>
    <col min="9999" max="10000" width="1.42578125" style="1" customWidth="1"/>
    <col min="10001" max="10001" width="6.42578125" style="1" customWidth="1"/>
    <col min="10002" max="10003" width="8.7109375" style="1" bestFit="1" customWidth="1"/>
    <col min="10004" max="10237" width="9" style="1"/>
    <col min="10238" max="10238" width="1.140625" style="1" customWidth="1"/>
    <col min="10239" max="10239" width="7.5703125" style="1" customWidth="1"/>
    <col min="10240" max="10254" width="7.140625" style="1" customWidth="1"/>
    <col min="10255" max="10256" width="1.42578125" style="1" customWidth="1"/>
    <col min="10257" max="10257" width="6.42578125" style="1" customWidth="1"/>
    <col min="10258" max="10259" width="8.7109375" style="1" bestFit="1" customWidth="1"/>
    <col min="10260" max="10493" width="9" style="1"/>
    <col min="10494" max="10494" width="1.140625" style="1" customWidth="1"/>
    <col min="10495" max="10495" width="7.5703125" style="1" customWidth="1"/>
    <col min="10496" max="10510" width="7.140625" style="1" customWidth="1"/>
    <col min="10511" max="10512" width="1.42578125" style="1" customWidth="1"/>
    <col min="10513" max="10513" width="6.42578125" style="1" customWidth="1"/>
    <col min="10514" max="10515" width="8.7109375" style="1" bestFit="1" customWidth="1"/>
    <col min="10516" max="10749" width="9" style="1"/>
    <col min="10750" max="10750" width="1.140625" style="1" customWidth="1"/>
    <col min="10751" max="10751" width="7.5703125" style="1" customWidth="1"/>
    <col min="10752" max="10766" width="7.140625" style="1" customWidth="1"/>
    <col min="10767" max="10768" width="1.42578125" style="1" customWidth="1"/>
    <col min="10769" max="10769" width="6.42578125" style="1" customWidth="1"/>
    <col min="10770" max="10771" width="8.7109375" style="1" bestFit="1" customWidth="1"/>
    <col min="10772" max="11005" width="9" style="1"/>
    <col min="11006" max="11006" width="1.140625" style="1" customWidth="1"/>
    <col min="11007" max="11007" width="7.5703125" style="1" customWidth="1"/>
    <col min="11008" max="11022" width="7.140625" style="1" customWidth="1"/>
    <col min="11023" max="11024" width="1.42578125" style="1" customWidth="1"/>
    <col min="11025" max="11025" width="6.42578125" style="1" customWidth="1"/>
    <col min="11026" max="11027" width="8.7109375" style="1" bestFit="1" customWidth="1"/>
    <col min="11028" max="11261" width="9" style="1"/>
    <col min="11262" max="11262" width="1.140625" style="1" customWidth="1"/>
    <col min="11263" max="11263" width="7.5703125" style="1" customWidth="1"/>
    <col min="11264" max="11278" width="7.140625" style="1" customWidth="1"/>
    <col min="11279" max="11280" width="1.42578125" style="1" customWidth="1"/>
    <col min="11281" max="11281" width="6.42578125" style="1" customWidth="1"/>
    <col min="11282" max="11283" width="8.7109375" style="1" bestFit="1" customWidth="1"/>
    <col min="11284" max="11517" width="9" style="1"/>
    <col min="11518" max="11518" width="1.140625" style="1" customWidth="1"/>
    <col min="11519" max="11519" width="7.5703125" style="1" customWidth="1"/>
    <col min="11520" max="11534" width="7.140625" style="1" customWidth="1"/>
    <col min="11535" max="11536" width="1.42578125" style="1" customWidth="1"/>
    <col min="11537" max="11537" width="6.42578125" style="1" customWidth="1"/>
    <col min="11538" max="11539" width="8.7109375" style="1" bestFit="1" customWidth="1"/>
    <col min="11540" max="11773" width="9" style="1"/>
    <col min="11774" max="11774" width="1.140625" style="1" customWidth="1"/>
    <col min="11775" max="11775" width="7.5703125" style="1" customWidth="1"/>
    <col min="11776" max="11790" width="7.140625" style="1" customWidth="1"/>
    <col min="11791" max="11792" width="1.42578125" style="1" customWidth="1"/>
    <col min="11793" max="11793" width="6.42578125" style="1" customWidth="1"/>
    <col min="11794" max="11795" width="8.7109375" style="1" bestFit="1" customWidth="1"/>
    <col min="11796" max="12029" width="9" style="1"/>
    <col min="12030" max="12030" width="1.140625" style="1" customWidth="1"/>
    <col min="12031" max="12031" width="7.5703125" style="1" customWidth="1"/>
    <col min="12032" max="12046" width="7.140625" style="1" customWidth="1"/>
    <col min="12047" max="12048" width="1.42578125" style="1" customWidth="1"/>
    <col min="12049" max="12049" width="6.42578125" style="1" customWidth="1"/>
    <col min="12050" max="12051" width="8.7109375" style="1" bestFit="1" customWidth="1"/>
    <col min="12052" max="12285" width="9" style="1"/>
    <col min="12286" max="12286" width="1.140625" style="1" customWidth="1"/>
    <col min="12287" max="12287" width="7.5703125" style="1" customWidth="1"/>
    <col min="12288" max="12302" width="7.140625" style="1" customWidth="1"/>
    <col min="12303" max="12304" width="1.42578125" style="1" customWidth="1"/>
    <col min="12305" max="12305" width="6.42578125" style="1" customWidth="1"/>
    <col min="12306" max="12307" width="8.7109375" style="1" bestFit="1" customWidth="1"/>
    <col min="12308" max="12541" width="9" style="1"/>
    <col min="12542" max="12542" width="1.140625" style="1" customWidth="1"/>
    <col min="12543" max="12543" width="7.5703125" style="1" customWidth="1"/>
    <col min="12544" max="12558" width="7.140625" style="1" customWidth="1"/>
    <col min="12559" max="12560" width="1.42578125" style="1" customWidth="1"/>
    <col min="12561" max="12561" width="6.42578125" style="1" customWidth="1"/>
    <col min="12562" max="12563" width="8.7109375" style="1" bestFit="1" customWidth="1"/>
    <col min="12564" max="12797" width="9" style="1"/>
    <col min="12798" max="12798" width="1.140625" style="1" customWidth="1"/>
    <col min="12799" max="12799" width="7.5703125" style="1" customWidth="1"/>
    <col min="12800" max="12814" width="7.140625" style="1" customWidth="1"/>
    <col min="12815" max="12816" width="1.42578125" style="1" customWidth="1"/>
    <col min="12817" max="12817" width="6.42578125" style="1" customWidth="1"/>
    <col min="12818" max="12819" width="8.7109375" style="1" bestFit="1" customWidth="1"/>
    <col min="12820" max="13053" width="9" style="1"/>
    <col min="13054" max="13054" width="1.140625" style="1" customWidth="1"/>
    <col min="13055" max="13055" width="7.5703125" style="1" customWidth="1"/>
    <col min="13056" max="13070" width="7.140625" style="1" customWidth="1"/>
    <col min="13071" max="13072" width="1.42578125" style="1" customWidth="1"/>
    <col min="13073" max="13073" width="6.42578125" style="1" customWidth="1"/>
    <col min="13074" max="13075" width="8.7109375" style="1" bestFit="1" customWidth="1"/>
    <col min="13076" max="13309" width="9" style="1"/>
    <col min="13310" max="13310" width="1.140625" style="1" customWidth="1"/>
    <col min="13311" max="13311" width="7.5703125" style="1" customWidth="1"/>
    <col min="13312" max="13326" width="7.140625" style="1" customWidth="1"/>
    <col min="13327" max="13328" width="1.42578125" style="1" customWidth="1"/>
    <col min="13329" max="13329" width="6.42578125" style="1" customWidth="1"/>
    <col min="13330" max="13331" width="8.7109375" style="1" bestFit="1" customWidth="1"/>
    <col min="13332" max="13565" width="9" style="1"/>
    <col min="13566" max="13566" width="1.140625" style="1" customWidth="1"/>
    <col min="13567" max="13567" width="7.5703125" style="1" customWidth="1"/>
    <col min="13568" max="13582" width="7.140625" style="1" customWidth="1"/>
    <col min="13583" max="13584" width="1.42578125" style="1" customWidth="1"/>
    <col min="13585" max="13585" width="6.42578125" style="1" customWidth="1"/>
    <col min="13586" max="13587" width="8.7109375" style="1" bestFit="1" customWidth="1"/>
    <col min="13588" max="13821" width="9" style="1"/>
    <col min="13822" max="13822" width="1.140625" style="1" customWidth="1"/>
    <col min="13823" max="13823" width="7.5703125" style="1" customWidth="1"/>
    <col min="13824" max="13838" width="7.140625" style="1" customWidth="1"/>
    <col min="13839" max="13840" width="1.42578125" style="1" customWidth="1"/>
    <col min="13841" max="13841" width="6.42578125" style="1" customWidth="1"/>
    <col min="13842" max="13843" width="8.7109375" style="1" bestFit="1" customWidth="1"/>
    <col min="13844" max="14077" width="9" style="1"/>
    <col min="14078" max="14078" width="1.140625" style="1" customWidth="1"/>
    <col min="14079" max="14079" width="7.5703125" style="1" customWidth="1"/>
    <col min="14080" max="14094" width="7.140625" style="1" customWidth="1"/>
    <col min="14095" max="14096" width="1.42578125" style="1" customWidth="1"/>
    <col min="14097" max="14097" width="6.42578125" style="1" customWidth="1"/>
    <col min="14098" max="14099" width="8.7109375" style="1" bestFit="1" customWidth="1"/>
    <col min="14100" max="14333" width="9" style="1"/>
    <col min="14334" max="14334" width="1.140625" style="1" customWidth="1"/>
    <col min="14335" max="14335" width="7.5703125" style="1" customWidth="1"/>
    <col min="14336" max="14350" width="7.140625" style="1" customWidth="1"/>
    <col min="14351" max="14352" width="1.42578125" style="1" customWidth="1"/>
    <col min="14353" max="14353" width="6.42578125" style="1" customWidth="1"/>
    <col min="14354" max="14355" width="8.7109375" style="1" bestFit="1" customWidth="1"/>
    <col min="14356" max="14589" width="9" style="1"/>
    <col min="14590" max="14590" width="1.140625" style="1" customWidth="1"/>
    <col min="14591" max="14591" width="7.5703125" style="1" customWidth="1"/>
    <col min="14592" max="14606" width="7.140625" style="1" customWidth="1"/>
    <col min="14607" max="14608" width="1.42578125" style="1" customWidth="1"/>
    <col min="14609" max="14609" width="6.42578125" style="1" customWidth="1"/>
    <col min="14610" max="14611" width="8.7109375" style="1" bestFit="1" customWidth="1"/>
    <col min="14612" max="14845" width="9" style="1"/>
    <col min="14846" max="14846" width="1.140625" style="1" customWidth="1"/>
    <col min="14847" max="14847" width="7.5703125" style="1" customWidth="1"/>
    <col min="14848" max="14862" width="7.140625" style="1" customWidth="1"/>
    <col min="14863" max="14864" width="1.42578125" style="1" customWidth="1"/>
    <col min="14865" max="14865" width="6.42578125" style="1" customWidth="1"/>
    <col min="14866" max="14867" width="8.7109375" style="1" bestFit="1" customWidth="1"/>
    <col min="14868" max="15101" width="9" style="1"/>
    <col min="15102" max="15102" width="1.140625" style="1" customWidth="1"/>
    <col min="15103" max="15103" width="7.5703125" style="1" customWidth="1"/>
    <col min="15104" max="15118" width="7.140625" style="1" customWidth="1"/>
    <col min="15119" max="15120" width="1.42578125" style="1" customWidth="1"/>
    <col min="15121" max="15121" width="6.42578125" style="1" customWidth="1"/>
    <col min="15122" max="15123" width="8.7109375" style="1" bestFit="1" customWidth="1"/>
    <col min="15124" max="15357" width="9" style="1"/>
    <col min="15358" max="15358" width="1.140625" style="1" customWidth="1"/>
    <col min="15359" max="15359" width="7.5703125" style="1" customWidth="1"/>
    <col min="15360" max="15374" width="7.140625" style="1" customWidth="1"/>
    <col min="15375" max="15376" width="1.42578125" style="1" customWidth="1"/>
    <col min="15377" max="15377" width="6.42578125" style="1" customWidth="1"/>
    <col min="15378" max="15379" width="8.7109375" style="1" bestFit="1" customWidth="1"/>
    <col min="15380" max="15613" width="9" style="1"/>
    <col min="15614" max="15614" width="1.140625" style="1" customWidth="1"/>
    <col min="15615" max="15615" width="7.5703125" style="1" customWidth="1"/>
    <col min="15616" max="15630" width="7.140625" style="1" customWidth="1"/>
    <col min="15631" max="15632" width="1.42578125" style="1" customWidth="1"/>
    <col min="15633" max="15633" width="6.42578125" style="1" customWidth="1"/>
    <col min="15634" max="15635" width="8.7109375" style="1" bestFit="1" customWidth="1"/>
    <col min="15636" max="15869" width="9" style="1"/>
    <col min="15870" max="15870" width="1.140625" style="1" customWidth="1"/>
    <col min="15871" max="15871" width="7.5703125" style="1" customWidth="1"/>
    <col min="15872" max="15886" width="7.140625" style="1" customWidth="1"/>
    <col min="15887" max="15888" width="1.42578125" style="1" customWidth="1"/>
    <col min="15889" max="15889" width="6.42578125" style="1" customWidth="1"/>
    <col min="15890" max="15891" width="8.7109375" style="1" bestFit="1" customWidth="1"/>
    <col min="15892" max="16125" width="9" style="1"/>
    <col min="16126" max="16126" width="1.140625" style="1" customWidth="1"/>
    <col min="16127" max="16127" width="7.5703125" style="1" customWidth="1"/>
    <col min="16128" max="16142" width="7.140625" style="1" customWidth="1"/>
    <col min="16143" max="16144" width="1.42578125" style="1" customWidth="1"/>
    <col min="16145" max="16145" width="6.42578125" style="1" customWidth="1"/>
    <col min="16146" max="16147" width="8.7109375" style="1" bestFit="1" customWidth="1"/>
    <col min="16148" max="16384" width="9" style="1"/>
  </cols>
  <sheetData>
    <row r="1" spans="1:27" ht="18" customHeight="1">
      <c r="B1" s="2"/>
      <c r="C1" s="2"/>
      <c r="D1" s="2"/>
    </row>
    <row r="2" spans="1:27" ht="33" customHeight="1">
      <c r="B2" s="463" t="s">
        <v>26</v>
      </c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</row>
    <row r="3" spans="1:27" ht="9.75" customHeight="1">
      <c r="B3" s="4"/>
      <c r="C3" s="4"/>
      <c r="D3" s="4"/>
      <c r="E3" s="5"/>
      <c r="F3" s="5"/>
      <c r="G3" s="6"/>
      <c r="H3" s="6"/>
      <c r="I3" s="6"/>
      <c r="J3" s="6"/>
      <c r="K3" s="3"/>
      <c r="L3" s="7"/>
      <c r="M3" s="3"/>
      <c r="N3" s="3"/>
      <c r="R3" s="8"/>
    </row>
    <row r="4" spans="1:27" ht="18" customHeight="1">
      <c r="B4" s="464"/>
      <c r="C4" s="464"/>
      <c r="D4" s="464"/>
      <c r="E4" s="3"/>
      <c r="F4" s="3"/>
      <c r="Q4" s="3" t="s">
        <v>0</v>
      </c>
    </row>
    <row r="5" spans="1:27" ht="23.1" customHeight="1">
      <c r="B5" s="9" t="s">
        <v>1</v>
      </c>
      <c r="C5" s="465" t="s">
        <v>2</v>
      </c>
      <c r="D5" s="466"/>
      <c r="E5" s="465" t="s">
        <v>3</v>
      </c>
      <c r="F5" s="466"/>
      <c r="G5" s="465" t="s">
        <v>4</v>
      </c>
      <c r="H5" s="466"/>
      <c r="I5" s="465" t="s">
        <v>5</v>
      </c>
      <c r="J5" s="466"/>
      <c r="K5" s="465" t="s">
        <v>6</v>
      </c>
      <c r="L5" s="466"/>
      <c r="M5" s="10" t="s">
        <v>7</v>
      </c>
      <c r="N5" s="11" t="s">
        <v>8</v>
      </c>
      <c r="O5" s="11" t="s">
        <v>9</v>
      </c>
      <c r="P5" s="11" t="s">
        <v>10</v>
      </c>
      <c r="Q5" s="12" t="s">
        <v>11</v>
      </c>
      <c r="Y5" s="13"/>
      <c r="Z5" s="13"/>
      <c r="AA5" s="13"/>
    </row>
    <row r="6" spans="1:27" ht="23.1" customHeight="1">
      <c r="B6" s="14" t="s">
        <v>12</v>
      </c>
      <c r="C6" s="15" t="s">
        <v>13</v>
      </c>
      <c r="D6" s="16" t="s">
        <v>8</v>
      </c>
      <c r="E6" s="15" t="s">
        <v>13</v>
      </c>
      <c r="F6" s="16" t="s">
        <v>8</v>
      </c>
      <c r="G6" s="15" t="s">
        <v>13</v>
      </c>
      <c r="H6" s="16" t="s">
        <v>8</v>
      </c>
      <c r="I6" s="15" t="s">
        <v>13</v>
      </c>
      <c r="J6" s="16" t="s">
        <v>8</v>
      </c>
      <c r="K6" s="15" t="s">
        <v>13</v>
      </c>
      <c r="L6" s="16" t="s">
        <v>8</v>
      </c>
      <c r="M6" s="15" t="s">
        <v>13</v>
      </c>
      <c r="N6" s="15" t="s">
        <v>13</v>
      </c>
      <c r="O6" s="15" t="s">
        <v>13</v>
      </c>
      <c r="P6" s="17" t="s">
        <v>13</v>
      </c>
      <c r="Q6" s="15" t="s">
        <v>13</v>
      </c>
      <c r="R6" s="18"/>
      <c r="Y6" s="13"/>
      <c r="Z6" s="13"/>
      <c r="AA6" s="13"/>
    </row>
    <row r="7" spans="1:27" ht="23.1" customHeight="1">
      <c r="A7" s="13"/>
      <c r="B7" s="28">
        <v>20</v>
      </c>
      <c r="C7" s="29">
        <f>'Cert of STD'!C8</f>
        <v>0.6</v>
      </c>
      <c r="D7" s="20">
        <f t="shared" ref="D7:D11" si="0">C7/2</f>
        <v>0.3</v>
      </c>
      <c r="E7" s="23">
        <f>0.1/2</f>
        <v>0.05</v>
      </c>
      <c r="F7" s="23">
        <f t="shared" ref="F7:F11" si="1">E7/SQRT(3)</f>
        <v>2.8867513459481291E-2</v>
      </c>
      <c r="G7" s="21">
        <f>0.1/2</f>
        <v>0.05</v>
      </c>
      <c r="H7" s="20">
        <f t="shared" ref="H7:H11" si="2">(G7/SQRT(3))</f>
        <v>2.8867513459481291E-2</v>
      </c>
      <c r="I7" s="23">
        <f>'Data Record(Temp)'!E47</f>
        <v>1.0840344679840707E-14</v>
      </c>
      <c r="J7" s="23">
        <f t="shared" ref="J7:J11" si="3">I7/1</f>
        <v>1.0840344679840707E-14</v>
      </c>
      <c r="K7" s="30">
        <f>'Data Record(Temp)'!E48</f>
        <v>0</v>
      </c>
      <c r="L7" s="23">
        <f t="shared" ref="L7:L11" si="4">K7/1</f>
        <v>0</v>
      </c>
      <c r="M7" s="22">
        <f>SQRT(D7^2+F7^2+H7^2+J7^2+L7^2)</f>
        <v>0.30276503540974919</v>
      </c>
      <c r="N7" s="24">
        <f t="shared" ref="N7:N11" si="5">L7/1</f>
        <v>0</v>
      </c>
      <c r="O7" s="25">
        <f>IF(AND(L7=0,J7=0),"∞",(M7^4/(L7^4/3+J7^4/3)))</f>
        <v>1.8254576751677081E+54</v>
      </c>
      <c r="P7" s="19">
        <f>IF(OR(O7="∞",O7&gt;10000000000),2,_xlfn.T.INV.2T(0.0455,O7))</f>
        <v>2</v>
      </c>
      <c r="Q7" s="59">
        <f>M7*P7</f>
        <v>0.60553007081949839</v>
      </c>
      <c r="R7" s="18"/>
      <c r="Y7" s="13"/>
      <c r="Z7" s="13"/>
      <c r="AA7" s="13"/>
    </row>
    <row r="8" spans="1:27" s="13" customFormat="1" ht="23.1" customHeight="1">
      <c r="B8" s="28">
        <v>25</v>
      </c>
      <c r="C8" s="29">
        <f>'Cert of STD'!C9</f>
        <v>0.6</v>
      </c>
      <c r="D8" s="20">
        <f t="shared" si="0"/>
        <v>0.3</v>
      </c>
      <c r="E8" s="23">
        <f>E7</f>
        <v>0.05</v>
      </c>
      <c r="F8" s="23">
        <f t="shared" si="1"/>
        <v>2.8867513459481291E-2</v>
      </c>
      <c r="G8" s="21">
        <f t="shared" ref="G8:G11" si="6">G7</f>
        <v>0.05</v>
      </c>
      <c r="H8" s="20">
        <f t="shared" si="2"/>
        <v>2.8867513459481291E-2</v>
      </c>
      <c r="I8" s="23">
        <f>I7</f>
        <v>1.0840344679840707E-14</v>
      </c>
      <c r="J8" s="23">
        <f t="shared" si="3"/>
        <v>1.0840344679840707E-14</v>
      </c>
      <c r="K8" s="30">
        <f>K7</f>
        <v>0</v>
      </c>
      <c r="L8" s="23">
        <f t="shared" si="4"/>
        <v>0</v>
      </c>
      <c r="M8" s="22">
        <f t="shared" ref="M8:M11" si="7">SQRT(D8^2+F8^2+H8^2+J8^2+L8^2)</f>
        <v>0.30276503540974919</v>
      </c>
      <c r="N8" s="24">
        <f t="shared" si="5"/>
        <v>0</v>
      </c>
      <c r="O8" s="25">
        <f t="shared" ref="O8:O11" si="8">IF(AND(L8=0,J8=0),"∞",(M8^4/(L8^4/3+J8^4/3)))</f>
        <v>1.8254576751677081E+54</v>
      </c>
      <c r="P8" s="19">
        <f t="shared" ref="P8:P11" si="9">IF(OR(O8="∞",O8&gt;10000000000),2,_xlfn.T.INV.2T(0.0455,O8))</f>
        <v>2</v>
      </c>
      <c r="Q8" s="59">
        <f t="shared" ref="Q8:Q11" si="10">M8*P8</f>
        <v>0.60553007081949839</v>
      </c>
      <c r="R8" s="32"/>
    </row>
    <row r="9" spans="1:27" s="13" customFormat="1" ht="23.1" customHeight="1">
      <c r="B9" s="28">
        <v>30</v>
      </c>
      <c r="C9" s="29">
        <f>'Cert of STD'!C10</f>
        <v>0.6</v>
      </c>
      <c r="D9" s="20">
        <f t="shared" si="0"/>
        <v>0.3</v>
      </c>
      <c r="E9" s="23">
        <f t="shared" ref="E9:E11" si="11">E8</f>
        <v>0.05</v>
      </c>
      <c r="F9" s="23">
        <f t="shared" si="1"/>
        <v>2.8867513459481291E-2</v>
      </c>
      <c r="G9" s="21">
        <f t="shared" si="6"/>
        <v>0.05</v>
      </c>
      <c r="H9" s="20">
        <f t="shared" si="2"/>
        <v>2.8867513459481291E-2</v>
      </c>
      <c r="I9" s="23">
        <f t="shared" ref="I9:I11" si="12">I8</f>
        <v>1.0840344679840707E-14</v>
      </c>
      <c r="J9" s="23">
        <f t="shared" si="3"/>
        <v>1.0840344679840707E-14</v>
      </c>
      <c r="K9" s="30">
        <f t="shared" ref="K9:K11" si="13">K8</f>
        <v>0</v>
      </c>
      <c r="L9" s="23">
        <f t="shared" si="4"/>
        <v>0</v>
      </c>
      <c r="M9" s="22">
        <f t="shared" si="7"/>
        <v>0.30276503540974919</v>
      </c>
      <c r="N9" s="24">
        <f t="shared" si="5"/>
        <v>0</v>
      </c>
      <c r="O9" s="25">
        <f t="shared" si="8"/>
        <v>1.8254576751677081E+54</v>
      </c>
      <c r="P9" s="19">
        <f t="shared" si="9"/>
        <v>2</v>
      </c>
      <c r="Q9" s="59">
        <f t="shared" si="10"/>
        <v>0.60553007081949839</v>
      </c>
      <c r="R9" s="32"/>
    </row>
    <row r="10" spans="1:27" s="13" customFormat="1" ht="23.1" customHeight="1">
      <c r="B10" s="28">
        <v>35</v>
      </c>
      <c r="C10" s="29">
        <f>'Cert of STD'!C10</f>
        <v>0.6</v>
      </c>
      <c r="D10" s="20">
        <f t="shared" si="0"/>
        <v>0.3</v>
      </c>
      <c r="E10" s="23">
        <f t="shared" si="11"/>
        <v>0.05</v>
      </c>
      <c r="F10" s="23">
        <f t="shared" si="1"/>
        <v>2.8867513459481291E-2</v>
      </c>
      <c r="G10" s="21">
        <f t="shared" si="6"/>
        <v>0.05</v>
      </c>
      <c r="H10" s="20">
        <f t="shared" si="2"/>
        <v>2.8867513459481291E-2</v>
      </c>
      <c r="I10" s="23">
        <f t="shared" si="12"/>
        <v>1.0840344679840707E-14</v>
      </c>
      <c r="J10" s="23">
        <f t="shared" si="3"/>
        <v>1.0840344679840707E-14</v>
      </c>
      <c r="K10" s="30">
        <f t="shared" si="13"/>
        <v>0</v>
      </c>
      <c r="L10" s="23">
        <f t="shared" si="4"/>
        <v>0</v>
      </c>
      <c r="M10" s="22">
        <f t="shared" si="7"/>
        <v>0.30276503540974919</v>
      </c>
      <c r="N10" s="24">
        <f t="shared" si="5"/>
        <v>0</v>
      </c>
      <c r="O10" s="25">
        <f t="shared" si="8"/>
        <v>1.8254576751677081E+54</v>
      </c>
      <c r="P10" s="19">
        <f t="shared" si="9"/>
        <v>2</v>
      </c>
      <c r="Q10" s="59">
        <f t="shared" si="10"/>
        <v>0.60553007081949839</v>
      </c>
      <c r="R10" s="32"/>
    </row>
    <row r="11" spans="1:27" s="13" customFormat="1" ht="23.1" customHeight="1">
      <c r="B11" s="28">
        <v>40</v>
      </c>
      <c r="C11" s="29">
        <f>'Cert of STD'!C10</f>
        <v>0.6</v>
      </c>
      <c r="D11" s="20">
        <f t="shared" si="0"/>
        <v>0.3</v>
      </c>
      <c r="E11" s="23">
        <f t="shared" si="11"/>
        <v>0.05</v>
      </c>
      <c r="F11" s="23">
        <f t="shared" si="1"/>
        <v>2.8867513459481291E-2</v>
      </c>
      <c r="G11" s="21">
        <f t="shared" si="6"/>
        <v>0.05</v>
      </c>
      <c r="H11" s="20">
        <f t="shared" si="2"/>
        <v>2.8867513459481291E-2</v>
      </c>
      <c r="I11" s="23">
        <f t="shared" si="12"/>
        <v>1.0840344679840707E-14</v>
      </c>
      <c r="J11" s="23">
        <f t="shared" si="3"/>
        <v>1.0840344679840707E-14</v>
      </c>
      <c r="K11" s="30">
        <f t="shared" si="13"/>
        <v>0</v>
      </c>
      <c r="L11" s="23">
        <f t="shared" si="4"/>
        <v>0</v>
      </c>
      <c r="M11" s="22">
        <f t="shared" si="7"/>
        <v>0.30276503540974919</v>
      </c>
      <c r="N11" s="24">
        <f t="shared" si="5"/>
        <v>0</v>
      </c>
      <c r="O11" s="25">
        <f t="shared" si="8"/>
        <v>1.8254576751677081E+54</v>
      </c>
      <c r="P11" s="19">
        <f t="shared" si="9"/>
        <v>2</v>
      </c>
      <c r="Q11" s="59">
        <f t="shared" si="10"/>
        <v>0.60553007081949839</v>
      </c>
      <c r="R11" s="32"/>
      <c r="Y11" s="1"/>
      <c r="Z11" s="1"/>
      <c r="AA11" s="1"/>
    </row>
    <row r="12" spans="1:27" s="34" customFormat="1" ht="18" customHeight="1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27" s="34" customFormat="1" ht="18" customHeight="1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</row>
    <row r="14" spans="1:27" s="34" customFormat="1" ht="18" customHeight="1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27" s="34" customFormat="1" ht="18" customHeight="1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27" s="34" customFormat="1" ht="18" customHeight="1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2:17" s="34" customFormat="1" ht="18" customHeight="1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2:17" s="34" customFormat="1" ht="18" customHeight="1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2:17" s="34" customFormat="1" ht="18" customHeight="1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2:17" s="34" customFormat="1" ht="18" customHeight="1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2:17" s="34" customFormat="1" ht="18" customHeight="1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</row>
    <row r="22" spans="2:17" s="34" customFormat="1" ht="18" customHeight="1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2:17" s="34" customFormat="1" ht="18" customHeight="1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2:17" s="34" customFormat="1" ht="18" customHeight="1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2:17" s="34" customFormat="1" ht="18" customHeight="1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2:17" s="34" customFormat="1" ht="18" customHeight="1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2:17" s="34" customFormat="1" ht="18" customHeight="1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2:17" s="34" customFormat="1" ht="18" customHeight="1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2:17" s="34" customFormat="1" ht="18" customHeight="1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</row>
    <row r="30" spans="2:17" s="34" customFormat="1" ht="18" customHeight="1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2:17" s="34" customFormat="1" ht="18" customHeight="1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2:17" s="34" customFormat="1" ht="18" customHeight="1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</row>
    <row r="33" spans="2:17" s="34" customFormat="1" ht="18" customHeight="1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</row>
    <row r="34" spans="2:17" s="34" customFormat="1" ht="18" customHeight="1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</row>
    <row r="35" spans="2:17" s="34" customFormat="1" ht="18" customHeight="1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</row>
    <row r="36" spans="2:17" s="34" customFormat="1" ht="18" customHeight="1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</row>
    <row r="37" spans="2:17" s="34" customFormat="1" ht="18" customHeight="1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</row>
    <row r="38" spans="2:17" s="34" customFormat="1" ht="18" customHeight="1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39" spans="2:17" s="34" customFormat="1" ht="1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</row>
    <row r="40" spans="2:17" s="34" customFormat="1" ht="1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</row>
    <row r="41" spans="2:17" s="34" customFormat="1" ht="1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</row>
    <row r="42" spans="2:17" s="34" customFormat="1" ht="1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</row>
    <row r="43" spans="2:17" s="34" customFormat="1" ht="1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</row>
    <row r="44" spans="2:17" s="34" customFormat="1" ht="1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</row>
    <row r="45" spans="2:17" s="34" customFormat="1" ht="1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</row>
    <row r="46" spans="2:17" s="34" customFormat="1" ht="1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</row>
    <row r="47" spans="2:17" s="34" customFormat="1" ht="1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</row>
    <row r="48" spans="2:17" s="34" customFormat="1" ht="1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</row>
    <row r="49" spans="2:17" s="34" customFormat="1" ht="1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</row>
    <row r="50" spans="2:17" s="34" customFormat="1" ht="1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</row>
    <row r="51" spans="2:17" s="34" customFormat="1" ht="1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</row>
    <row r="52" spans="2:17" s="34" customFormat="1" ht="1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</row>
    <row r="53" spans="2:17" s="34" customFormat="1" ht="1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</row>
    <row r="54" spans="2:17" s="34" customFormat="1" ht="1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</row>
    <row r="55" spans="2:17" s="34" customFormat="1" ht="1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</row>
    <row r="56" spans="2:17" s="34" customFormat="1" ht="1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</row>
    <row r="57" spans="2:17" s="34" customFormat="1" ht="1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</row>
    <row r="58" spans="2:17" s="34" customFormat="1" ht="1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</row>
    <row r="59" spans="2:17" s="34" customFormat="1" ht="1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</row>
    <row r="60" spans="2:17" s="34" customFormat="1" ht="1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</row>
    <row r="61" spans="2:17" s="34" customFormat="1" ht="1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</row>
    <row r="62" spans="2:17" s="34" customFormat="1" ht="1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</row>
    <row r="63" spans="2:17" s="34" customFormat="1" ht="1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</row>
    <row r="64" spans="2:17" s="34" customFormat="1" ht="1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</row>
    <row r="65" spans="2:17" s="34" customFormat="1" ht="1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</row>
    <row r="66" spans="2:17" s="34" customFormat="1" ht="1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</row>
    <row r="67" spans="2:17" s="34" customFormat="1" ht="1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</row>
    <row r="68" spans="2:17" s="34" customFormat="1" ht="1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</row>
    <row r="69" spans="2:17" s="34" customFormat="1" ht="1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</row>
    <row r="70" spans="2:17" s="34" customFormat="1" ht="1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</row>
    <row r="71" spans="2:17" s="34" customFormat="1" ht="1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</row>
    <row r="72" spans="2:17" s="34" customFormat="1" ht="12">
      <c r="B72" s="35"/>
      <c r="C72" s="36"/>
      <c r="D72" s="37"/>
      <c r="E72" s="39"/>
      <c r="F72" s="39"/>
      <c r="G72" s="39"/>
      <c r="H72" s="40"/>
      <c r="I72" s="40"/>
      <c r="J72" s="40"/>
      <c r="K72" s="39"/>
      <c r="L72" s="35"/>
      <c r="M72" s="36"/>
      <c r="N72" s="37"/>
      <c r="O72" s="41"/>
      <c r="P72" s="42"/>
      <c r="Q72" s="43"/>
    </row>
    <row r="73" spans="2:17" s="34" customFormat="1" ht="12">
      <c r="B73" s="35"/>
      <c r="C73" s="36"/>
      <c r="D73" s="37"/>
      <c r="E73" s="39"/>
      <c r="F73" s="39"/>
      <c r="G73" s="39"/>
      <c r="H73" s="40"/>
      <c r="I73" s="40"/>
      <c r="J73" s="40"/>
      <c r="K73" s="39"/>
      <c r="L73" s="35"/>
      <c r="M73" s="36"/>
      <c r="N73" s="37"/>
      <c r="O73" s="41"/>
      <c r="P73" s="42"/>
      <c r="Q73" s="43"/>
    </row>
    <row r="74" spans="2:17" s="34" customFormat="1" ht="12">
      <c r="B74" s="35"/>
      <c r="C74" s="36"/>
      <c r="D74" s="37"/>
      <c r="E74" s="39"/>
      <c r="F74" s="39"/>
      <c r="G74" s="39"/>
      <c r="H74" s="40"/>
      <c r="I74" s="40"/>
      <c r="J74" s="40"/>
      <c r="K74" s="39"/>
      <c r="L74" s="35"/>
      <c r="M74" s="36"/>
      <c r="N74" s="37"/>
      <c r="O74" s="41"/>
      <c r="P74" s="42"/>
      <c r="Q74" s="43"/>
    </row>
    <row r="75" spans="2:17" s="34" customFormat="1" ht="12">
      <c r="B75" s="35"/>
      <c r="C75" s="36"/>
      <c r="D75" s="37"/>
      <c r="E75" s="39"/>
      <c r="F75" s="39"/>
      <c r="G75" s="39"/>
      <c r="H75" s="40"/>
      <c r="I75" s="40"/>
      <c r="J75" s="40"/>
      <c r="K75" s="39"/>
      <c r="L75" s="35"/>
      <c r="M75" s="36"/>
      <c r="N75" s="37"/>
      <c r="O75" s="41"/>
      <c r="P75" s="42"/>
      <c r="Q75" s="43"/>
    </row>
    <row r="76" spans="2:17" s="34" customFormat="1" ht="12">
      <c r="B76" s="35"/>
      <c r="C76" s="36"/>
      <c r="D76" s="37"/>
      <c r="E76" s="39"/>
      <c r="F76" s="39"/>
      <c r="G76" s="39"/>
      <c r="H76" s="40"/>
      <c r="I76" s="40"/>
      <c r="J76" s="40"/>
      <c r="K76" s="39"/>
      <c r="L76" s="35"/>
      <c r="M76" s="36"/>
      <c r="N76" s="37"/>
      <c r="O76" s="41"/>
      <c r="P76" s="42"/>
      <c r="Q76" s="43"/>
    </row>
    <row r="77" spans="2:17" s="34" customFormat="1" ht="12">
      <c r="B77" s="35"/>
      <c r="C77" s="36"/>
      <c r="D77" s="37"/>
      <c r="E77" s="39"/>
      <c r="F77" s="39"/>
      <c r="G77" s="39"/>
      <c r="H77" s="40"/>
      <c r="I77" s="40"/>
      <c r="J77" s="40"/>
      <c r="K77" s="39"/>
      <c r="L77" s="35"/>
      <c r="M77" s="36"/>
      <c r="N77" s="37"/>
      <c r="O77" s="41"/>
      <c r="P77" s="42"/>
      <c r="Q77" s="43"/>
    </row>
    <row r="78" spans="2:17" s="34" customFormat="1" ht="12">
      <c r="B78" s="35"/>
      <c r="C78" s="36"/>
      <c r="D78" s="37"/>
      <c r="E78" s="39"/>
      <c r="F78" s="39"/>
      <c r="G78" s="39"/>
      <c r="H78" s="40"/>
      <c r="I78" s="40"/>
      <c r="J78" s="40"/>
      <c r="K78" s="39"/>
      <c r="L78" s="35"/>
      <c r="M78" s="36"/>
      <c r="N78" s="37"/>
      <c r="O78" s="41"/>
      <c r="P78" s="42"/>
      <c r="Q78" s="43"/>
    </row>
    <row r="79" spans="2:17" s="34" customFormat="1" ht="12">
      <c r="B79" s="35"/>
      <c r="C79" s="36"/>
      <c r="D79" s="37"/>
      <c r="E79" s="39"/>
      <c r="F79" s="39"/>
      <c r="G79" s="39"/>
      <c r="H79" s="40"/>
      <c r="I79" s="40"/>
      <c r="J79" s="40"/>
      <c r="K79" s="39"/>
      <c r="L79" s="35"/>
      <c r="M79" s="36"/>
      <c r="N79" s="37"/>
      <c r="O79" s="41"/>
      <c r="P79" s="42"/>
      <c r="Q79" s="43"/>
    </row>
    <row r="80" spans="2:17" s="34" customFormat="1" ht="12">
      <c r="B80" s="35"/>
      <c r="C80" s="36"/>
      <c r="D80" s="37"/>
      <c r="E80" s="39"/>
      <c r="F80" s="39"/>
      <c r="G80" s="39"/>
      <c r="H80" s="40"/>
      <c r="I80" s="40"/>
      <c r="J80" s="40"/>
      <c r="K80" s="39"/>
      <c r="L80" s="35"/>
      <c r="M80" s="36"/>
      <c r="N80" s="37"/>
      <c r="O80" s="41"/>
      <c r="P80" s="42"/>
      <c r="Q80" s="43"/>
    </row>
    <row r="81" spans="2:17" s="34" customFormat="1" ht="12">
      <c r="B81" s="35"/>
      <c r="C81" s="36"/>
      <c r="D81" s="37"/>
      <c r="E81" s="39"/>
      <c r="F81" s="39"/>
      <c r="G81" s="39"/>
      <c r="H81" s="40"/>
      <c r="I81" s="40"/>
      <c r="J81" s="40"/>
      <c r="K81" s="39"/>
      <c r="L81" s="35"/>
      <c r="M81" s="36"/>
      <c r="N81" s="37"/>
      <c r="O81" s="41"/>
      <c r="P81" s="42"/>
      <c r="Q81" s="43"/>
    </row>
    <row r="82" spans="2:17" s="34" customFormat="1" ht="12">
      <c r="B82" s="35"/>
      <c r="C82" s="36"/>
      <c r="D82" s="37"/>
      <c r="E82" s="39"/>
      <c r="F82" s="39"/>
      <c r="G82" s="39"/>
      <c r="H82" s="40"/>
      <c r="I82" s="40"/>
      <c r="J82" s="40"/>
      <c r="K82" s="39"/>
      <c r="L82" s="35"/>
      <c r="M82" s="36"/>
      <c r="N82" s="37"/>
      <c r="O82" s="41"/>
      <c r="P82" s="42"/>
      <c r="Q82" s="43"/>
    </row>
    <row r="83" spans="2:17" s="34" customFormat="1" ht="12">
      <c r="B83" s="35"/>
      <c r="C83" s="36"/>
      <c r="D83" s="37"/>
      <c r="E83" s="39"/>
      <c r="F83" s="39"/>
      <c r="G83" s="39"/>
      <c r="H83" s="40"/>
      <c r="I83" s="40"/>
      <c r="J83" s="40"/>
      <c r="K83" s="39"/>
      <c r="L83" s="35"/>
      <c r="M83" s="36"/>
      <c r="N83" s="37"/>
      <c r="O83" s="41"/>
      <c r="P83" s="42"/>
      <c r="Q83" s="43"/>
    </row>
    <row r="84" spans="2:17" s="34" customFormat="1" ht="12">
      <c r="B84" s="35"/>
      <c r="C84" s="36"/>
      <c r="D84" s="37"/>
      <c r="E84" s="39"/>
      <c r="F84" s="39"/>
      <c r="G84" s="39"/>
      <c r="H84" s="40"/>
      <c r="I84" s="40"/>
      <c r="J84" s="40"/>
      <c r="K84" s="39"/>
      <c r="L84" s="35"/>
      <c r="M84" s="36"/>
      <c r="N84" s="37"/>
      <c r="O84" s="41"/>
      <c r="P84" s="42"/>
      <c r="Q84" s="43"/>
    </row>
    <row r="85" spans="2:17" s="34" customFormat="1" ht="12">
      <c r="B85" s="35"/>
      <c r="C85" s="36"/>
      <c r="D85" s="37"/>
      <c r="E85" s="39"/>
      <c r="F85" s="39"/>
      <c r="G85" s="39"/>
      <c r="H85" s="40"/>
      <c r="I85" s="40"/>
      <c r="J85" s="40"/>
      <c r="K85" s="39"/>
      <c r="L85" s="35"/>
      <c r="M85" s="36"/>
      <c r="N85" s="37"/>
      <c r="O85" s="41"/>
      <c r="P85" s="42"/>
      <c r="Q85" s="43"/>
    </row>
    <row r="86" spans="2:17" s="34" customFormat="1" ht="12">
      <c r="B86" s="35"/>
      <c r="C86" s="36"/>
      <c r="D86" s="37"/>
      <c r="E86" s="39"/>
      <c r="F86" s="39"/>
      <c r="G86" s="39"/>
      <c r="H86" s="40"/>
      <c r="I86" s="40"/>
      <c r="J86" s="40"/>
      <c r="K86" s="39"/>
      <c r="L86" s="35"/>
      <c r="M86" s="36"/>
      <c r="N86" s="37"/>
      <c r="O86" s="41"/>
      <c r="P86" s="42"/>
      <c r="Q86" s="43"/>
    </row>
    <row r="87" spans="2:17" s="34" customFormat="1" ht="12">
      <c r="B87" s="35"/>
      <c r="C87" s="36"/>
      <c r="D87" s="37"/>
      <c r="E87" s="39"/>
      <c r="F87" s="39"/>
      <c r="G87" s="39"/>
      <c r="H87" s="40"/>
      <c r="I87" s="40"/>
      <c r="J87" s="40"/>
      <c r="K87" s="39"/>
      <c r="L87" s="35"/>
      <c r="M87" s="36"/>
      <c r="N87" s="37"/>
      <c r="O87" s="41"/>
      <c r="P87" s="42"/>
      <c r="Q87" s="43"/>
    </row>
    <row r="88" spans="2:17" s="34" customFormat="1" ht="12">
      <c r="B88" s="44"/>
      <c r="C88" s="44"/>
      <c r="D88" s="45"/>
      <c r="E88" s="45"/>
      <c r="F88" s="45"/>
      <c r="G88" s="45"/>
      <c r="H88" s="45"/>
      <c r="I88" s="45"/>
      <c r="J88" s="45"/>
      <c r="K88" s="39"/>
      <c r="L88" s="44"/>
      <c r="M88" s="45"/>
      <c r="N88" s="45"/>
      <c r="O88" s="41"/>
      <c r="P88" s="42"/>
      <c r="Q88" s="43"/>
    </row>
    <row r="89" spans="2:17" s="34" customFormat="1" ht="12">
      <c r="B89" s="35"/>
      <c r="C89" s="36"/>
      <c r="D89" s="40"/>
      <c r="E89" s="38"/>
      <c r="F89" s="38"/>
      <c r="G89" s="38"/>
      <c r="H89" s="40"/>
      <c r="I89" s="40"/>
      <c r="J89" s="40"/>
      <c r="K89" s="39"/>
      <c r="L89" s="35"/>
      <c r="M89" s="38"/>
      <c r="N89" s="40"/>
      <c r="O89" s="41"/>
      <c r="P89" s="42"/>
      <c r="Q89" s="43"/>
    </row>
    <row r="90" spans="2:17" s="34" customFormat="1" ht="12">
      <c r="B90" s="44"/>
      <c r="C90" s="44"/>
      <c r="D90" s="45"/>
      <c r="E90" s="45"/>
      <c r="F90" s="45"/>
      <c r="G90" s="45"/>
      <c r="H90" s="45"/>
      <c r="I90" s="45"/>
      <c r="J90" s="45"/>
      <c r="K90" s="39"/>
      <c r="L90" s="44"/>
      <c r="M90" s="45"/>
      <c r="N90" s="45"/>
      <c r="O90" s="41"/>
      <c r="P90" s="42"/>
      <c r="Q90" s="43"/>
    </row>
    <row r="91" spans="2:17" s="34" customFormat="1" ht="12">
      <c r="B91" s="35"/>
      <c r="C91" s="36"/>
      <c r="D91" s="40"/>
      <c r="E91" s="39"/>
      <c r="F91" s="39"/>
      <c r="G91" s="39"/>
      <c r="H91" s="40"/>
      <c r="I91" s="40"/>
      <c r="J91" s="40"/>
      <c r="K91" s="39"/>
      <c r="L91" s="35"/>
      <c r="M91" s="36"/>
      <c r="N91" s="37"/>
      <c r="O91" s="41"/>
      <c r="P91" s="42"/>
      <c r="Q91" s="43"/>
    </row>
    <row r="92" spans="2:17" s="34" customFormat="1" ht="12">
      <c r="B92" s="35"/>
      <c r="C92" s="36"/>
      <c r="D92" s="37"/>
      <c r="E92" s="39"/>
      <c r="F92" s="39"/>
      <c r="G92" s="39"/>
      <c r="H92" s="40"/>
      <c r="I92" s="40"/>
      <c r="J92" s="40"/>
      <c r="K92" s="39"/>
      <c r="L92" s="35"/>
      <c r="M92" s="36"/>
      <c r="N92" s="37"/>
      <c r="O92" s="41"/>
      <c r="P92" s="42"/>
      <c r="Q92" s="43"/>
    </row>
    <row r="93" spans="2:17" s="34" customFormat="1" ht="12">
      <c r="B93" s="35"/>
      <c r="C93" s="36"/>
      <c r="D93" s="46"/>
      <c r="E93" s="36"/>
      <c r="F93" s="36"/>
      <c r="G93" s="39"/>
      <c r="H93" s="40"/>
      <c r="I93" s="40"/>
      <c r="J93" s="40"/>
      <c r="K93" s="39"/>
      <c r="L93" s="35"/>
      <c r="M93" s="36"/>
      <c r="N93" s="46"/>
      <c r="O93" s="41"/>
      <c r="P93" s="42"/>
      <c r="Q93" s="43"/>
    </row>
    <row r="94" spans="2:17" s="34" customFormat="1" ht="12">
      <c r="B94" s="35"/>
      <c r="C94" s="36"/>
      <c r="D94" s="46"/>
      <c r="E94" s="36"/>
      <c r="F94" s="36"/>
      <c r="G94" s="39"/>
      <c r="H94" s="40"/>
      <c r="I94" s="40"/>
      <c r="J94" s="40"/>
      <c r="K94" s="39"/>
      <c r="L94" s="35"/>
      <c r="M94" s="36"/>
      <c r="N94" s="46"/>
      <c r="O94" s="41"/>
      <c r="P94" s="42"/>
      <c r="Q94" s="43"/>
    </row>
    <row r="95" spans="2:17" s="34" customFormat="1" ht="12">
      <c r="B95" s="35"/>
      <c r="C95" s="36"/>
      <c r="D95" s="46"/>
      <c r="E95" s="36"/>
      <c r="F95" s="36"/>
      <c r="G95" s="39"/>
      <c r="H95" s="40"/>
      <c r="I95" s="40"/>
      <c r="J95" s="40"/>
      <c r="K95" s="39"/>
      <c r="L95" s="35"/>
      <c r="M95" s="36"/>
      <c r="N95" s="46"/>
      <c r="O95" s="41"/>
      <c r="P95" s="42"/>
      <c r="Q95" s="43"/>
    </row>
    <row r="96" spans="2:17" s="34" customFormat="1" ht="12">
      <c r="B96" s="35"/>
      <c r="C96" s="36"/>
      <c r="D96" s="46"/>
      <c r="E96" s="36"/>
      <c r="F96" s="36"/>
      <c r="G96" s="39"/>
      <c r="H96" s="40"/>
      <c r="I96" s="40"/>
      <c r="J96" s="40"/>
      <c r="K96" s="39"/>
      <c r="L96" s="35"/>
      <c r="M96" s="36"/>
      <c r="N96" s="46"/>
      <c r="O96" s="41"/>
      <c r="P96" s="42"/>
      <c r="Q96" s="43"/>
    </row>
    <row r="97" spans="2:17" s="34" customFormat="1" ht="12">
      <c r="B97" s="35"/>
      <c r="C97" s="36"/>
      <c r="D97" s="46"/>
      <c r="E97" s="36"/>
      <c r="F97" s="36"/>
      <c r="G97" s="39"/>
      <c r="H97" s="40"/>
      <c r="I97" s="40"/>
      <c r="J97" s="40"/>
      <c r="K97" s="39"/>
      <c r="L97" s="35"/>
      <c r="M97" s="36"/>
      <c r="N97" s="46"/>
      <c r="O97" s="41"/>
      <c r="P97" s="42"/>
      <c r="Q97" s="43"/>
    </row>
    <row r="98" spans="2:17" s="34" customFormat="1" ht="12">
      <c r="B98" s="35"/>
      <c r="C98" s="36"/>
      <c r="D98" s="46"/>
      <c r="E98" s="36"/>
      <c r="F98" s="36"/>
      <c r="G98" s="39"/>
      <c r="H98" s="40"/>
      <c r="I98" s="40"/>
      <c r="J98" s="40"/>
      <c r="K98" s="39"/>
      <c r="L98" s="35"/>
      <c r="M98" s="36"/>
      <c r="N98" s="46"/>
      <c r="O98" s="41"/>
      <c r="P98" s="42"/>
      <c r="Q98" s="43"/>
    </row>
    <row r="99" spans="2:17" s="34" customFormat="1" ht="12">
      <c r="B99" s="35"/>
      <c r="C99" s="36"/>
      <c r="D99" s="46"/>
      <c r="E99" s="36"/>
      <c r="F99" s="36"/>
      <c r="G99" s="39"/>
      <c r="H99" s="40"/>
      <c r="I99" s="40"/>
      <c r="J99" s="40"/>
      <c r="K99" s="39"/>
      <c r="L99" s="35"/>
      <c r="M99" s="36"/>
      <c r="N99" s="46"/>
      <c r="O99" s="41"/>
      <c r="P99" s="42"/>
      <c r="Q99" s="43"/>
    </row>
    <row r="100" spans="2:17" s="34" customFormat="1" ht="12">
      <c r="B100" s="35"/>
      <c r="C100" s="36"/>
      <c r="D100" s="46"/>
      <c r="E100" s="36"/>
      <c r="F100" s="36"/>
      <c r="G100" s="39"/>
      <c r="H100" s="40"/>
      <c r="I100" s="40"/>
      <c r="J100" s="40"/>
      <c r="K100" s="39"/>
      <c r="L100" s="35"/>
      <c r="M100" s="36"/>
      <c r="N100" s="46"/>
      <c r="O100" s="41"/>
      <c r="P100" s="42"/>
      <c r="Q100" s="43"/>
    </row>
    <row r="101" spans="2:17" s="34" customFormat="1" ht="12">
      <c r="B101" s="35"/>
      <c r="C101" s="36"/>
      <c r="D101" s="46"/>
      <c r="E101" s="36"/>
      <c r="F101" s="36"/>
      <c r="G101" s="39"/>
      <c r="H101" s="40"/>
      <c r="I101" s="40"/>
      <c r="J101" s="40"/>
      <c r="K101" s="39"/>
      <c r="L101" s="35"/>
      <c r="M101" s="36"/>
      <c r="N101" s="46"/>
      <c r="O101" s="41"/>
      <c r="P101" s="42"/>
      <c r="Q101" s="43"/>
    </row>
    <row r="102" spans="2:17" s="34" customFormat="1" ht="12">
      <c r="B102" s="35"/>
      <c r="C102" s="36"/>
      <c r="D102" s="46"/>
      <c r="E102" s="36"/>
      <c r="F102" s="36"/>
      <c r="G102" s="39"/>
      <c r="H102" s="40"/>
      <c r="I102" s="40"/>
      <c r="J102" s="40"/>
      <c r="K102" s="39"/>
      <c r="L102" s="35"/>
      <c r="M102" s="36"/>
      <c r="N102" s="46"/>
      <c r="O102" s="41"/>
      <c r="P102" s="42"/>
      <c r="Q102" s="43"/>
    </row>
    <row r="103" spans="2:17" s="34" customFormat="1" ht="12">
      <c r="B103" s="35"/>
      <c r="C103" s="36"/>
      <c r="D103" s="46"/>
      <c r="E103" s="36"/>
      <c r="F103" s="36"/>
      <c r="G103" s="39"/>
      <c r="H103" s="40"/>
      <c r="I103" s="40"/>
      <c r="J103" s="40"/>
      <c r="K103" s="39"/>
      <c r="L103" s="35"/>
      <c r="M103" s="36"/>
      <c r="N103" s="46"/>
      <c r="O103" s="41"/>
      <c r="P103" s="42"/>
      <c r="Q103" s="43"/>
    </row>
    <row r="104" spans="2:17" s="34" customFormat="1" ht="12">
      <c r="B104" s="35"/>
      <c r="C104" s="36"/>
      <c r="D104" s="46"/>
      <c r="E104" s="36"/>
      <c r="F104" s="36"/>
      <c r="G104" s="39"/>
      <c r="H104" s="40"/>
      <c r="I104" s="40"/>
      <c r="J104" s="40"/>
      <c r="K104" s="44"/>
      <c r="L104" s="35"/>
      <c r="M104" s="36"/>
      <c r="N104" s="46"/>
      <c r="O104" s="41"/>
      <c r="P104" s="42"/>
      <c r="Q104" s="43"/>
    </row>
    <row r="105" spans="2:17" s="34" customFormat="1" ht="12">
      <c r="B105" s="35"/>
      <c r="C105" s="36"/>
      <c r="D105" s="46"/>
      <c r="E105" s="36"/>
      <c r="F105" s="36"/>
      <c r="G105" s="39"/>
      <c r="H105" s="40"/>
      <c r="I105" s="40"/>
      <c r="J105" s="40"/>
      <c r="K105" s="44"/>
      <c r="L105" s="35"/>
      <c r="M105" s="36"/>
      <c r="N105" s="46"/>
      <c r="O105" s="41"/>
      <c r="P105" s="42"/>
      <c r="Q105" s="43"/>
    </row>
    <row r="106" spans="2:17" s="34" customFormat="1" ht="12">
      <c r="B106" s="47"/>
      <c r="C106" s="45"/>
      <c r="D106" s="43"/>
      <c r="E106" s="43"/>
      <c r="F106" s="43"/>
      <c r="G106" s="48"/>
      <c r="H106" s="43"/>
      <c r="I106" s="43"/>
      <c r="J106" s="43"/>
      <c r="K106" s="48"/>
      <c r="L106" s="43"/>
      <c r="M106" s="43"/>
      <c r="N106" s="43"/>
      <c r="O106" s="41"/>
      <c r="P106" s="42"/>
      <c r="Q106" s="43"/>
    </row>
    <row r="107" spans="2:17" s="34" customFormat="1" ht="12">
      <c r="B107" s="47"/>
      <c r="C107" s="45"/>
      <c r="D107" s="43"/>
      <c r="E107" s="43"/>
      <c r="F107" s="43"/>
      <c r="G107" s="48"/>
      <c r="H107" s="43"/>
      <c r="I107" s="43"/>
      <c r="J107" s="43"/>
      <c r="K107" s="48"/>
      <c r="L107" s="43"/>
      <c r="M107" s="43"/>
      <c r="N107" s="43"/>
      <c r="O107" s="41"/>
      <c r="P107" s="42"/>
      <c r="Q107" s="43"/>
    </row>
    <row r="108" spans="2:17" s="34" customFormat="1" ht="12">
      <c r="B108" s="47"/>
      <c r="C108" s="45"/>
      <c r="D108" s="43"/>
      <c r="E108" s="43"/>
      <c r="F108" s="43"/>
      <c r="G108" s="48"/>
      <c r="H108" s="43"/>
      <c r="I108" s="43"/>
      <c r="J108" s="43"/>
      <c r="K108" s="48"/>
      <c r="L108" s="43"/>
      <c r="M108" s="43"/>
      <c r="N108" s="43"/>
      <c r="O108" s="41"/>
      <c r="P108" s="42"/>
      <c r="Q108" s="43"/>
    </row>
    <row r="109" spans="2:17" s="34" customFormat="1" ht="12">
      <c r="B109" s="47"/>
      <c r="C109" s="45"/>
      <c r="D109" s="43"/>
      <c r="E109" s="43"/>
      <c r="F109" s="43"/>
      <c r="G109" s="48"/>
      <c r="H109" s="43"/>
      <c r="I109" s="43"/>
      <c r="J109" s="43"/>
      <c r="K109" s="48"/>
      <c r="L109" s="43"/>
      <c r="M109" s="43"/>
      <c r="N109" s="43"/>
      <c r="O109" s="41"/>
      <c r="P109" s="42"/>
      <c r="Q109" s="43"/>
    </row>
    <row r="110" spans="2:17" s="34" customFormat="1" ht="12">
      <c r="B110" s="47"/>
      <c r="C110" s="45"/>
      <c r="D110" s="43"/>
      <c r="E110" s="43"/>
      <c r="F110" s="43"/>
      <c r="G110" s="48"/>
      <c r="H110" s="43"/>
      <c r="I110" s="43"/>
      <c r="J110" s="43"/>
      <c r="K110" s="48"/>
      <c r="L110" s="43"/>
      <c r="M110" s="43"/>
      <c r="N110" s="43"/>
      <c r="O110" s="41"/>
      <c r="P110" s="42"/>
      <c r="Q110" s="43"/>
    </row>
    <row r="111" spans="2:17" s="34" customFormat="1" ht="12">
      <c r="B111" s="47"/>
      <c r="C111" s="45"/>
      <c r="D111" s="43"/>
      <c r="E111" s="43"/>
      <c r="F111" s="43"/>
      <c r="G111" s="48"/>
      <c r="H111" s="43"/>
      <c r="I111" s="43"/>
      <c r="J111" s="43"/>
      <c r="K111" s="48"/>
      <c r="L111" s="43"/>
      <c r="M111" s="43"/>
      <c r="N111" s="43"/>
      <c r="O111" s="41"/>
      <c r="P111" s="42"/>
      <c r="Q111" s="43"/>
    </row>
    <row r="112" spans="2:17" s="34" customFormat="1" ht="12">
      <c r="B112" s="47"/>
      <c r="C112" s="45"/>
      <c r="D112" s="43"/>
      <c r="E112" s="43"/>
      <c r="F112" s="43"/>
      <c r="G112" s="48"/>
      <c r="H112" s="43"/>
      <c r="I112" s="43"/>
      <c r="J112" s="43"/>
      <c r="K112" s="48"/>
      <c r="L112" s="43"/>
      <c r="M112" s="43"/>
      <c r="N112" s="43"/>
      <c r="O112" s="41"/>
      <c r="P112" s="42"/>
      <c r="Q112" s="43"/>
    </row>
    <row r="113" spans="2:17" s="34" customFormat="1" ht="12">
      <c r="B113" s="47"/>
      <c r="C113" s="45"/>
      <c r="D113" s="43"/>
      <c r="E113" s="43"/>
      <c r="F113" s="43"/>
      <c r="G113" s="48"/>
      <c r="H113" s="43"/>
      <c r="I113" s="43"/>
      <c r="J113" s="43"/>
      <c r="K113" s="48"/>
      <c r="L113" s="43"/>
      <c r="M113" s="43"/>
      <c r="N113" s="43"/>
      <c r="O113" s="41"/>
      <c r="P113" s="42"/>
      <c r="Q113" s="43"/>
    </row>
    <row r="114" spans="2:17" s="34" customFormat="1" ht="12">
      <c r="B114" s="47"/>
      <c r="C114" s="45"/>
      <c r="D114" s="43"/>
      <c r="E114" s="43"/>
      <c r="F114" s="43"/>
      <c r="G114" s="48"/>
      <c r="H114" s="43"/>
      <c r="I114" s="43"/>
      <c r="J114" s="43"/>
      <c r="K114" s="48"/>
      <c r="L114" s="43"/>
      <c r="M114" s="43"/>
      <c r="N114" s="43"/>
      <c r="O114" s="41"/>
      <c r="P114" s="42"/>
      <c r="Q114" s="43"/>
    </row>
  </sheetData>
  <mergeCells count="7">
    <mergeCell ref="B2:Q2"/>
    <mergeCell ref="B4:D4"/>
    <mergeCell ref="C5:D5"/>
    <mergeCell ref="E5:F5"/>
    <mergeCell ref="G5:H5"/>
    <mergeCell ref="I5:J5"/>
    <mergeCell ref="K5:L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C113"/>
  <sheetViews>
    <sheetView zoomScaleNormal="100" workbookViewId="0">
      <selection activeCell="L22" sqref="L22"/>
    </sheetView>
  </sheetViews>
  <sheetFormatPr defaultRowHeight="15"/>
  <cols>
    <col min="1" max="1" width="1.140625" style="1" customWidth="1"/>
    <col min="2" max="19" width="8.7109375" style="1" customWidth="1"/>
    <col min="20" max="20" width="1.42578125" style="1" customWidth="1"/>
    <col min="27" max="255" width="9" style="1"/>
    <col min="256" max="256" width="1.140625" style="1" customWidth="1"/>
    <col min="257" max="257" width="7.5703125" style="1" customWidth="1"/>
    <col min="258" max="272" width="7.140625" style="1" customWidth="1"/>
    <col min="273" max="274" width="1.42578125" style="1" customWidth="1"/>
    <col min="275" max="275" width="6.42578125" style="1" customWidth="1"/>
    <col min="276" max="277" width="8.7109375" style="1" bestFit="1" customWidth="1"/>
    <col min="278" max="511" width="9" style="1"/>
    <col min="512" max="512" width="1.140625" style="1" customWidth="1"/>
    <col min="513" max="513" width="7.5703125" style="1" customWidth="1"/>
    <col min="514" max="528" width="7.140625" style="1" customWidth="1"/>
    <col min="529" max="530" width="1.42578125" style="1" customWidth="1"/>
    <col min="531" max="531" width="6.42578125" style="1" customWidth="1"/>
    <col min="532" max="533" width="8.7109375" style="1" bestFit="1" customWidth="1"/>
    <col min="534" max="767" width="9" style="1"/>
    <col min="768" max="768" width="1.140625" style="1" customWidth="1"/>
    <col min="769" max="769" width="7.5703125" style="1" customWidth="1"/>
    <col min="770" max="784" width="7.140625" style="1" customWidth="1"/>
    <col min="785" max="786" width="1.42578125" style="1" customWidth="1"/>
    <col min="787" max="787" width="6.42578125" style="1" customWidth="1"/>
    <col min="788" max="789" width="8.7109375" style="1" bestFit="1" customWidth="1"/>
    <col min="790" max="1023" width="9" style="1"/>
    <col min="1024" max="1024" width="1.140625" style="1" customWidth="1"/>
    <col min="1025" max="1025" width="7.5703125" style="1" customWidth="1"/>
    <col min="1026" max="1040" width="7.140625" style="1" customWidth="1"/>
    <col min="1041" max="1042" width="1.42578125" style="1" customWidth="1"/>
    <col min="1043" max="1043" width="6.42578125" style="1" customWidth="1"/>
    <col min="1044" max="1045" width="8.7109375" style="1" bestFit="1" customWidth="1"/>
    <col min="1046" max="1279" width="9" style="1"/>
    <col min="1280" max="1280" width="1.140625" style="1" customWidth="1"/>
    <col min="1281" max="1281" width="7.5703125" style="1" customWidth="1"/>
    <col min="1282" max="1296" width="7.140625" style="1" customWidth="1"/>
    <col min="1297" max="1298" width="1.42578125" style="1" customWidth="1"/>
    <col min="1299" max="1299" width="6.42578125" style="1" customWidth="1"/>
    <col min="1300" max="1301" width="8.7109375" style="1" bestFit="1" customWidth="1"/>
    <col min="1302" max="1535" width="9" style="1"/>
    <col min="1536" max="1536" width="1.140625" style="1" customWidth="1"/>
    <col min="1537" max="1537" width="7.5703125" style="1" customWidth="1"/>
    <col min="1538" max="1552" width="7.140625" style="1" customWidth="1"/>
    <col min="1553" max="1554" width="1.42578125" style="1" customWidth="1"/>
    <col min="1555" max="1555" width="6.42578125" style="1" customWidth="1"/>
    <col min="1556" max="1557" width="8.7109375" style="1" bestFit="1" customWidth="1"/>
    <col min="1558" max="1791" width="9" style="1"/>
    <col min="1792" max="1792" width="1.140625" style="1" customWidth="1"/>
    <col min="1793" max="1793" width="7.5703125" style="1" customWidth="1"/>
    <col min="1794" max="1808" width="7.140625" style="1" customWidth="1"/>
    <col min="1809" max="1810" width="1.42578125" style="1" customWidth="1"/>
    <col min="1811" max="1811" width="6.42578125" style="1" customWidth="1"/>
    <col min="1812" max="1813" width="8.7109375" style="1" bestFit="1" customWidth="1"/>
    <col min="1814" max="2047" width="9" style="1"/>
    <col min="2048" max="2048" width="1.140625" style="1" customWidth="1"/>
    <col min="2049" max="2049" width="7.5703125" style="1" customWidth="1"/>
    <col min="2050" max="2064" width="7.140625" style="1" customWidth="1"/>
    <col min="2065" max="2066" width="1.42578125" style="1" customWidth="1"/>
    <col min="2067" max="2067" width="6.42578125" style="1" customWidth="1"/>
    <col min="2068" max="2069" width="8.7109375" style="1" bestFit="1" customWidth="1"/>
    <col min="2070" max="2303" width="9" style="1"/>
    <col min="2304" max="2304" width="1.140625" style="1" customWidth="1"/>
    <col min="2305" max="2305" width="7.5703125" style="1" customWidth="1"/>
    <col min="2306" max="2320" width="7.140625" style="1" customWidth="1"/>
    <col min="2321" max="2322" width="1.42578125" style="1" customWidth="1"/>
    <col min="2323" max="2323" width="6.42578125" style="1" customWidth="1"/>
    <col min="2324" max="2325" width="8.7109375" style="1" bestFit="1" customWidth="1"/>
    <col min="2326" max="2559" width="9" style="1"/>
    <col min="2560" max="2560" width="1.140625" style="1" customWidth="1"/>
    <col min="2561" max="2561" width="7.5703125" style="1" customWidth="1"/>
    <col min="2562" max="2576" width="7.140625" style="1" customWidth="1"/>
    <col min="2577" max="2578" width="1.42578125" style="1" customWidth="1"/>
    <col min="2579" max="2579" width="6.42578125" style="1" customWidth="1"/>
    <col min="2580" max="2581" width="8.7109375" style="1" bestFit="1" customWidth="1"/>
    <col min="2582" max="2815" width="9" style="1"/>
    <col min="2816" max="2816" width="1.140625" style="1" customWidth="1"/>
    <col min="2817" max="2817" width="7.5703125" style="1" customWidth="1"/>
    <col min="2818" max="2832" width="7.140625" style="1" customWidth="1"/>
    <col min="2833" max="2834" width="1.42578125" style="1" customWidth="1"/>
    <col min="2835" max="2835" width="6.42578125" style="1" customWidth="1"/>
    <col min="2836" max="2837" width="8.7109375" style="1" bestFit="1" customWidth="1"/>
    <col min="2838" max="3071" width="9" style="1"/>
    <col min="3072" max="3072" width="1.140625" style="1" customWidth="1"/>
    <col min="3073" max="3073" width="7.5703125" style="1" customWidth="1"/>
    <col min="3074" max="3088" width="7.140625" style="1" customWidth="1"/>
    <col min="3089" max="3090" width="1.42578125" style="1" customWidth="1"/>
    <col min="3091" max="3091" width="6.42578125" style="1" customWidth="1"/>
    <col min="3092" max="3093" width="8.7109375" style="1" bestFit="1" customWidth="1"/>
    <col min="3094" max="3327" width="9" style="1"/>
    <col min="3328" max="3328" width="1.140625" style="1" customWidth="1"/>
    <col min="3329" max="3329" width="7.5703125" style="1" customWidth="1"/>
    <col min="3330" max="3344" width="7.140625" style="1" customWidth="1"/>
    <col min="3345" max="3346" width="1.42578125" style="1" customWidth="1"/>
    <col min="3347" max="3347" width="6.42578125" style="1" customWidth="1"/>
    <col min="3348" max="3349" width="8.7109375" style="1" bestFit="1" customWidth="1"/>
    <col min="3350" max="3583" width="9" style="1"/>
    <col min="3584" max="3584" width="1.140625" style="1" customWidth="1"/>
    <col min="3585" max="3585" width="7.5703125" style="1" customWidth="1"/>
    <col min="3586" max="3600" width="7.140625" style="1" customWidth="1"/>
    <col min="3601" max="3602" width="1.42578125" style="1" customWidth="1"/>
    <col min="3603" max="3603" width="6.42578125" style="1" customWidth="1"/>
    <col min="3604" max="3605" width="8.7109375" style="1" bestFit="1" customWidth="1"/>
    <col min="3606" max="3839" width="9" style="1"/>
    <col min="3840" max="3840" width="1.140625" style="1" customWidth="1"/>
    <col min="3841" max="3841" width="7.5703125" style="1" customWidth="1"/>
    <col min="3842" max="3856" width="7.140625" style="1" customWidth="1"/>
    <col min="3857" max="3858" width="1.42578125" style="1" customWidth="1"/>
    <col min="3859" max="3859" width="6.42578125" style="1" customWidth="1"/>
    <col min="3860" max="3861" width="8.7109375" style="1" bestFit="1" customWidth="1"/>
    <col min="3862" max="4095" width="9" style="1"/>
    <col min="4096" max="4096" width="1.140625" style="1" customWidth="1"/>
    <col min="4097" max="4097" width="7.5703125" style="1" customWidth="1"/>
    <col min="4098" max="4112" width="7.140625" style="1" customWidth="1"/>
    <col min="4113" max="4114" width="1.42578125" style="1" customWidth="1"/>
    <col min="4115" max="4115" width="6.42578125" style="1" customWidth="1"/>
    <col min="4116" max="4117" width="8.7109375" style="1" bestFit="1" customWidth="1"/>
    <col min="4118" max="4351" width="9" style="1"/>
    <col min="4352" max="4352" width="1.140625" style="1" customWidth="1"/>
    <col min="4353" max="4353" width="7.5703125" style="1" customWidth="1"/>
    <col min="4354" max="4368" width="7.140625" style="1" customWidth="1"/>
    <col min="4369" max="4370" width="1.42578125" style="1" customWidth="1"/>
    <col min="4371" max="4371" width="6.42578125" style="1" customWidth="1"/>
    <col min="4372" max="4373" width="8.7109375" style="1" bestFit="1" customWidth="1"/>
    <col min="4374" max="4607" width="9" style="1"/>
    <col min="4608" max="4608" width="1.140625" style="1" customWidth="1"/>
    <col min="4609" max="4609" width="7.5703125" style="1" customWidth="1"/>
    <col min="4610" max="4624" width="7.140625" style="1" customWidth="1"/>
    <col min="4625" max="4626" width="1.42578125" style="1" customWidth="1"/>
    <col min="4627" max="4627" width="6.42578125" style="1" customWidth="1"/>
    <col min="4628" max="4629" width="8.7109375" style="1" bestFit="1" customWidth="1"/>
    <col min="4630" max="4863" width="9" style="1"/>
    <col min="4864" max="4864" width="1.140625" style="1" customWidth="1"/>
    <col min="4865" max="4865" width="7.5703125" style="1" customWidth="1"/>
    <col min="4866" max="4880" width="7.140625" style="1" customWidth="1"/>
    <col min="4881" max="4882" width="1.42578125" style="1" customWidth="1"/>
    <col min="4883" max="4883" width="6.42578125" style="1" customWidth="1"/>
    <col min="4884" max="4885" width="8.7109375" style="1" bestFit="1" customWidth="1"/>
    <col min="4886" max="5119" width="9" style="1"/>
    <col min="5120" max="5120" width="1.140625" style="1" customWidth="1"/>
    <col min="5121" max="5121" width="7.5703125" style="1" customWidth="1"/>
    <col min="5122" max="5136" width="7.140625" style="1" customWidth="1"/>
    <col min="5137" max="5138" width="1.42578125" style="1" customWidth="1"/>
    <col min="5139" max="5139" width="6.42578125" style="1" customWidth="1"/>
    <col min="5140" max="5141" width="8.7109375" style="1" bestFit="1" customWidth="1"/>
    <col min="5142" max="5375" width="9" style="1"/>
    <col min="5376" max="5376" width="1.140625" style="1" customWidth="1"/>
    <col min="5377" max="5377" width="7.5703125" style="1" customWidth="1"/>
    <col min="5378" max="5392" width="7.140625" style="1" customWidth="1"/>
    <col min="5393" max="5394" width="1.42578125" style="1" customWidth="1"/>
    <col min="5395" max="5395" width="6.42578125" style="1" customWidth="1"/>
    <col min="5396" max="5397" width="8.7109375" style="1" bestFit="1" customWidth="1"/>
    <col min="5398" max="5631" width="9" style="1"/>
    <col min="5632" max="5632" width="1.140625" style="1" customWidth="1"/>
    <col min="5633" max="5633" width="7.5703125" style="1" customWidth="1"/>
    <col min="5634" max="5648" width="7.140625" style="1" customWidth="1"/>
    <col min="5649" max="5650" width="1.42578125" style="1" customWidth="1"/>
    <col min="5651" max="5651" width="6.42578125" style="1" customWidth="1"/>
    <col min="5652" max="5653" width="8.7109375" style="1" bestFit="1" customWidth="1"/>
    <col min="5654" max="5887" width="9" style="1"/>
    <col min="5888" max="5888" width="1.140625" style="1" customWidth="1"/>
    <col min="5889" max="5889" width="7.5703125" style="1" customWidth="1"/>
    <col min="5890" max="5904" width="7.140625" style="1" customWidth="1"/>
    <col min="5905" max="5906" width="1.42578125" style="1" customWidth="1"/>
    <col min="5907" max="5907" width="6.42578125" style="1" customWidth="1"/>
    <col min="5908" max="5909" width="8.7109375" style="1" bestFit="1" customWidth="1"/>
    <col min="5910" max="6143" width="9" style="1"/>
    <col min="6144" max="6144" width="1.140625" style="1" customWidth="1"/>
    <col min="6145" max="6145" width="7.5703125" style="1" customWidth="1"/>
    <col min="6146" max="6160" width="7.140625" style="1" customWidth="1"/>
    <col min="6161" max="6162" width="1.42578125" style="1" customWidth="1"/>
    <col min="6163" max="6163" width="6.42578125" style="1" customWidth="1"/>
    <col min="6164" max="6165" width="8.7109375" style="1" bestFit="1" customWidth="1"/>
    <col min="6166" max="6399" width="9" style="1"/>
    <col min="6400" max="6400" width="1.140625" style="1" customWidth="1"/>
    <col min="6401" max="6401" width="7.5703125" style="1" customWidth="1"/>
    <col min="6402" max="6416" width="7.140625" style="1" customWidth="1"/>
    <col min="6417" max="6418" width="1.42578125" style="1" customWidth="1"/>
    <col min="6419" max="6419" width="6.42578125" style="1" customWidth="1"/>
    <col min="6420" max="6421" width="8.7109375" style="1" bestFit="1" customWidth="1"/>
    <col min="6422" max="6655" width="9" style="1"/>
    <col min="6656" max="6656" width="1.140625" style="1" customWidth="1"/>
    <col min="6657" max="6657" width="7.5703125" style="1" customWidth="1"/>
    <col min="6658" max="6672" width="7.140625" style="1" customWidth="1"/>
    <col min="6673" max="6674" width="1.42578125" style="1" customWidth="1"/>
    <col min="6675" max="6675" width="6.42578125" style="1" customWidth="1"/>
    <col min="6676" max="6677" width="8.7109375" style="1" bestFit="1" customWidth="1"/>
    <col min="6678" max="6911" width="9" style="1"/>
    <col min="6912" max="6912" width="1.140625" style="1" customWidth="1"/>
    <col min="6913" max="6913" width="7.5703125" style="1" customWidth="1"/>
    <col min="6914" max="6928" width="7.140625" style="1" customWidth="1"/>
    <col min="6929" max="6930" width="1.42578125" style="1" customWidth="1"/>
    <col min="6931" max="6931" width="6.42578125" style="1" customWidth="1"/>
    <col min="6932" max="6933" width="8.7109375" style="1" bestFit="1" customWidth="1"/>
    <col min="6934" max="7167" width="9" style="1"/>
    <col min="7168" max="7168" width="1.140625" style="1" customWidth="1"/>
    <col min="7169" max="7169" width="7.5703125" style="1" customWidth="1"/>
    <col min="7170" max="7184" width="7.140625" style="1" customWidth="1"/>
    <col min="7185" max="7186" width="1.42578125" style="1" customWidth="1"/>
    <col min="7187" max="7187" width="6.42578125" style="1" customWidth="1"/>
    <col min="7188" max="7189" width="8.7109375" style="1" bestFit="1" customWidth="1"/>
    <col min="7190" max="7423" width="9" style="1"/>
    <col min="7424" max="7424" width="1.140625" style="1" customWidth="1"/>
    <col min="7425" max="7425" width="7.5703125" style="1" customWidth="1"/>
    <col min="7426" max="7440" width="7.140625" style="1" customWidth="1"/>
    <col min="7441" max="7442" width="1.42578125" style="1" customWidth="1"/>
    <col min="7443" max="7443" width="6.42578125" style="1" customWidth="1"/>
    <col min="7444" max="7445" width="8.7109375" style="1" bestFit="1" customWidth="1"/>
    <col min="7446" max="7679" width="9" style="1"/>
    <col min="7680" max="7680" width="1.140625" style="1" customWidth="1"/>
    <col min="7681" max="7681" width="7.5703125" style="1" customWidth="1"/>
    <col min="7682" max="7696" width="7.140625" style="1" customWidth="1"/>
    <col min="7697" max="7698" width="1.42578125" style="1" customWidth="1"/>
    <col min="7699" max="7699" width="6.42578125" style="1" customWidth="1"/>
    <col min="7700" max="7701" width="8.7109375" style="1" bestFit="1" customWidth="1"/>
    <col min="7702" max="7935" width="9" style="1"/>
    <col min="7936" max="7936" width="1.140625" style="1" customWidth="1"/>
    <col min="7937" max="7937" width="7.5703125" style="1" customWidth="1"/>
    <col min="7938" max="7952" width="7.140625" style="1" customWidth="1"/>
    <col min="7953" max="7954" width="1.42578125" style="1" customWidth="1"/>
    <col min="7955" max="7955" width="6.42578125" style="1" customWidth="1"/>
    <col min="7956" max="7957" width="8.7109375" style="1" bestFit="1" customWidth="1"/>
    <col min="7958" max="8191" width="9" style="1"/>
    <col min="8192" max="8192" width="1.140625" style="1" customWidth="1"/>
    <col min="8193" max="8193" width="7.5703125" style="1" customWidth="1"/>
    <col min="8194" max="8208" width="7.140625" style="1" customWidth="1"/>
    <col min="8209" max="8210" width="1.42578125" style="1" customWidth="1"/>
    <col min="8211" max="8211" width="6.42578125" style="1" customWidth="1"/>
    <col min="8212" max="8213" width="8.7109375" style="1" bestFit="1" customWidth="1"/>
    <col min="8214" max="8447" width="9" style="1"/>
    <col min="8448" max="8448" width="1.140625" style="1" customWidth="1"/>
    <col min="8449" max="8449" width="7.5703125" style="1" customWidth="1"/>
    <col min="8450" max="8464" width="7.140625" style="1" customWidth="1"/>
    <col min="8465" max="8466" width="1.42578125" style="1" customWidth="1"/>
    <col min="8467" max="8467" width="6.42578125" style="1" customWidth="1"/>
    <col min="8468" max="8469" width="8.7109375" style="1" bestFit="1" customWidth="1"/>
    <col min="8470" max="8703" width="9" style="1"/>
    <col min="8704" max="8704" width="1.140625" style="1" customWidth="1"/>
    <col min="8705" max="8705" width="7.5703125" style="1" customWidth="1"/>
    <col min="8706" max="8720" width="7.140625" style="1" customWidth="1"/>
    <col min="8721" max="8722" width="1.42578125" style="1" customWidth="1"/>
    <col min="8723" max="8723" width="6.42578125" style="1" customWidth="1"/>
    <col min="8724" max="8725" width="8.7109375" style="1" bestFit="1" customWidth="1"/>
    <col min="8726" max="8959" width="9" style="1"/>
    <col min="8960" max="8960" width="1.140625" style="1" customWidth="1"/>
    <col min="8961" max="8961" width="7.5703125" style="1" customWidth="1"/>
    <col min="8962" max="8976" width="7.140625" style="1" customWidth="1"/>
    <col min="8977" max="8978" width="1.42578125" style="1" customWidth="1"/>
    <col min="8979" max="8979" width="6.42578125" style="1" customWidth="1"/>
    <col min="8980" max="8981" width="8.7109375" style="1" bestFit="1" customWidth="1"/>
    <col min="8982" max="9215" width="9" style="1"/>
    <col min="9216" max="9216" width="1.140625" style="1" customWidth="1"/>
    <col min="9217" max="9217" width="7.5703125" style="1" customWidth="1"/>
    <col min="9218" max="9232" width="7.140625" style="1" customWidth="1"/>
    <col min="9233" max="9234" width="1.42578125" style="1" customWidth="1"/>
    <col min="9235" max="9235" width="6.42578125" style="1" customWidth="1"/>
    <col min="9236" max="9237" width="8.7109375" style="1" bestFit="1" customWidth="1"/>
    <col min="9238" max="9471" width="9" style="1"/>
    <col min="9472" max="9472" width="1.140625" style="1" customWidth="1"/>
    <col min="9473" max="9473" width="7.5703125" style="1" customWidth="1"/>
    <col min="9474" max="9488" width="7.140625" style="1" customWidth="1"/>
    <col min="9489" max="9490" width="1.42578125" style="1" customWidth="1"/>
    <col min="9491" max="9491" width="6.42578125" style="1" customWidth="1"/>
    <col min="9492" max="9493" width="8.7109375" style="1" bestFit="1" customWidth="1"/>
    <col min="9494" max="9727" width="9" style="1"/>
    <col min="9728" max="9728" width="1.140625" style="1" customWidth="1"/>
    <col min="9729" max="9729" width="7.5703125" style="1" customWidth="1"/>
    <col min="9730" max="9744" width="7.140625" style="1" customWidth="1"/>
    <col min="9745" max="9746" width="1.42578125" style="1" customWidth="1"/>
    <col min="9747" max="9747" width="6.42578125" style="1" customWidth="1"/>
    <col min="9748" max="9749" width="8.7109375" style="1" bestFit="1" customWidth="1"/>
    <col min="9750" max="9983" width="9" style="1"/>
    <col min="9984" max="9984" width="1.140625" style="1" customWidth="1"/>
    <col min="9985" max="9985" width="7.5703125" style="1" customWidth="1"/>
    <col min="9986" max="10000" width="7.140625" style="1" customWidth="1"/>
    <col min="10001" max="10002" width="1.42578125" style="1" customWidth="1"/>
    <col min="10003" max="10003" width="6.42578125" style="1" customWidth="1"/>
    <col min="10004" max="10005" width="8.7109375" style="1" bestFit="1" customWidth="1"/>
    <col min="10006" max="10239" width="9" style="1"/>
    <col min="10240" max="10240" width="1.140625" style="1" customWidth="1"/>
    <col min="10241" max="10241" width="7.5703125" style="1" customWidth="1"/>
    <col min="10242" max="10256" width="7.140625" style="1" customWidth="1"/>
    <col min="10257" max="10258" width="1.42578125" style="1" customWidth="1"/>
    <col min="10259" max="10259" width="6.42578125" style="1" customWidth="1"/>
    <col min="10260" max="10261" width="8.7109375" style="1" bestFit="1" customWidth="1"/>
    <col min="10262" max="10495" width="9" style="1"/>
    <col min="10496" max="10496" width="1.140625" style="1" customWidth="1"/>
    <col min="10497" max="10497" width="7.5703125" style="1" customWidth="1"/>
    <col min="10498" max="10512" width="7.140625" style="1" customWidth="1"/>
    <col min="10513" max="10514" width="1.42578125" style="1" customWidth="1"/>
    <col min="10515" max="10515" width="6.42578125" style="1" customWidth="1"/>
    <col min="10516" max="10517" width="8.7109375" style="1" bestFit="1" customWidth="1"/>
    <col min="10518" max="10751" width="9" style="1"/>
    <col min="10752" max="10752" width="1.140625" style="1" customWidth="1"/>
    <col min="10753" max="10753" width="7.5703125" style="1" customWidth="1"/>
    <col min="10754" max="10768" width="7.140625" style="1" customWidth="1"/>
    <col min="10769" max="10770" width="1.42578125" style="1" customWidth="1"/>
    <col min="10771" max="10771" width="6.42578125" style="1" customWidth="1"/>
    <col min="10772" max="10773" width="8.7109375" style="1" bestFit="1" customWidth="1"/>
    <col min="10774" max="11007" width="9" style="1"/>
    <col min="11008" max="11008" width="1.140625" style="1" customWidth="1"/>
    <col min="11009" max="11009" width="7.5703125" style="1" customWidth="1"/>
    <col min="11010" max="11024" width="7.140625" style="1" customWidth="1"/>
    <col min="11025" max="11026" width="1.42578125" style="1" customWidth="1"/>
    <col min="11027" max="11027" width="6.42578125" style="1" customWidth="1"/>
    <col min="11028" max="11029" width="8.7109375" style="1" bestFit="1" customWidth="1"/>
    <col min="11030" max="11263" width="9" style="1"/>
    <col min="11264" max="11264" width="1.140625" style="1" customWidth="1"/>
    <col min="11265" max="11265" width="7.5703125" style="1" customWidth="1"/>
    <col min="11266" max="11280" width="7.140625" style="1" customWidth="1"/>
    <col min="11281" max="11282" width="1.42578125" style="1" customWidth="1"/>
    <col min="11283" max="11283" width="6.42578125" style="1" customWidth="1"/>
    <col min="11284" max="11285" width="8.7109375" style="1" bestFit="1" customWidth="1"/>
    <col min="11286" max="11519" width="9" style="1"/>
    <col min="11520" max="11520" width="1.140625" style="1" customWidth="1"/>
    <col min="11521" max="11521" width="7.5703125" style="1" customWidth="1"/>
    <col min="11522" max="11536" width="7.140625" style="1" customWidth="1"/>
    <col min="11537" max="11538" width="1.42578125" style="1" customWidth="1"/>
    <col min="11539" max="11539" width="6.42578125" style="1" customWidth="1"/>
    <col min="11540" max="11541" width="8.7109375" style="1" bestFit="1" customWidth="1"/>
    <col min="11542" max="11775" width="9" style="1"/>
    <col min="11776" max="11776" width="1.140625" style="1" customWidth="1"/>
    <col min="11777" max="11777" width="7.5703125" style="1" customWidth="1"/>
    <col min="11778" max="11792" width="7.140625" style="1" customWidth="1"/>
    <col min="11793" max="11794" width="1.42578125" style="1" customWidth="1"/>
    <col min="11795" max="11795" width="6.42578125" style="1" customWidth="1"/>
    <col min="11796" max="11797" width="8.7109375" style="1" bestFit="1" customWidth="1"/>
    <col min="11798" max="12031" width="9" style="1"/>
    <col min="12032" max="12032" width="1.140625" style="1" customWidth="1"/>
    <col min="12033" max="12033" width="7.5703125" style="1" customWidth="1"/>
    <col min="12034" max="12048" width="7.140625" style="1" customWidth="1"/>
    <col min="12049" max="12050" width="1.42578125" style="1" customWidth="1"/>
    <col min="12051" max="12051" width="6.42578125" style="1" customWidth="1"/>
    <col min="12052" max="12053" width="8.7109375" style="1" bestFit="1" customWidth="1"/>
    <col min="12054" max="12287" width="9" style="1"/>
    <col min="12288" max="12288" width="1.140625" style="1" customWidth="1"/>
    <col min="12289" max="12289" width="7.5703125" style="1" customWidth="1"/>
    <col min="12290" max="12304" width="7.140625" style="1" customWidth="1"/>
    <col min="12305" max="12306" width="1.42578125" style="1" customWidth="1"/>
    <col min="12307" max="12307" width="6.42578125" style="1" customWidth="1"/>
    <col min="12308" max="12309" width="8.7109375" style="1" bestFit="1" customWidth="1"/>
    <col min="12310" max="12543" width="9" style="1"/>
    <col min="12544" max="12544" width="1.140625" style="1" customWidth="1"/>
    <col min="12545" max="12545" width="7.5703125" style="1" customWidth="1"/>
    <col min="12546" max="12560" width="7.140625" style="1" customWidth="1"/>
    <col min="12561" max="12562" width="1.42578125" style="1" customWidth="1"/>
    <col min="12563" max="12563" width="6.42578125" style="1" customWidth="1"/>
    <col min="12564" max="12565" width="8.7109375" style="1" bestFit="1" customWidth="1"/>
    <col min="12566" max="12799" width="9" style="1"/>
    <col min="12800" max="12800" width="1.140625" style="1" customWidth="1"/>
    <col min="12801" max="12801" width="7.5703125" style="1" customWidth="1"/>
    <col min="12802" max="12816" width="7.140625" style="1" customWidth="1"/>
    <col min="12817" max="12818" width="1.42578125" style="1" customWidth="1"/>
    <col min="12819" max="12819" width="6.42578125" style="1" customWidth="1"/>
    <col min="12820" max="12821" width="8.7109375" style="1" bestFit="1" customWidth="1"/>
    <col min="12822" max="13055" width="9" style="1"/>
    <col min="13056" max="13056" width="1.140625" style="1" customWidth="1"/>
    <col min="13057" max="13057" width="7.5703125" style="1" customWidth="1"/>
    <col min="13058" max="13072" width="7.140625" style="1" customWidth="1"/>
    <col min="13073" max="13074" width="1.42578125" style="1" customWidth="1"/>
    <col min="13075" max="13075" width="6.42578125" style="1" customWidth="1"/>
    <col min="13076" max="13077" width="8.7109375" style="1" bestFit="1" customWidth="1"/>
    <col min="13078" max="13311" width="9" style="1"/>
    <col min="13312" max="13312" width="1.140625" style="1" customWidth="1"/>
    <col min="13313" max="13313" width="7.5703125" style="1" customWidth="1"/>
    <col min="13314" max="13328" width="7.140625" style="1" customWidth="1"/>
    <col min="13329" max="13330" width="1.42578125" style="1" customWidth="1"/>
    <col min="13331" max="13331" width="6.42578125" style="1" customWidth="1"/>
    <col min="13332" max="13333" width="8.7109375" style="1" bestFit="1" customWidth="1"/>
    <col min="13334" max="13567" width="9" style="1"/>
    <col min="13568" max="13568" width="1.140625" style="1" customWidth="1"/>
    <col min="13569" max="13569" width="7.5703125" style="1" customWidth="1"/>
    <col min="13570" max="13584" width="7.140625" style="1" customWidth="1"/>
    <col min="13585" max="13586" width="1.42578125" style="1" customWidth="1"/>
    <col min="13587" max="13587" width="6.42578125" style="1" customWidth="1"/>
    <col min="13588" max="13589" width="8.7109375" style="1" bestFit="1" customWidth="1"/>
    <col min="13590" max="13823" width="9" style="1"/>
    <col min="13824" max="13824" width="1.140625" style="1" customWidth="1"/>
    <col min="13825" max="13825" width="7.5703125" style="1" customWidth="1"/>
    <col min="13826" max="13840" width="7.140625" style="1" customWidth="1"/>
    <col min="13841" max="13842" width="1.42578125" style="1" customWidth="1"/>
    <col min="13843" max="13843" width="6.42578125" style="1" customWidth="1"/>
    <col min="13844" max="13845" width="8.7109375" style="1" bestFit="1" customWidth="1"/>
    <col min="13846" max="14079" width="9" style="1"/>
    <col min="14080" max="14080" width="1.140625" style="1" customWidth="1"/>
    <col min="14081" max="14081" width="7.5703125" style="1" customWidth="1"/>
    <col min="14082" max="14096" width="7.140625" style="1" customWidth="1"/>
    <col min="14097" max="14098" width="1.42578125" style="1" customWidth="1"/>
    <col min="14099" max="14099" width="6.42578125" style="1" customWidth="1"/>
    <col min="14100" max="14101" width="8.7109375" style="1" bestFit="1" customWidth="1"/>
    <col min="14102" max="14335" width="9" style="1"/>
    <col min="14336" max="14336" width="1.140625" style="1" customWidth="1"/>
    <col min="14337" max="14337" width="7.5703125" style="1" customWidth="1"/>
    <col min="14338" max="14352" width="7.140625" style="1" customWidth="1"/>
    <col min="14353" max="14354" width="1.42578125" style="1" customWidth="1"/>
    <col min="14355" max="14355" width="6.42578125" style="1" customWidth="1"/>
    <col min="14356" max="14357" width="8.7109375" style="1" bestFit="1" customWidth="1"/>
    <col min="14358" max="14591" width="9" style="1"/>
    <col min="14592" max="14592" width="1.140625" style="1" customWidth="1"/>
    <col min="14593" max="14593" width="7.5703125" style="1" customWidth="1"/>
    <col min="14594" max="14608" width="7.140625" style="1" customWidth="1"/>
    <col min="14609" max="14610" width="1.42578125" style="1" customWidth="1"/>
    <col min="14611" max="14611" width="6.42578125" style="1" customWidth="1"/>
    <col min="14612" max="14613" width="8.7109375" style="1" bestFit="1" customWidth="1"/>
    <col min="14614" max="14847" width="9" style="1"/>
    <col min="14848" max="14848" width="1.140625" style="1" customWidth="1"/>
    <col min="14849" max="14849" width="7.5703125" style="1" customWidth="1"/>
    <col min="14850" max="14864" width="7.140625" style="1" customWidth="1"/>
    <col min="14865" max="14866" width="1.42578125" style="1" customWidth="1"/>
    <col min="14867" max="14867" width="6.42578125" style="1" customWidth="1"/>
    <col min="14868" max="14869" width="8.7109375" style="1" bestFit="1" customWidth="1"/>
    <col min="14870" max="15103" width="9" style="1"/>
    <col min="15104" max="15104" width="1.140625" style="1" customWidth="1"/>
    <col min="15105" max="15105" width="7.5703125" style="1" customWidth="1"/>
    <col min="15106" max="15120" width="7.140625" style="1" customWidth="1"/>
    <col min="15121" max="15122" width="1.42578125" style="1" customWidth="1"/>
    <col min="15123" max="15123" width="6.42578125" style="1" customWidth="1"/>
    <col min="15124" max="15125" width="8.7109375" style="1" bestFit="1" customWidth="1"/>
    <col min="15126" max="15359" width="9" style="1"/>
    <col min="15360" max="15360" width="1.140625" style="1" customWidth="1"/>
    <col min="15361" max="15361" width="7.5703125" style="1" customWidth="1"/>
    <col min="15362" max="15376" width="7.140625" style="1" customWidth="1"/>
    <col min="15377" max="15378" width="1.42578125" style="1" customWidth="1"/>
    <col min="15379" max="15379" width="6.42578125" style="1" customWidth="1"/>
    <col min="15380" max="15381" width="8.7109375" style="1" bestFit="1" customWidth="1"/>
    <col min="15382" max="15615" width="9" style="1"/>
    <col min="15616" max="15616" width="1.140625" style="1" customWidth="1"/>
    <col min="15617" max="15617" width="7.5703125" style="1" customWidth="1"/>
    <col min="15618" max="15632" width="7.140625" style="1" customWidth="1"/>
    <col min="15633" max="15634" width="1.42578125" style="1" customWidth="1"/>
    <col min="15635" max="15635" width="6.42578125" style="1" customWidth="1"/>
    <col min="15636" max="15637" width="8.7109375" style="1" bestFit="1" customWidth="1"/>
    <col min="15638" max="15871" width="9" style="1"/>
    <col min="15872" max="15872" width="1.140625" style="1" customWidth="1"/>
    <col min="15873" max="15873" width="7.5703125" style="1" customWidth="1"/>
    <col min="15874" max="15888" width="7.140625" style="1" customWidth="1"/>
    <col min="15889" max="15890" width="1.42578125" style="1" customWidth="1"/>
    <col min="15891" max="15891" width="6.42578125" style="1" customWidth="1"/>
    <col min="15892" max="15893" width="8.7109375" style="1" bestFit="1" customWidth="1"/>
    <col min="15894" max="16127" width="9" style="1"/>
    <col min="16128" max="16128" width="1.140625" style="1" customWidth="1"/>
    <col min="16129" max="16129" width="7.5703125" style="1" customWidth="1"/>
    <col min="16130" max="16144" width="7.140625" style="1" customWidth="1"/>
    <col min="16145" max="16146" width="1.42578125" style="1" customWidth="1"/>
    <col min="16147" max="16147" width="6.42578125" style="1" customWidth="1"/>
    <col min="16148" max="16149" width="8.7109375" style="1" bestFit="1" customWidth="1"/>
    <col min="16150" max="16384" width="9" style="1"/>
  </cols>
  <sheetData>
    <row r="1" spans="1:29" ht="18" customHeight="1">
      <c r="B1" s="2"/>
      <c r="C1" s="2"/>
      <c r="D1" s="2"/>
    </row>
    <row r="2" spans="1:29" ht="33" customHeight="1">
      <c r="B2" s="463" t="s">
        <v>27</v>
      </c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463"/>
    </row>
    <row r="3" spans="1:29" ht="9.75" customHeight="1">
      <c r="B3" s="54"/>
      <c r="C3" s="54"/>
      <c r="D3" s="54"/>
      <c r="E3" s="5"/>
      <c r="F3" s="5"/>
      <c r="G3" s="6"/>
      <c r="H3" s="6"/>
      <c r="I3" s="6"/>
      <c r="J3" s="6"/>
      <c r="K3" s="6"/>
      <c r="L3" s="6"/>
      <c r="M3" s="3"/>
      <c r="N3" s="7"/>
      <c r="O3" s="3"/>
      <c r="P3" s="3"/>
      <c r="T3" s="8"/>
    </row>
    <row r="4" spans="1:29" ht="18" customHeight="1">
      <c r="B4" s="464"/>
      <c r="C4" s="464"/>
      <c r="D4" s="464"/>
      <c r="E4" s="3"/>
      <c r="F4" s="3"/>
      <c r="S4" s="3" t="s">
        <v>24</v>
      </c>
    </row>
    <row r="5" spans="1:29" ht="23.1" customHeight="1">
      <c r="B5" s="9" t="s">
        <v>1</v>
      </c>
      <c r="C5" s="465" t="s">
        <v>2</v>
      </c>
      <c r="D5" s="466"/>
      <c r="E5" s="465" t="s">
        <v>3</v>
      </c>
      <c r="F5" s="466"/>
      <c r="G5" s="465" t="s">
        <v>4</v>
      </c>
      <c r="H5" s="466"/>
      <c r="I5" s="465" t="s">
        <v>5</v>
      </c>
      <c r="J5" s="466"/>
      <c r="K5" s="465" t="s">
        <v>6</v>
      </c>
      <c r="L5" s="466"/>
      <c r="M5" s="465" t="s">
        <v>25</v>
      </c>
      <c r="N5" s="466"/>
      <c r="O5" s="10" t="s">
        <v>7</v>
      </c>
      <c r="P5" s="11" t="s">
        <v>8</v>
      </c>
      <c r="Q5" s="11" t="s">
        <v>9</v>
      </c>
      <c r="R5" s="11" t="s">
        <v>10</v>
      </c>
      <c r="S5" s="12" t="s">
        <v>11</v>
      </c>
      <c r="AA5" s="13"/>
      <c r="AB5" s="13"/>
      <c r="AC5" s="13"/>
    </row>
    <row r="6" spans="1:29" ht="23.1" customHeight="1">
      <c r="B6" s="60" t="s">
        <v>23</v>
      </c>
      <c r="C6" s="15" t="s">
        <v>13</v>
      </c>
      <c r="D6" s="16" t="s">
        <v>8</v>
      </c>
      <c r="E6" s="15" t="s">
        <v>13</v>
      </c>
      <c r="F6" s="16" t="s">
        <v>8</v>
      </c>
      <c r="G6" s="15" t="s">
        <v>13</v>
      </c>
      <c r="H6" s="16" t="s">
        <v>8</v>
      </c>
      <c r="I6" s="15" t="s">
        <v>13</v>
      </c>
      <c r="J6" s="16" t="s">
        <v>8</v>
      </c>
      <c r="K6" s="15" t="s">
        <v>13</v>
      </c>
      <c r="L6" s="16" t="s">
        <v>8</v>
      </c>
      <c r="M6" s="15" t="s">
        <v>13</v>
      </c>
      <c r="N6" s="16" t="s">
        <v>8</v>
      </c>
      <c r="O6" s="15" t="s">
        <v>13</v>
      </c>
      <c r="P6" s="15" t="s">
        <v>13</v>
      </c>
      <c r="Q6" s="15" t="s">
        <v>13</v>
      </c>
      <c r="R6" s="17" t="s">
        <v>13</v>
      </c>
      <c r="S6" s="15" t="s">
        <v>13</v>
      </c>
      <c r="T6" s="18"/>
      <c r="AA6" s="13"/>
      <c r="AB6" s="13"/>
      <c r="AC6" s="13"/>
    </row>
    <row r="7" spans="1:29" ht="23.1" customHeight="1">
      <c r="A7" s="13"/>
      <c r="B7" s="28">
        <v>30</v>
      </c>
      <c r="C7" s="29">
        <f>'Cert of STD'!G8</f>
        <v>3.2</v>
      </c>
      <c r="D7" s="20">
        <f t="shared" ref="D7:D9" si="0">C7/2</f>
        <v>1.6</v>
      </c>
      <c r="E7" s="23">
        <f>0.1/2</f>
        <v>0.05</v>
      </c>
      <c r="F7" s="23">
        <f t="shared" ref="F7:F9" si="1">E7/SQRT(3)</f>
        <v>2.8867513459481291E-2</v>
      </c>
      <c r="G7" s="21">
        <f>0.1/2</f>
        <v>0.05</v>
      </c>
      <c r="H7" s="20">
        <f t="shared" ref="H7:H9" si="2">(G7/SQRT(3))</f>
        <v>2.8867513459481291E-2</v>
      </c>
      <c r="I7" s="23">
        <f>'Data Record(Humid)'!E47</f>
        <v>0</v>
      </c>
      <c r="J7" s="23">
        <f t="shared" ref="J7:J9" si="3">I7/1</f>
        <v>0</v>
      </c>
      <c r="K7" s="30">
        <f>'Data Record(Humid)'!E48</f>
        <v>0</v>
      </c>
      <c r="L7" s="23">
        <f>K7/1</f>
        <v>0</v>
      </c>
      <c r="M7" s="30">
        <v>0.6</v>
      </c>
      <c r="N7" s="23">
        <f>M7/SQRT(3)</f>
        <v>0.34641016151377546</v>
      </c>
      <c r="O7" s="22">
        <f>SQRT(D7^2+F7^2+J7^2+H7^2+L7^2+N7^2)</f>
        <v>1.6375795146088838</v>
      </c>
      <c r="P7" s="24">
        <f>L7/1</f>
        <v>0</v>
      </c>
      <c r="Q7" s="25" t="str">
        <f>IF(AND(L7=0,J7=0),"∞",(O7^4/(L7^4/3+J7^4/3)))</f>
        <v>∞</v>
      </c>
      <c r="R7" s="19">
        <f>IF(OR(Q7="∞",Q7&gt;10000000000),2,_xlfn.T.INV.2T(0.0455,Q7))</f>
        <v>2</v>
      </c>
      <c r="S7" s="59">
        <f>O7*R7</f>
        <v>3.2751590292177677</v>
      </c>
      <c r="T7" s="18"/>
      <c r="AA7" s="13"/>
      <c r="AB7" s="13"/>
      <c r="AC7" s="13"/>
    </row>
    <row r="8" spans="1:29" s="13" customFormat="1" ht="23.1" customHeight="1">
      <c r="B8" s="28">
        <v>50</v>
      </c>
      <c r="C8" s="29">
        <f>'Cert of STD'!G9</f>
        <v>3.2</v>
      </c>
      <c r="D8" s="20">
        <f t="shared" si="0"/>
        <v>1.6</v>
      </c>
      <c r="E8" s="23">
        <f>E7</f>
        <v>0.05</v>
      </c>
      <c r="F8" s="23">
        <f t="shared" si="1"/>
        <v>2.8867513459481291E-2</v>
      </c>
      <c r="G8" s="21">
        <f t="shared" ref="G8:G9" si="4">G7</f>
        <v>0.05</v>
      </c>
      <c r="H8" s="20">
        <f t="shared" si="2"/>
        <v>2.8867513459481291E-2</v>
      </c>
      <c r="I8" s="23">
        <f>I7</f>
        <v>0</v>
      </c>
      <c r="J8" s="23">
        <f t="shared" si="3"/>
        <v>0</v>
      </c>
      <c r="K8" s="30">
        <f>K7</f>
        <v>0</v>
      </c>
      <c r="L8" s="23">
        <f>K8/1</f>
        <v>0</v>
      </c>
      <c r="M8" s="30">
        <v>0.6</v>
      </c>
      <c r="N8" s="23">
        <f t="shared" ref="N8:N9" si="5">M8/SQRT(3)</f>
        <v>0.34641016151377546</v>
      </c>
      <c r="O8" s="22">
        <f t="shared" ref="O8:O9" si="6">SQRT(D8^2+F8^2+J8^2+H8^2+L8^2+N8^2)</f>
        <v>1.6375795146088838</v>
      </c>
      <c r="P8" s="24">
        <f>L8/1</f>
        <v>0</v>
      </c>
      <c r="Q8" s="25" t="str">
        <f t="shared" ref="Q8:Q9" si="7">IF(AND(L8=0,J8=0),"∞",(O8^4/(L8^4/3+J8^4/3)))</f>
        <v>∞</v>
      </c>
      <c r="R8" s="19">
        <f t="shared" ref="R8:R9" si="8">IF(OR(Q8="∞",Q8&gt;10000000000),2,_xlfn.T.INV.2T(0.0455,Q8))</f>
        <v>2</v>
      </c>
      <c r="S8" s="59">
        <f t="shared" ref="S8:S9" si="9">O8*R8</f>
        <v>3.2751590292177677</v>
      </c>
      <c r="T8" s="32"/>
    </row>
    <row r="9" spans="1:29" s="13" customFormat="1" ht="23.1" customHeight="1">
      <c r="B9" s="28">
        <v>70</v>
      </c>
      <c r="C9" s="29">
        <f>'Cert of STD'!G10</f>
        <v>3.2</v>
      </c>
      <c r="D9" s="20">
        <f t="shared" si="0"/>
        <v>1.6</v>
      </c>
      <c r="E9" s="23">
        <f>E8</f>
        <v>0.05</v>
      </c>
      <c r="F9" s="23">
        <f t="shared" si="1"/>
        <v>2.8867513459481291E-2</v>
      </c>
      <c r="G9" s="21">
        <f t="shared" si="4"/>
        <v>0.05</v>
      </c>
      <c r="H9" s="20">
        <f t="shared" si="2"/>
        <v>2.8867513459481291E-2</v>
      </c>
      <c r="I9" s="23">
        <f>I8</f>
        <v>0</v>
      </c>
      <c r="J9" s="23">
        <f t="shared" si="3"/>
        <v>0</v>
      </c>
      <c r="K9" s="30">
        <f>K8</f>
        <v>0</v>
      </c>
      <c r="L9" s="23">
        <f>K9/1</f>
        <v>0</v>
      </c>
      <c r="M9" s="30">
        <v>0.6</v>
      </c>
      <c r="N9" s="23">
        <f t="shared" si="5"/>
        <v>0.34641016151377546</v>
      </c>
      <c r="O9" s="22">
        <f t="shared" si="6"/>
        <v>1.6375795146088838</v>
      </c>
      <c r="P9" s="24">
        <f>L9/1</f>
        <v>0</v>
      </c>
      <c r="Q9" s="25" t="str">
        <f t="shared" si="7"/>
        <v>∞</v>
      </c>
      <c r="R9" s="19">
        <f t="shared" si="8"/>
        <v>2</v>
      </c>
      <c r="S9" s="59">
        <f t="shared" si="9"/>
        <v>3.2751590292177677</v>
      </c>
      <c r="T9" s="32"/>
    </row>
    <row r="10" spans="1:29" s="34" customFormat="1" ht="18" customHeight="1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 spans="1:29" s="34" customFormat="1" ht="18" customHeight="1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29" s="34" customFormat="1" ht="18" customHeight="1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9" s="34" customFormat="1" ht="18" customHeight="1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9" s="34" customFormat="1" ht="18" customHeight="1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9" s="34" customFormat="1" ht="18" customHeight="1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9" s="34" customFormat="1" ht="18" customHeight="1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 spans="2:19" s="34" customFormat="1" ht="18" customHeight="1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2:19" s="34" customFormat="1" ht="18" customHeight="1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2:19" s="34" customFormat="1" ht="18" customHeight="1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2:19" s="34" customFormat="1" ht="18" customHeight="1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</row>
    <row r="21" spans="2:19" s="34" customFormat="1" ht="18" customHeight="1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</row>
    <row r="22" spans="2:19" s="34" customFormat="1" ht="18" customHeight="1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 spans="2:19" s="34" customFormat="1" ht="18" customHeight="1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</row>
    <row r="24" spans="2:19" s="34" customFormat="1" ht="18" customHeight="1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  <row r="25" spans="2:19" s="34" customFormat="1" ht="18" customHeight="1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</row>
    <row r="26" spans="2:19" s="34" customFormat="1" ht="18" customHeight="1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</row>
    <row r="27" spans="2:19" s="34" customFormat="1" ht="18" customHeight="1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</row>
    <row r="28" spans="2:19" s="34" customFormat="1" ht="18" customHeight="1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</row>
    <row r="29" spans="2:19" s="34" customFormat="1" ht="18" customHeight="1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</row>
    <row r="30" spans="2:19" s="34" customFormat="1" ht="18" customHeight="1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</row>
    <row r="31" spans="2:19" s="34" customFormat="1" ht="18" customHeight="1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</row>
    <row r="32" spans="2:19" s="34" customFormat="1" ht="18" customHeight="1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</row>
    <row r="33" spans="2:19" s="34" customFormat="1" ht="18" customHeight="1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 spans="2:19" s="34" customFormat="1" ht="18" customHeight="1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</row>
    <row r="35" spans="2:19" s="34" customFormat="1" ht="18" customHeight="1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</row>
    <row r="36" spans="2:19" s="34" customFormat="1" ht="18" customHeight="1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</row>
    <row r="37" spans="2:19" s="34" customFormat="1" ht="18" customHeight="1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</row>
    <row r="38" spans="2:19" s="34" customFormat="1" ht="1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</row>
    <row r="39" spans="2:19" s="34" customFormat="1" ht="1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</row>
    <row r="40" spans="2:19" s="34" customFormat="1" ht="1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</row>
    <row r="41" spans="2:19" s="34" customFormat="1" ht="1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</row>
    <row r="42" spans="2:19" s="34" customFormat="1" ht="1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</row>
    <row r="43" spans="2:19" s="34" customFormat="1" ht="1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</row>
    <row r="44" spans="2:19" s="34" customFormat="1" ht="1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</row>
    <row r="45" spans="2:19" s="34" customFormat="1" ht="1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</row>
    <row r="46" spans="2:19" s="34" customFormat="1" ht="1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</row>
    <row r="47" spans="2:19" s="34" customFormat="1" ht="1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</row>
    <row r="48" spans="2:19" s="34" customFormat="1" ht="1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</row>
    <row r="49" spans="2:19" s="34" customFormat="1" ht="1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</row>
    <row r="50" spans="2:19" s="34" customFormat="1" ht="1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</row>
    <row r="51" spans="2:19" s="34" customFormat="1" ht="1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</row>
    <row r="52" spans="2:19" s="34" customFormat="1" ht="1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</row>
    <row r="53" spans="2:19" s="34" customFormat="1" ht="1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</row>
    <row r="54" spans="2:19" s="34" customFormat="1" ht="1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</row>
    <row r="55" spans="2:19" s="34" customFormat="1" ht="1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</row>
    <row r="56" spans="2:19" s="34" customFormat="1" ht="1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</row>
    <row r="57" spans="2:19" s="34" customFormat="1" ht="1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</row>
    <row r="58" spans="2:19" s="34" customFormat="1" ht="1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</row>
    <row r="59" spans="2:19" s="34" customFormat="1" ht="1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</row>
    <row r="60" spans="2:19" s="34" customFormat="1" ht="1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</row>
    <row r="61" spans="2:19" s="34" customFormat="1" ht="1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</row>
    <row r="62" spans="2:19" s="34" customFormat="1" ht="1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</row>
    <row r="63" spans="2:19" s="34" customFormat="1" ht="1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</row>
    <row r="64" spans="2:19" s="34" customFormat="1" ht="1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</row>
    <row r="65" spans="2:19" s="34" customFormat="1" ht="1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</row>
    <row r="66" spans="2:19" s="34" customFormat="1" ht="1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</row>
    <row r="67" spans="2:19" s="34" customFormat="1" ht="1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</row>
    <row r="68" spans="2:19" s="34" customFormat="1" ht="1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</row>
    <row r="69" spans="2:19" s="34" customFormat="1" ht="1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</row>
    <row r="70" spans="2:19" s="34" customFormat="1" ht="1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</row>
    <row r="71" spans="2:19" s="34" customFormat="1" ht="12">
      <c r="B71" s="35"/>
      <c r="C71" s="36"/>
      <c r="D71" s="37"/>
      <c r="E71" s="39"/>
      <c r="F71" s="39"/>
      <c r="G71" s="39"/>
      <c r="H71" s="40"/>
      <c r="I71" s="40"/>
      <c r="J71" s="40"/>
      <c r="K71" s="40"/>
      <c r="L71" s="40"/>
      <c r="M71" s="39"/>
      <c r="N71" s="35"/>
      <c r="O71" s="36"/>
      <c r="P71" s="37"/>
      <c r="Q71" s="41"/>
      <c r="R71" s="42"/>
      <c r="S71" s="43"/>
    </row>
    <row r="72" spans="2:19" s="34" customFormat="1" ht="12">
      <c r="B72" s="35"/>
      <c r="C72" s="36"/>
      <c r="D72" s="37"/>
      <c r="E72" s="39"/>
      <c r="F72" s="39"/>
      <c r="G72" s="39"/>
      <c r="H72" s="40"/>
      <c r="I72" s="40"/>
      <c r="J72" s="40"/>
      <c r="K72" s="40"/>
      <c r="L72" s="40"/>
      <c r="M72" s="39"/>
      <c r="N72" s="35"/>
      <c r="O72" s="36"/>
      <c r="P72" s="37"/>
      <c r="Q72" s="41"/>
      <c r="R72" s="42"/>
      <c r="S72" s="43"/>
    </row>
    <row r="73" spans="2:19" s="34" customFormat="1" ht="12">
      <c r="B73" s="35"/>
      <c r="C73" s="36"/>
      <c r="D73" s="37"/>
      <c r="E73" s="39"/>
      <c r="F73" s="39"/>
      <c r="G73" s="39"/>
      <c r="H73" s="40"/>
      <c r="I73" s="40"/>
      <c r="J73" s="40"/>
      <c r="K73" s="40"/>
      <c r="L73" s="40"/>
      <c r="M73" s="39"/>
      <c r="N73" s="35"/>
      <c r="O73" s="36"/>
      <c r="P73" s="37"/>
      <c r="Q73" s="41"/>
      <c r="R73" s="42"/>
      <c r="S73" s="43"/>
    </row>
    <row r="74" spans="2:19" s="34" customFormat="1" ht="12">
      <c r="B74" s="35"/>
      <c r="C74" s="36"/>
      <c r="D74" s="37"/>
      <c r="E74" s="39"/>
      <c r="F74" s="39"/>
      <c r="G74" s="39"/>
      <c r="H74" s="40"/>
      <c r="I74" s="40"/>
      <c r="J74" s="40"/>
      <c r="K74" s="40"/>
      <c r="L74" s="40"/>
      <c r="M74" s="39"/>
      <c r="N74" s="35"/>
      <c r="O74" s="36"/>
      <c r="P74" s="37"/>
      <c r="Q74" s="41"/>
      <c r="R74" s="42"/>
      <c r="S74" s="43"/>
    </row>
    <row r="75" spans="2:19" s="34" customFormat="1" ht="12">
      <c r="B75" s="35"/>
      <c r="C75" s="36"/>
      <c r="D75" s="37"/>
      <c r="E75" s="39"/>
      <c r="F75" s="39"/>
      <c r="G75" s="39"/>
      <c r="H75" s="40"/>
      <c r="I75" s="40"/>
      <c r="J75" s="40"/>
      <c r="K75" s="40"/>
      <c r="L75" s="40"/>
      <c r="M75" s="39"/>
      <c r="N75" s="35"/>
      <c r="O75" s="36"/>
      <c r="P75" s="37"/>
      <c r="Q75" s="41"/>
      <c r="R75" s="42"/>
      <c r="S75" s="43"/>
    </row>
    <row r="76" spans="2:19" s="34" customFormat="1" ht="12">
      <c r="B76" s="35"/>
      <c r="C76" s="36"/>
      <c r="D76" s="37"/>
      <c r="E76" s="39"/>
      <c r="F76" s="39"/>
      <c r="G76" s="39"/>
      <c r="H76" s="40"/>
      <c r="I76" s="40"/>
      <c r="J76" s="40"/>
      <c r="K76" s="40"/>
      <c r="L76" s="40"/>
      <c r="M76" s="39"/>
      <c r="N76" s="35"/>
      <c r="O76" s="36"/>
      <c r="P76" s="37"/>
      <c r="Q76" s="41"/>
      <c r="R76" s="42"/>
      <c r="S76" s="43"/>
    </row>
    <row r="77" spans="2:19" s="34" customFormat="1" ht="12">
      <c r="B77" s="35"/>
      <c r="C77" s="36"/>
      <c r="D77" s="37"/>
      <c r="E77" s="39"/>
      <c r="F77" s="39"/>
      <c r="G77" s="39"/>
      <c r="H77" s="40"/>
      <c r="I77" s="40"/>
      <c r="J77" s="40"/>
      <c r="K77" s="40"/>
      <c r="L77" s="40"/>
      <c r="M77" s="39"/>
      <c r="N77" s="35"/>
      <c r="O77" s="36"/>
      <c r="P77" s="37"/>
      <c r="Q77" s="41"/>
      <c r="R77" s="42"/>
      <c r="S77" s="43"/>
    </row>
    <row r="78" spans="2:19" s="34" customFormat="1" ht="12">
      <c r="B78" s="35"/>
      <c r="C78" s="36"/>
      <c r="D78" s="37"/>
      <c r="E78" s="39"/>
      <c r="F78" s="39"/>
      <c r="G78" s="39"/>
      <c r="H78" s="40"/>
      <c r="I78" s="40"/>
      <c r="J78" s="40"/>
      <c r="K78" s="40"/>
      <c r="L78" s="40"/>
      <c r="M78" s="39"/>
      <c r="N78" s="35"/>
      <c r="O78" s="36"/>
      <c r="P78" s="37"/>
      <c r="Q78" s="41"/>
      <c r="R78" s="42"/>
      <c r="S78" s="43"/>
    </row>
    <row r="79" spans="2:19" s="34" customFormat="1" ht="12">
      <c r="B79" s="35"/>
      <c r="C79" s="36"/>
      <c r="D79" s="37"/>
      <c r="E79" s="39"/>
      <c r="F79" s="39"/>
      <c r="G79" s="39"/>
      <c r="H79" s="40"/>
      <c r="I79" s="40"/>
      <c r="J79" s="40"/>
      <c r="K79" s="40"/>
      <c r="L79" s="40"/>
      <c r="M79" s="39"/>
      <c r="N79" s="35"/>
      <c r="O79" s="36"/>
      <c r="P79" s="37"/>
      <c r="Q79" s="41"/>
      <c r="R79" s="42"/>
      <c r="S79" s="43"/>
    </row>
    <row r="80" spans="2:19" s="34" customFormat="1" ht="12">
      <c r="B80" s="35"/>
      <c r="C80" s="36"/>
      <c r="D80" s="37"/>
      <c r="E80" s="39"/>
      <c r="F80" s="39"/>
      <c r="G80" s="39"/>
      <c r="H80" s="40"/>
      <c r="I80" s="40"/>
      <c r="J80" s="40"/>
      <c r="K80" s="40"/>
      <c r="L80" s="40"/>
      <c r="M80" s="39"/>
      <c r="N80" s="35"/>
      <c r="O80" s="36"/>
      <c r="P80" s="37"/>
      <c r="Q80" s="41"/>
      <c r="R80" s="42"/>
      <c r="S80" s="43"/>
    </row>
    <row r="81" spans="2:19" s="34" customFormat="1" ht="12">
      <c r="B81" s="35"/>
      <c r="C81" s="36"/>
      <c r="D81" s="37"/>
      <c r="E81" s="39"/>
      <c r="F81" s="39"/>
      <c r="G81" s="39"/>
      <c r="H81" s="40"/>
      <c r="I81" s="40"/>
      <c r="J81" s="40"/>
      <c r="K81" s="40"/>
      <c r="L81" s="40"/>
      <c r="M81" s="39"/>
      <c r="N81" s="35"/>
      <c r="O81" s="36"/>
      <c r="P81" s="37"/>
      <c r="Q81" s="41"/>
      <c r="R81" s="42"/>
      <c r="S81" s="43"/>
    </row>
    <row r="82" spans="2:19" s="34" customFormat="1" ht="12">
      <c r="B82" s="35"/>
      <c r="C82" s="36"/>
      <c r="D82" s="37"/>
      <c r="E82" s="39"/>
      <c r="F82" s="39"/>
      <c r="G82" s="39"/>
      <c r="H82" s="40"/>
      <c r="I82" s="40"/>
      <c r="J82" s="40"/>
      <c r="K82" s="40"/>
      <c r="L82" s="40"/>
      <c r="M82" s="39"/>
      <c r="N82" s="35"/>
      <c r="O82" s="36"/>
      <c r="P82" s="37"/>
      <c r="Q82" s="41"/>
      <c r="R82" s="42"/>
      <c r="S82" s="43"/>
    </row>
    <row r="83" spans="2:19" s="34" customFormat="1" ht="12">
      <c r="B83" s="35"/>
      <c r="C83" s="36"/>
      <c r="D83" s="37"/>
      <c r="E83" s="39"/>
      <c r="F83" s="39"/>
      <c r="G83" s="39"/>
      <c r="H83" s="40"/>
      <c r="I83" s="40"/>
      <c r="J83" s="40"/>
      <c r="K83" s="40"/>
      <c r="L83" s="40"/>
      <c r="M83" s="39"/>
      <c r="N83" s="35"/>
      <c r="O83" s="36"/>
      <c r="P83" s="37"/>
      <c r="Q83" s="41"/>
      <c r="R83" s="42"/>
      <c r="S83" s="43"/>
    </row>
    <row r="84" spans="2:19" s="34" customFormat="1" ht="12">
      <c r="B84" s="35"/>
      <c r="C84" s="36"/>
      <c r="D84" s="37"/>
      <c r="E84" s="39"/>
      <c r="F84" s="39"/>
      <c r="G84" s="39"/>
      <c r="H84" s="40"/>
      <c r="I84" s="40"/>
      <c r="J84" s="40"/>
      <c r="K84" s="40"/>
      <c r="L84" s="40"/>
      <c r="M84" s="39"/>
      <c r="N84" s="35"/>
      <c r="O84" s="36"/>
      <c r="P84" s="37"/>
      <c r="Q84" s="41"/>
      <c r="R84" s="42"/>
      <c r="S84" s="43"/>
    </row>
    <row r="85" spans="2:19" s="34" customFormat="1" ht="12">
      <c r="B85" s="35"/>
      <c r="C85" s="36"/>
      <c r="D85" s="37"/>
      <c r="E85" s="39"/>
      <c r="F85" s="39"/>
      <c r="G85" s="39"/>
      <c r="H85" s="40"/>
      <c r="I85" s="40"/>
      <c r="J85" s="40"/>
      <c r="K85" s="40"/>
      <c r="L85" s="40"/>
      <c r="M85" s="39"/>
      <c r="N85" s="35"/>
      <c r="O85" s="36"/>
      <c r="P85" s="37"/>
      <c r="Q85" s="41"/>
      <c r="R85" s="42"/>
      <c r="S85" s="43"/>
    </row>
    <row r="86" spans="2:19" s="34" customFormat="1" ht="12">
      <c r="B86" s="35"/>
      <c r="C86" s="36"/>
      <c r="D86" s="37"/>
      <c r="E86" s="39"/>
      <c r="F86" s="39"/>
      <c r="G86" s="39"/>
      <c r="H86" s="40"/>
      <c r="I86" s="40"/>
      <c r="J86" s="40"/>
      <c r="K86" s="40"/>
      <c r="L86" s="40"/>
      <c r="M86" s="39"/>
      <c r="N86" s="35"/>
      <c r="O86" s="36"/>
      <c r="P86" s="37"/>
      <c r="Q86" s="41"/>
      <c r="R86" s="42"/>
      <c r="S86" s="43"/>
    </row>
    <row r="87" spans="2:19" s="34" customFormat="1" ht="12">
      <c r="B87" s="44"/>
      <c r="C87" s="44"/>
      <c r="D87" s="45"/>
      <c r="E87" s="45"/>
      <c r="F87" s="45"/>
      <c r="G87" s="45"/>
      <c r="H87" s="45"/>
      <c r="I87" s="45"/>
      <c r="J87" s="45"/>
      <c r="K87" s="45"/>
      <c r="L87" s="45"/>
      <c r="M87" s="39"/>
      <c r="N87" s="44"/>
      <c r="O87" s="45"/>
      <c r="P87" s="45"/>
      <c r="Q87" s="41"/>
      <c r="R87" s="42"/>
      <c r="S87" s="43"/>
    </row>
    <row r="88" spans="2:19" s="34" customFormat="1" ht="12">
      <c r="B88" s="35"/>
      <c r="C88" s="36"/>
      <c r="D88" s="40"/>
      <c r="E88" s="38"/>
      <c r="F88" s="38"/>
      <c r="G88" s="38"/>
      <c r="H88" s="40"/>
      <c r="I88" s="40"/>
      <c r="J88" s="40"/>
      <c r="K88" s="40"/>
      <c r="L88" s="40"/>
      <c r="M88" s="39"/>
      <c r="N88" s="35"/>
      <c r="O88" s="38"/>
      <c r="P88" s="40"/>
      <c r="Q88" s="41"/>
      <c r="R88" s="42"/>
      <c r="S88" s="43"/>
    </row>
    <row r="89" spans="2:19" s="34" customFormat="1" ht="12">
      <c r="B89" s="44"/>
      <c r="C89" s="44"/>
      <c r="D89" s="45"/>
      <c r="E89" s="45"/>
      <c r="F89" s="45"/>
      <c r="G89" s="45"/>
      <c r="H89" s="45"/>
      <c r="I89" s="45"/>
      <c r="J89" s="45"/>
      <c r="K89" s="45"/>
      <c r="L89" s="45"/>
      <c r="M89" s="39"/>
      <c r="N89" s="44"/>
      <c r="O89" s="45"/>
      <c r="P89" s="45"/>
      <c r="Q89" s="41"/>
      <c r="R89" s="42"/>
      <c r="S89" s="43"/>
    </row>
    <row r="90" spans="2:19" s="34" customFormat="1" ht="12">
      <c r="B90" s="35"/>
      <c r="C90" s="36"/>
      <c r="D90" s="40"/>
      <c r="E90" s="39"/>
      <c r="F90" s="39"/>
      <c r="G90" s="39"/>
      <c r="H90" s="40"/>
      <c r="I90" s="40"/>
      <c r="J90" s="40"/>
      <c r="K90" s="40"/>
      <c r="L90" s="40"/>
      <c r="M90" s="39"/>
      <c r="N90" s="35"/>
      <c r="O90" s="36"/>
      <c r="P90" s="37"/>
      <c r="Q90" s="41"/>
      <c r="R90" s="42"/>
      <c r="S90" s="43"/>
    </row>
    <row r="91" spans="2:19" s="34" customFormat="1" ht="12">
      <c r="B91" s="35"/>
      <c r="C91" s="36"/>
      <c r="D91" s="37"/>
      <c r="E91" s="39"/>
      <c r="F91" s="39"/>
      <c r="G91" s="39"/>
      <c r="H91" s="40"/>
      <c r="I91" s="40"/>
      <c r="J91" s="40"/>
      <c r="K91" s="40"/>
      <c r="L91" s="40"/>
      <c r="M91" s="39"/>
      <c r="N91" s="35"/>
      <c r="O91" s="36"/>
      <c r="P91" s="37"/>
      <c r="Q91" s="41"/>
      <c r="R91" s="42"/>
      <c r="S91" s="43"/>
    </row>
    <row r="92" spans="2:19" s="34" customFormat="1" ht="12">
      <c r="B92" s="35"/>
      <c r="C92" s="36"/>
      <c r="D92" s="46"/>
      <c r="E92" s="36"/>
      <c r="F92" s="36"/>
      <c r="G92" s="39"/>
      <c r="H92" s="40"/>
      <c r="I92" s="40"/>
      <c r="J92" s="40"/>
      <c r="K92" s="40"/>
      <c r="L92" s="40"/>
      <c r="M92" s="39"/>
      <c r="N92" s="35"/>
      <c r="O92" s="36"/>
      <c r="P92" s="46"/>
      <c r="Q92" s="41"/>
      <c r="R92" s="42"/>
      <c r="S92" s="43"/>
    </row>
    <row r="93" spans="2:19" s="34" customFormat="1" ht="12">
      <c r="B93" s="35"/>
      <c r="C93" s="36"/>
      <c r="D93" s="46"/>
      <c r="E93" s="36"/>
      <c r="F93" s="36"/>
      <c r="G93" s="39"/>
      <c r="H93" s="40"/>
      <c r="I93" s="40"/>
      <c r="J93" s="40"/>
      <c r="K93" s="40"/>
      <c r="L93" s="40"/>
      <c r="M93" s="39"/>
      <c r="N93" s="35"/>
      <c r="O93" s="36"/>
      <c r="P93" s="46"/>
      <c r="Q93" s="41"/>
      <c r="R93" s="42"/>
      <c r="S93" s="43"/>
    </row>
    <row r="94" spans="2:19" s="34" customFormat="1" ht="12">
      <c r="B94" s="35"/>
      <c r="C94" s="36"/>
      <c r="D94" s="46"/>
      <c r="E94" s="36"/>
      <c r="F94" s="36"/>
      <c r="G94" s="39"/>
      <c r="H94" s="40"/>
      <c r="I94" s="40"/>
      <c r="J94" s="40"/>
      <c r="K94" s="40"/>
      <c r="L94" s="40"/>
      <c r="M94" s="39"/>
      <c r="N94" s="35"/>
      <c r="O94" s="36"/>
      <c r="P94" s="46"/>
      <c r="Q94" s="41"/>
      <c r="R94" s="42"/>
      <c r="S94" s="43"/>
    </row>
    <row r="95" spans="2:19" s="34" customFormat="1" ht="12">
      <c r="B95" s="35"/>
      <c r="C95" s="36"/>
      <c r="D95" s="46"/>
      <c r="E95" s="36"/>
      <c r="F95" s="36"/>
      <c r="G95" s="39"/>
      <c r="H95" s="40"/>
      <c r="I95" s="40"/>
      <c r="J95" s="40"/>
      <c r="K95" s="40"/>
      <c r="L95" s="40"/>
      <c r="M95" s="39"/>
      <c r="N95" s="35"/>
      <c r="O95" s="36"/>
      <c r="P95" s="46"/>
      <c r="Q95" s="41"/>
      <c r="R95" s="42"/>
      <c r="S95" s="43"/>
    </row>
    <row r="96" spans="2:19" s="34" customFormat="1" ht="12">
      <c r="B96" s="35"/>
      <c r="C96" s="36"/>
      <c r="D96" s="46"/>
      <c r="E96" s="36"/>
      <c r="F96" s="36"/>
      <c r="G96" s="39"/>
      <c r="H96" s="40"/>
      <c r="I96" s="40"/>
      <c r="J96" s="40"/>
      <c r="K96" s="40"/>
      <c r="L96" s="40"/>
      <c r="M96" s="39"/>
      <c r="N96" s="35"/>
      <c r="O96" s="36"/>
      <c r="P96" s="46"/>
      <c r="Q96" s="41"/>
      <c r="R96" s="42"/>
      <c r="S96" s="43"/>
    </row>
    <row r="97" spans="2:19" s="34" customFormat="1" ht="12">
      <c r="B97" s="35"/>
      <c r="C97" s="36"/>
      <c r="D97" s="46"/>
      <c r="E97" s="36"/>
      <c r="F97" s="36"/>
      <c r="G97" s="39"/>
      <c r="H97" s="40"/>
      <c r="I97" s="40"/>
      <c r="J97" s="40"/>
      <c r="K97" s="40"/>
      <c r="L97" s="40"/>
      <c r="M97" s="39"/>
      <c r="N97" s="35"/>
      <c r="O97" s="36"/>
      <c r="P97" s="46"/>
      <c r="Q97" s="41"/>
      <c r="R97" s="42"/>
      <c r="S97" s="43"/>
    </row>
    <row r="98" spans="2:19" s="34" customFormat="1" ht="12">
      <c r="B98" s="35"/>
      <c r="C98" s="36"/>
      <c r="D98" s="46"/>
      <c r="E98" s="36"/>
      <c r="F98" s="36"/>
      <c r="G98" s="39"/>
      <c r="H98" s="40"/>
      <c r="I98" s="40"/>
      <c r="J98" s="40"/>
      <c r="K98" s="40"/>
      <c r="L98" s="40"/>
      <c r="M98" s="39"/>
      <c r="N98" s="35"/>
      <c r="O98" s="36"/>
      <c r="P98" s="46"/>
      <c r="Q98" s="41"/>
      <c r="R98" s="42"/>
      <c r="S98" s="43"/>
    </row>
    <row r="99" spans="2:19" s="34" customFormat="1" ht="12">
      <c r="B99" s="35"/>
      <c r="C99" s="36"/>
      <c r="D99" s="46"/>
      <c r="E99" s="36"/>
      <c r="F99" s="36"/>
      <c r="G99" s="39"/>
      <c r="H99" s="40"/>
      <c r="I99" s="40"/>
      <c r="J99" s="40"/>
      <c r="K99" s="40"/>
      <c r="L99" s="40"/>
      <c r="M99" s="39"/>
      <c r="N99" s="35"/>
      <c r="O99" s="36"/>
      <c r="P99" s="46"/>
      <c r="Q99" s="41"/>
      <c r="R99" s="42"/>
      <c r="S99" s="43"/>
    </row>
    <row r="100" spans="2:19" s="34" customFormat="1" ht="12">
      <c r="B100" s="35"/>
      <c r="C100" s="36"/>
      <c r="D100" s="46"/>
      <c r="E100" s="36"/>
      <c r="F100" s="36"/>
      <c r="G100" s="39"/>
      <c r="H100" s="40"/>
      <c r="I100" s="40"/>
      <c r="J100" s="40"/>
      <c r="K100" s="40"/>
      <c r="L100" s="40"/>
      <c r="M100" s="39"/>
      <c r="N100" s="35"/>
      <c r="O100" s="36"/>
      <c r="P100" s="46"/>
      <c r="Q100" s="41"/>
      <c r="R100" s="42"/>
      <c r="S100" s="43"/>
    </row>
    <row r="101" spans="2:19" s="34" customFormat="1" ht="12">
      <c r="B101" s="35"/>
      <c r="C101" s="36"/>
      <c r="D101" s="46"/>
      <c r="E101" s="36"/>
      <c r="F101" s="36"/>
      <c r="G101" s="39"/>
      <c r="H101" s="40"/>
      <c r="I101" s="40"/>
      <c r="J101" s="40"/>
      <c r="K101" s="40"/>
      <c r="L101" s="40"/>
      <c r="M101" s="39"/>
      <c r="N101" s="35"/>
      <c r="O101" s="36"/>
      <c r="P101" s="46"/>
      <c r="Q101" s="41"/>
      <c r="R101" s="42"/>
      <c r="S101" s="43"/>
    </row>
    <row r="102" spans="2:19" s="34" customFormat="1" ht="12">
      <c r="B102" s="35"/>
      <c r="C102" s="36"/>
      <c r="D102" s="46"/>
      <c r="E102" s="36"/>
      <c r="F102" s="36"/>
      <c r="G102" s="39"/>
      <c r="H102" s="40"/>
      <c r="I102" s="40"/>
      <c r="J102" s="40"/>
      <c r="K102" s="40"/>
      <c r="L102" s="40"/>
      <c r="M102" s="39"/>
      <c r="N102" s="35"/>
      <c r="O102" s="36"/>
      <c r="P102" s="46"/>
      <c r="Q102" s="41"/>
      <c r="R102" s="42"/>
      <c r="S102" s="43"/>
    </row>
    <row r="103" spans="2:19" s="34" customFormat="1" ht="12">
      <c r="B103" s="35"/>
      <c r="C103" s="36"/>
      <c r="D103" s="46"/>
      <c r="E103" s="36"/>
      <c r="F103" s="36"/>
      <c r="G103" s="39"/>
      <c r="H103" s="40"/>
      <c r="I103" s="40"/>
      <c r="J103" s="40"/>
      <c r="K103" s="40"/>
      <c r="L103" s="40"/>
      <c r="M103" s="44"/>
      <c r="N103" s="35"/>
      <c r="O103" s="36"/>
      <c r="P103" s="46"/>
      <c r="Q103" s="41"/>
      <c r="R103" s="42"/>
      <c r="S103" s="43"/>
    </row>
    <row r="104" spans="2:19" s="34" customFormat="1" ht="12">
      <c r="B104" s="35"/>
      <c r="C104" s="36"/>
      <c r="D104" s="46"/>
      <c r="E104" s="36"/>
      <c r="F104" s="36"/>
      <c r="G104" s="39"/>
      <c r="H104" s="40"/>
      <c r="I104" s="40"/>
      <c r="J104" s="40"/>
      <c r="K104" s="40"/>
      <c r="L104" s="40"/>
      <c r="M104" s="44"/>
      <c r="N104" s="35"/>
      <c r="O104" s="36"/>
      <c r="P104" s="46"/>
      <c r="Q104" s="41"/>
      <c r="R104" s="42"/>
      <c r="S104" s="43"/>
    </row>
    <row r="105" spans="2:19" s="34" customFormat="1" ht="12">
      <c r="B105" s="47"/>
      <c r="C105" s="45"/>
      <c r="D105" s="43"/>
      <c r="E105" s="43"/>
      <c r="F105" s="43"/>
      <c r="G105" s="48"/>
      <c r="H105" s="43"/>
      <c r="I105" s="43"/>
      <c r="J105" s="43"/>
      <c r="K105" s="43"/>
      <c r="L105" s="43"/>
      <c r="M105" s="48"/>
      <c r="N105" s="43"/>
      <c r="O105" s="43"/>
      <c r="P105" s="43"/>
      <c r="Q105" s="41"/>
      <c r="R105" s="42"/>
      <c r="S105" s="43"/>
    </row>
    <row r="106" spans="2:19" s="34" customFormat="1" ht="12">
      <c r="B106" s="47"/>
      <c r="C106" s="45"/>
      <c r="D106" s="43"/>
      <c r="E106" s="43"/>
      <c r="F106" s="43"/>
      <c r="G106" s="48"/>
      <c r="H106" s="43"/>
      <c r="I106" s="43"/>
      <c r="J106" s="43"/>
      <c r="K106" s="43"/>
      <c r="L106" s="43"/>
      <c r="M106" s="48"/>
      <c r="N106" s="43"/>
      <c r="O106" s="43"/>
      <c r="P106" s="43"/>
      <c r="Q106" s="41"/>
      <c r="R106" s="42"/>
      <c r="S106" s="43"/>
    </row>
    <row r="107" spans="2:19" s="34" customFormat="1" ht="12">
      <c r="B107" s="47"/>
      <c r="C107" s="45"/>
      <c r="D107" s="43"/>
      <c r="E107" s="43"/>
      <c r="F107" s="43"/>
      <c r="G107" s="48"/>
      <c r="H107" s="43"/>
      <c r="I107" s="43"/>
      <c r="J107" s="43"/>
      <c r="K107" s="43"/>
      <c r="L107" s="43"/>
      <c r="M107" s="48"/>
      <c r="N107" s="43"/>
      <c r="O107" s="43"/>
      <c r="P107" s="43"/>
      <c r="Q107" s="41"/>
      <c r="R107" s="42"/>
      <c r="S107" s="43"/>
    </row>
    <row r="108" spans="2:19" s="34" customFormat="1" ht="12">
      <c r="B108" s="47"/>
      <c r="C108" s="45"/>
      <c r="D108" s="43"/>
      <c r="E108" s="43"/>
      <c r="F108" s="43"/>
      <c r="G108" s="48"/>
      <c r="H108" s="43"/>
      <c r="I108" s="43"/>
      <c r="J108" s="43"/>
      <c r="K108" s="43"/>
      <c r="L108" s="43"/>
      <c r="M108" s="48"/>
      <c r="N108" s="43"/>
      <c r="O108" s="43"/>
      <c r="P108" s="43"/>
      <c r="Q108" s="41"/>
      <c r="R108" s="42"/>
      <c r="S108" s="43"/>
    </row>
    <row r="109" spans="2:19" s="34" customFormat="1" ht="12">
      <c r="B109" s="47"/>
      <c r="C109" s="45"/>
      <c r="D109" s="43"/>
      <c r="E109" s="43"/>
      <c r="F109" s="43"/>
      <c r="G109" s="48"/>
      <c r="H109" s="43"/>
      <c r="I109" s="43"/>
      <c r="J109" s="43"/>
      <c r="K109" s="43"/>
      <c r="L109" s="43"/>
      <c r="M109" s="48"/>
      <c r="N109" s="43"/>
      <c r="O109" s="43"/>
      <c r="P109" s="43"/>
      <c r="Q109" s="41"/>
      <c r="R109" s="42"/>
      <c r="S109" s="43"/>
    </row>
    <row r="110" spans="2:19" s="34" customFormat="1" ht="12">
      <c r="B110" s="47"/>
      <c r="C110" s="45"/>
      <c r="D110" s="43"/>
      <c r="E110" s="43"/>
      <c r="F110" s="43"/>
      <c r="G110" s="48"/>
      <c r="H110" s="43"/>
      <c r="I110" s="43"/>
      <c r="J110" s="43"/>
      <c r="K110" s="43"/>
      <c r="L110" s="43"/>
      <c r="M110" s="48"/>
      <c r="N110" s="43"/>
      <c r="O110" s="43"/>
      <c r="P110" s="43"/>
      <c r="Q110" s="41"/>
      <c r="R110" s="42"/>
      <c r="S110" s="43"/>
    </row>
    <row r="111" spans="2:19" s="34" customFormat="1" ht="12">
      <c r="B111" s="47"/>
      <c r="C111" s="45"/>
      <c r="D111" s="43"/>
      <c r="E111" s="43"/>
      <c r="F111" s="43"/>
      <c r="G111" s="48"/>
      <c r="H111" s="43"/>
      <c r="I111" s="43"/>
      <c r="J111" s="43"/>
      <c r="K111" s="43"/>
      <c r="L111" s="43"/>
      <c r="M111" s="48"/>
      <c r="N111" s="43"/>
      <c r="O111" s="43"/>
      <c r="P111" s="43"/>
      <c r="Q111" s="41"/>
      <c r="R111" s="42"/>
      <c r="S111" s="43"/>
    </row>
    <row r="112" spans="2:19" s="34" customFormat="1" ht="12">
      <c r="B112" s="47"/>
      <c r="C112" s="45"/>
      <c r="D112" s="43"/>
      <c r="E112" s="43"/>
      <c r="F112" s="43"/>
      <c r="G112" s="48"/>
      <c r="H112" s="43"/>
      <c r="I112" s="43"/>
      <c r="J112" s="43"/>
      <c r="K112" s="43"/>
      <c r="L112" s="43"/>
      <c r="M112" s="48"/>
      <c r="N112" s="43"/>
      <c r="O112" s="43"/>
      <c r="P112" s="43"/>
      <c r="Q112" s="41"/>
      <c r="R112" s="42"/>
      <c r="S112" s="43"/>
    </row>
    <row r="113" spans="2:19" s="34" customFormat="1" ht="12">
      <c r="B113" s="47"/>
      <c r="C113" s="45"/>
      <c r="D113" s="43"/>
      <c r="E113" s="43"/>
      <c r="F113" s="43"/>
      <c r="G113" s="48"/>
      <c r="H113" s="43"/>
      <c r="I113" s="43"/>
      <c r="J113" s="43"/>
      <c r="K113" s="43"/>
      <c r="L113" s="43"/>
      <c r="M113" s="48"/>
      <c r="N113" s="43"/>
      <c r="O113" s="43"/>
      <c r="P113" s="43"/>
      <c r="Q113" s="41"/>
      <c r="R113" s="42"/>
      <c r="S113" s="43"/>
    </row>
  </sheetData>
  <mergeCells count="8">
    <mergeCell ref="B2:S2"/>
    <mergeCell ref="B4:D4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3:H10"/>
  <sheetViews>
    <sheetView workbookViewId="0">
      <selection activeCell="J16" sqref="J16"/>
    </sheetView>
  </sheetViews>
  <sheetFormatPr defaultRowHeight="15"/>
  <cols>
    <col min="1" max="2" width="6.7109375" customWidth="1"/>
    <col min="3" max="3" width="4.5703125" customWidth="1"/>
    <col min="4" max="4" width="2.85546875" bestFit="1" customWidth="1"/>
    <col min="5" max="6" width="6.7109375" customWidth="1"/>
    <col min="7" max="7" width="4.5703125" customWidth="1"/>
    <col min="8" max="8" width="4.28515625" bestFit="1" customWidth="1"/>
  </cols>
  <sheetData>
    <row r="3" spans="1:8" ht="23.25" customHeight="1">
      <c r="A3" s="471" t="s">
        <v>21</v>
      </c>
      <c r="B3" s="472"/>
      <c r="C3" s="473"/>
      <c r="D3" s="473"/>
      <c r="E3" s="473"/>
      <c r="F3" s="473"/>
      <c r="G3" s="473"/>
      <c r="H3" s="474"/>
    </row>
    <row r="4" spans="1:8" ht="26.25">
      <c r="A4" s="475" t="s">
        <v>22</v>
      </c>
      <c r="B4" s="476"/>
      <c r="C4" s="476"/>
      <c r="D4" s="476"/>
      <c r="E4" s="476"/>
      <c r="F4" s="476"/>
      <c r="G4" s="476"/>
      <c r="H4" s="477"/>
    </row>
    <row r="5" spans="1:8" ht="26.25">
      <c r="A5" s="478" t="s">
        <v>14</v>
      </c>
      <c r="B5" s="479"/>
      <c r="C5" s="479"/>
      <c r="D5" s="479"/>
      <c r="E5" s="480">
        <v>42518</v>
      </c>
      <c r="F5" s="481"/>
      <c r="G5" s="481"/>
      <c r="H5" s="482"/>
    </row>
    <row r="6" spans="1:8" ht="26.25">
      <c r="A6" s="26" t="s">
        <v>17</v>
      </c>
      <c r="B6" s="26" t="s">
        <v>18</v>
      </c>
      <c r="C6" s="483" t="s">
        <v>15</v>
      </c>
      <c r="D6" s="484"/>
      <c r="E6" s="27" t="s">
        <v>17</v>
      </c>
      <c r="F6" s="26" t="s">
        <v>18</v>
      </c>
      <c r="G6" s="483" t="s">
        <v>15</v>
      </c>
      <c r="H6" s="484"/>
    </row>
    <row r="7" spans="1:8" ht="26.25">
      <c r="A7" s="467" t="s">
        <v>12</v>
      </c>
      <c r="B7" s="468"/>
      <c r="C7" s="469"/>
      <c r="D7" s="470"/>
      <c r="E7" s="467" t="s">
        <v>23</v>
      </c>
      <c r="F7" s="468"/>
      <c r="G7" s="469"/>
      <c r="H7" s="470"/>
    </row>
    <row r="8" spans="1:8" ht="23.25">
      <c r="A8" s="55">
        <v>19.829999999999998</v>
      </c>
      <c r="B8" s="56">
        <v>19.899999999999999</v>
      </c>
      <c r="C8" s="57">
        <v>0.6</v>
      </c>
      <c r="D8" s="31" t="s">
        <v>16</v>
      </c>
      <c r="E8" s="56">
        <v>30.5</v>
      </c>
      <c r="F8" s="56">
        <v>29.2</v>
      </c>
      <c r="G8" s="57">
        <v>3.2</v>
      </c>
      <c r="H8" s="58" t="s">
        <v>23</v>
      </c>
    </row>
    <row r="9" spans="1:8" ht="23.25">
      <c r="A9" s="55">
        <v>29.73</v>
      </c>
      <c r="B9" s="56">
        <v>29.7</v>
      </c>
      <c r="C9" s="57">
        <v>0.6</v>
      </c>
      <c r="D9" s="31" t="s">
        <v>16</v>
      </c>
      <c r="E9" s="56">
        <v>51.1</v>
      </c>
      <c r="F9" s="56">
        <v>49.7</v>
      </c>
      <c r="G9" s="57">
        <v>3.2</v>
      </c>
      <c r="H9" s="58" t="s">
        <v>23</v>
      </c>
    </row>
    <row r="10" spans="1:8" ht="23.25">
      <c r="A10" s="55">
        <v>39.950000000000003</v>
      </c>
      <c r="B10" s="56">
        <v>39.9</v>
      </c>
      <c r="C10" s="57">
        <v>0.6</v>
      </c>
      <c r="D10" s="31" t="s">
        <v>16</v>
      </c>
      <c r="E10" s="56">
        <v>70.7</v>
      </c>
      <c r="F10" s="56">
        <v>70.2</v>
      </c>
      <c r="G10" s="57">
        <v>3.2</v>
      </c>
      <c r="H10" s="58" t="s">
        <v>23</v>
      </c>
    </row>
  </sheetData>
  <mergeCells count="10">
    <mergeCell ref="A7:B7"/>
    <mergeCell ref="C7:D7"/>
    <mergeCell ref="E7:F7"/>
    <mergeCell ref="G7:H7"/>
    <mergeCell ref="A3:H3"/>
    <mergeCell ref="A4:H4"/>
    <mergeCell ref="A5:D5"/>
    <mergeCell ref="E5:H5"/>
    <mergeCell ref="C6:D6"/>
    <mergeCell ref="G6:H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Data Record(Humid)</vt:lpstr>
      <vt:lpstr>Data Record(Temp)</vt:lpstr>
      <vt:lpstr>Certificate</vt:lpstr>
      <vt:lpstr>Report</vt:lpstr>
      <vt:lpstr>Result</vt:lpstr>
      <vt:lpstr>Uncertainty Budget(20 to 40C)</vt:lpstr>
      <vt:lpstr>Uncertainty Budget(30 to 70%RH)</vt:lpstr>
      <vt:lpstr>Cert of STD</vt:lpstr>
      <vt:lpstr>Certificate!Print_Area</vt:lpstr>
      <vt:lpstr>'Data Record(Humid)'!Print_Area</vt:lpstr>
      <vt:lpstr>'Data Record(Temp)'!Print_Area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2016-07-12T15:39:09Z</cp:lastPrinted>
  <dcterms:created xsi:type="dcterms:W3CDTF">2015-10-03T04:51:17Z</dcterms:created>
  <dcterms:modified xsi:type="dcterms:W3CDTF">2017-09-24T16:57:17Z</dcterms:modified>
</cp:coreProperties>
</file>