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3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kaw\oxsoft\metrikos\evgenis\02_Mechanical\"/>
    </mc:Choice>
  </mc:AlternateContent>
  <bookViews>
    <workbookView xWindow="120" yWindow="1245" windowWidth="15480" windowHeight="8775" activeTab="6"/>
  </bookViews>
  <sheets>
    <sheet name="Data(mg)" sheetId="13" r:id="rId1"/>
    <sheet name="Data(g)" sheetId="23" r:id="rId2"/>
    <sheet name="Data(kg)" sheetId="24" r:id="rId3"/>
    <sheet name="Certificate" sheetId="25" r:id="rId4"/>
    <sheet name="Report" sheetId="20" r:id="rId5"/>
    <sheet name="Result" sheetId="22" r:id="rId6"/>
    <sheet name="Uncert Budget " sheetId="26" r:id="rId7"/>
    <sheet name="Uncert of STD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AAA">[1]Eq.List!$A$2:$I$188</definedName>
    <definedName name="ACCTORQUE">[2]Torque!$A$16:$J$19</definedName>
    <definedName name="ASSET">[3]E4402B!#REF!</definedName>
    <definedName name="BBB">[4]Eq.List!$A$2:$H$210</definedName>
    <definedName name="bfbdd">#REF!</definedName>
    <definedName name="calibration_by">[5]MAR05!$BH$39:$BH$43</definedName>
    <definedName name="CAP">[3]E4402B!#REF!</definedName>
    <definedName name="CCC">[6]Eq.List!$A$2:$H$210</definedName>
    <definedName name="Cet.no">'[7]Cert.'!#REF!</definedName>
    <definedName name="da">#REF!</definedName>
    <definedName name="data">#REF!</definedName>
    <definedName name="data1">#REF!</definedName>
    <definedName name="DATE">[3]E4402B!#REF!</definedName>
    <definedName name="DDD">#REF!</definedName>
    <definedName name="DDDE">[8]Equip.List!$A$2:$I$188</definedName>
    <definedName name="dsvg">#REF!</definedName>
    <definedName name="dttaff">#REF!</definedName>
    <definedName name="efrfg">#REF!</definedName>
    <definedName name="eq.list">[9]Eq.List!$A$2:$H$280</definedName>
    <definedName name="Equip.List">[10]Equip.List!$A$2:$H$182</definedName>
    <definedName name="Equip.Table">[11]Equipment!$A$2:$H$182</definedName>
    <definedName name="Equipment">[12]Sheet2!$A$2:$A$182</definedName>
    <definedName name="fkop">#REF!</definedName>
    <definedName name="GGG">#REF!</definedName>
    <definedName name="hgjky8uoytjgkjhlili">#REF!</definedName>
    <definedName name="HHH">[13]Eq.List!$A$2:$H$210</definedName>
    <definedName name="HHJ">#REF!</definedName>
    <definedName name="HHN">#REF!</definedName>
    <definedName name="JOB">[3]E4402B!#REF!</definedName>
    <definedName name="kds">#REF!</definedName>
    <definedName name="KKKM">#REF!</definedName>
    <definedName name="LCR">[14]Eq.List!$A$2:$H$211</definedName>
    <definedName name="LIST">#REF!</definedName>
    <definedName name="list.temp">#REF!</definedName>
    <definedName name="Lists">[15]Onsite!$C$5:$R$7</definedName>
    <definedName name="liststandard">[2]Torque!$A$16:$A$19</definedName>
    <definedName name="LISTTORQUE">[2]Torque!$A$16:$J$19</definedName>
    <definedName name="listunit">#REF!</definedName>
    <definedName name="LLCCRR">#REF!</definedName>
    <definedName name="lmcblfgmop">#REF!</definedName>
    <definedName name="lookuparea">#REF!</definedName>
    <definedName name="Mass">#REF!</definedName>
    <definedName name="Mclass">#REF!</definedName>
    <definedName name="MFG">[3]E4402B!#REF!</definedName>
    <definedName name="NNN">#REF!</definedName>
    <definedName name="OOO">#REF!</definedName>
    <definedName name="op">#REF!</definedName>
    <definedName name="optic">#REF!</definedName>
    <definedName name="opticstandard">#REF!</definedName>
    <definedName name="opticstd">#REF!</definedName>
    <definedName name="Page__2__of__2">'[16]Cert. (LIG)'!#REF!</definedName>
    <definedName name="PartName">[15]Onsite!$C$5:$C$7</definedName>
    <definedName name="Pinij">#REF!</definedName>
    <definedName name="Plate">#REF!</definedName>
    <definedName name="post">[17]CERT!#REF!</definedName>
    <definedName name="PPPL">[18]Eq.List!$A$2:$H$216</definedName>
    <definedName name="_xlnm.Print_Area" localSheetId="3">Certificate!$A$1:$AD$38</definedName>
    <definedName name="_xlnm.Print_Area" localSheetId="1">'Data(g)'!$A$1:$AE$58</definedName>
    <definedName name="_xlnm.Print_Area" localSheetId="2">'Data(kg)'!$A$1:$AE$42</definedName>
    <definedName name="_xlnm.Print_Area" localSheetId="0">'Data(mg)'!$A$1:$AE$46</definedName>
    <definedName name="_xlnm.Print_Area" localSheetId="4">Report!$A$1:$V$22</definedName>
    <definedName name="_xlnm.Print_Area" localSheetId="5">Result!$A$1:$Y$35</definedName>
    <definedName name="pui">#REF!</definedName>
    <definedName name="QWE">[19]Eq.List!$A$2:$H$210</definedName>
    <definedName name="sfrg">#REF!</definedName>
    <definedName name="SM_99014">#REF!</definedName>
    <definedName name="SN">[3]E4402B!#REF!</definedName>
    <definedName name="standard">[10]Equip.List!$A$2:$A$182</definedName>
    <definedName name="std">[20]Equip.List!$A$2:$H$188</definedName>
    <definedName name="std.">[21]Equip.List!$A$2:$A$184</definedName>
    <definedName name="std.list">#REF!</definedName>
    <definedName name="STD.TABLE">[12]Sheet2!$A$2:$H$182</definedName>
    <definedName name="std_list">#REF!</definedName>
    <definedName name="stds">#REF!</definedName>
    <definedName name="uilfykukf">#REF!</definedName>
    <definedName name="UIO">[22]Eq.List!$A$2:$H$210</definedName>
    <definedName name="unit">#REF!</definedName>
    <definedName name="UUU">#REF!</definedName>
    <definedName name="vbtb">#REF!</definedName>
    <definedName name="vjsoj">'[7]Cert.'!#REF!</definedName>
    <definedName name="XXX">#REF!</definedName>
    <definedName name="ZXC">#REF!</definedName>
  </definedNames>
  <calcPr calcId="162913"/>
  <fileRecoveryPr autoRecover="0"/>
</workbook>
</file>

<file path=xl/calcChain.xml><?xml version="1.0" encoding="utf-8"?>
<calcChain xmlns="http://schemas.openxmlformats.org/spreadsheetml/2006/main">
  <c r="Q8" i="26" l="1"/>
  <c r="Q9" i="26"/>
  <c r="Q10" i="26"/>
  <c r="Q11" i="26"/>
  <c r="Q12" i="26"/>
  <c r="Q13" i="26"/>
  <c r="Q14" i="26"/>
  <c r="Q15" i="26"/>
  <c r="Q16" i="26"/>
  <c r="Q17" i="26"/>
  <c r="Q18" i="26"/>
  <c r="Q19" i="26"/>
  <c r="Q20" i="26"/>
  <c r="Q21" i="26"/>
  <c r="Q22" i="26"/>
  <c r="Q23" i="26"/>
  <c r="Q24" i="26"/>
  <c r="Q25" i="26"/>
  <c r="Q26" i="26"/>
  <c r="Q7" i="26"/>
  <c r="P8" i="26" l="1"/>
  <c r="P9" i="26"/>
  <c r="P10" i="26"/>
  <c r="P11" i="26"/>
  <c r="P12" i="26"/>
  <c r="P13" i="26"/>
  <c r="P14" i="26"/>
  <c r="P15" i="26"/>
  <c r="P16" i="26"/>
  <c r="P17" i="26"/>
  <c r="P18" i="26"/>
  <c r="P19" i="26"/>
  <c r="P20" i="26"/>
  <c r="P21" i="26"/>
  <c r="P22" i="26"/>
  <c r="P23" i="26"/>
  <c r="P24" i="26"/>
  <c r="P25" i="26"/>
  <c r="P26" i="26"/>
  <c r="P7" i="26"/>
  <c r="L26" i="26" l="1"/>
  <c r="L25" i="26"/>
  <c r="L24" i="26"/>
  <c r="L23" i="26"/>
  <c r="L22" i="26"/>
  <c r="W38" i="24"/>
  <c r="T38" i="24"/>
  <c r="W37" i="24"/>
  <c r="T37" i="24"/>
  <c r="AL36" i="24"/>
  <c r="AI36" i="24"/>
  <c r="Z36" i="24"/>
  <c r="AC36" i="24" s="1"/>
  <c r="W36" i="24"/>
  <c r="T36" i="24"/>
  <c r="W34" i="24"/>
  <c r="T34" i="24"/>
  <c r="W33" i="24"/>
  <c r="T33" i="24"/>
  <c r="AL32" i="24"/>
  <c r="AI32" i="24"/>
  <c r="Z32" i="24"/>
  <c r="AC32" i="24" s="1"/>
  <c r="W32" i="24"/>
  <c r="T32" i="24"/>
  <c r="W30" i="24"/>
  <c r="T30" i="24"/>
  <c r="W29" i="24"/>
  <c r="T29" i="24"/>
  <c r="AL28" i="24"/>
  <c r="AI28" i="24"/>
  <c r="Z28" i="24"/>
  <c r="AC28" i="24" s="1"/>
  <c r="W28" i="24"/>
  <c r="T28" i="24"/>
  <c r="W26" i="24"/>
  <c r="T26" i="24"/>
  <c r="W25" i="24"/>
  <c r="T25" i="24"/>
  <c r="AL24" i="24"/>
  <c r="AI24" i="24"/>
  <c r="Z24" i="24"/>
  <c r="AC24" i="24" s="1"/>
  <c r="W24" i="24"/>
  <c r="T24" i="24"/>
  <c r="W22" i="24"/>
  <c r="T22" i="24"/>
  <c r="W21" i="24"/>
  <c r="T21" i="24"/>
  <c r="AL20" i="24"/>
  <c r="AI20" i="24"/>
  <c r="Z20" i="24"/>
  <c r="AC20" i="24" s="1"/>
  <c r="W20" i="24"/>
  <c r="T20" i="24"/>
  <c r="L21" i="26"/>
  <c r="L20" i="26"/>
  <c r="L19" i="26"/>
  <c r="L18" i="26"/>
  <c r="L17" i="26"/>
  <c r="L16" i="26"/>
  <c r="L15" i="26"/>
  <c r="L14" i="26"/>
  <c r="L13" i="26"/>
  <c r="W54" i="23"/>
  <c r="T54" i="23"/>
  <c r="W53" i="23"/>
  <c r="T53" i="23"/>
  <c r="AL52" i="23"/>
  <c r="AI52" i="23"/>
  <c r="Z52" i="23"/>
  <c r="AC52" i="23" s="1"/>
  <c r="W52" i="23"/>
  <c r="T52" i="23"/>
  <c r="W50" i="23"/>
  <c r="T50" i="23"/>
  <c r="W49" i="23"/>
  <c r="T49" i="23"/>
  <c r="AL48" i="23"/>
  <c r="AI48" i="23"/>
  <c r="Z48" i="23"/>
  <c r="AC48" i="23" s="1"/>
  <c r="W48" i="23"/>
  <c r="T48" i="23"/>
  <c r="W46" i="23"/>
  <c r="T46" i="23"/>
  <c r="W45" i="23"/>
  <c r="T45" i="23"/>
  <c r="AL44" i="23"/>
  <c r="AI44" i="23"/>
  <c r="Z44" i="23"/>
  <c r="AC44" i="23" s="1"/>
  <c r="W44" i="23"/>
  <c r="T44" i="23"/>
  <c r="W42" i="23"/>
  <c r="T42" i="23"/>
  <c r="W41" i="23"/>
  <c r="T41" i="23"/>
  <c r="AL40" i="23"/>
  <c r="W40" i="23"/>
  <c r="AI40" i="23" s="1"/>
  <c r="T40" i="23"/>
  <c r="W38" i="23"/>
  <c r="T38" i="23"/>
  <c r="W37" i="23"/>
  <c r="T37" i="23"/>
  <c r="AL36" i="23"/>
  <c r="W36" i="23"/>
  <c r="AI36" i="23" s="1"/>
  <c r="T36" i="23"/>
  <c r="W34" i="23"/>
  <c r="T34" i="23"/>
  <c r="W33" i="23"/>
  <c r="T33" i="23"/>
  <c r="AL32" i="23"/>
  <c r="W32" i="23"/>
  <c r="AI32" i="23" s="1"/>
  <c r="T32" i="23"/>
  <c r="W30" i="23"/>
  <c r="T30" i="23"/>
  <c r="W29" i="23"/>
  <c r="T29" i="23"/>
  <c r="AL28" i="23"/>
  <c r="W28" i="23"/>
  <c r="AI28" i="23" s="1"/>
  <c r="T28" i="23"/>
  <c r="W26" i="23"/>
  <c r="T26" i="23"/>
  <c r="W25" i="23"/>
  <c r="T25" i="23"/>
  <c r="AL24" i="23"/>
  <c r="W24" i="23"/>
  <c r="AI24" i="23" s="1"/>
  <c r="T24" i="23"/>
  <c r="W22" i="23"/>
  <c r="T22" i="23"/>
  <c r="W21" i="23"/>
  <c r="T21" i="23"/>
  <c r="AL20" i="23"/>
  <c r="W20" i="23"/>
  <c r="AI20" i="23" s="1"/>
  <c r="T20" i="23"/>
  <c r="L12" i="26"/>
  <c r="L11" i="26"/>
  <c r="L10" i="26"/>
  <c r="L9" i="26"/>
  <c r="L8" i="26"/>
  <c r="L7" i="26"/>
  <c r="AI40" i="13"/>
  <c r="AI36" i="13"/>
  <c r="AI32" i="13"/>
  <c r="AI28" i="13"/>
  <c r="AI24" i="13"/>
  <c r="AI20" i="13"/>
  <c r="AC40" i="13"/>
  <c r="AC36" i="13"/>
  <c r="AC32" i="13"/>
  <c r="AC28" i="13"/>
  <c r="AC24" i="13"/>
  <c r="AC20" i="13"/>
  <c r="Z40" i="13"/>
  <c r="Z36" i="13"/>
  <c r="Z32" i="13"/>
  <c r="Z28" i="13"/>
  <c r="Z24" i="13"/>
  <c r="Z20" i="13"/>
  <c r="W42" i="13"/>
  <c r="W41" i="13"/>
  <c r="W40" i="13"/>
  <c r="W38" i="13"/>
  <c r="W37" i="13"/>
  <c r="W36" i="13"/>
  <c r="W34" i="13"/>
  <c r="W33" i="13"/>
  <c r="W32" i="13"/>
  <c r="W30" i="13"/>
  <c r="W29" i="13"/>
  <c r="W28" i="13"/>
  <c r="W26" i="13"/>
  <c r="W25" i="13"/>
  <c r="W24" i="13"/>
  <c r="W21" i="13"/>
  <c r="W22" i="13"/>
  <c r="W20" i="13"/>
  <c r="T42" i="13"/>
  <c r="T41" i="13"/>
  <c r="T40" i="13"/>
  <c r="T38" i="13"/>
  <c r="T37" i="13"/>
  <c r="T36" i="13"/>
  <c r="T34" i="13"/>
  <c r="T33" i="13"/>
  <c r="T32" i="13"/>
  <c r="T30" i="13"/>
  <c r="T29" i="13"/>
  <c r="T28" i="13"/>
  <c r="T26" i="13"/>
  <c r="T25" i="13"/>
  <c r="T24" i="13"/>
  <c r="T21" i="13"/>
  <c r="T22" i="13"/>
  <c r="T20" i="13"/>
  <c r="Z20" i="23" l="1"/>
  <c r="AC20" i="23" s="1"/>
  <c r="Z24" i="23"/>
  <c r="AC24" i="23" s="1"/>
  <c r="Z28" i="23"/>
  <c r="AC28" i="23" s="1"/>
  <c r="Z32" i="23"/>
  <c r="AC32" i="23" s="1"/>
  <c r="Z36" i="23"/>
  <c r="AC36" i="23" s="1"/>
  <c r="Z40" i="23"/>
  <c r="AC40" i="23" s="1"/>
  <c r="K39" i="24"/>
  <c r="K35" i="24"/>
  <c r="K31" i="24"/>
  <c r="K27" i="24"/>
  <c r="K23" i="24"/>
  <c r="K55" i="23"/>
  <c r="K51" i="23"/>
  <c r="K47" i="23"/>
  <c r="K43" i="23"/>
  <c r="K39" i="23"/>
  <c r="K35" i="23"/>
  <c r="K31" i="23"/>
  <c r="K27" i="23"/>
  <c r="K23" i="23"/>
  <c r="K43" i="13" l="1"/>
  <c r="K39" i="13"/>
  <c r="K35" i="13"/>
  <c r="K31" i="13"/>
  <c r="K27" i="13"/>
  <c r="AL24" i="13" s="1"/>
  <c r="K23" i="13"/>
  <c r="AL20" i="13" s="1"/>
  <c r="AA20" i="25"/>
  <c r="AA19" i="25"/>
  <c r="K22" i="25"/>
  <c r="K16" i="25"/>
  <c r="K15" i="25"/>
  <c r="K14" i="25"/>
  <c r="K13" i="25"/>
  <c r="K12" i="25"/>
  <c r="K8" i="25"/>
  <c r="K7" i="25"/>
  <c r="K5" i="25"/>
  <c r="H16" i="24" l="1"/>
  <c r="T15" i="24"/>
  <c r="H15" i="24"/>
  <c r="T14" i="24"/>
  <c r="H14" i="24"/>
  <c r="T13" i="24"/>
  <c r="H13" i="24"/>
  <c r="T12" i="24"/>
  <c r="H12" i="24"/>
  <c r="T11" i="24"/>
  <c r="H11" i="24"/>
  <c r="T15" i="23"/>
  <c r="T14" i="23"/>
  <c r="T13" i="23"/>
  <c r="T12" i="23"/>
  <c r="T11" i="23"/>
  <c r="H16" i="23"/>
  <c r="H15" i="23"/>
  <c r="H14" i="23"/>
  <c r="H13" i="23"/>
  <c r="H12" i="23"/>
  <c r="H11" i="23"/>
  <c r="Y8" i="23"/>
  <c r="Y8" i="24" s="1"/>
  <c r="O8" i="23"/>
  <c r="O8" i="24" s="1"/>
  <c r="T7" i="23"/>
  <c r="T7" i="24" s="1"/>
  <c r="D8" i="23"/>
  <c r="D8" i="24" s="1"/>
  <c r="F7" i="23"/>
  <c r="F7" i="24" s="1"/>
  <c r="F6" i="23"/>
  <c r="F5" i="23"/>
  <c r="T3" i="23"/>
  <c r="Q3" i="23"/>
  <c r="Z2" i="23"/>
  <c r="P2" i="23"/>
  <c r="P1" i="23"/>
  <c r="F6" i="24"/>
  <c r="E10" i="22" l="1"/>
  <c r="C10" i="22"/>
  <c r="AL40" i="13" l="1"/>
  <c r="AL36" i="13"/>
  <c r="AL32" i="13"/>
  <c r="AL28" i="13"/>
  <c r="L10" i="22"/>
  <c r="L11" i="22" l="1"/>
  <c r="L12" i="22"/>
  <c r="L13" i="22"/>
  <c r="L15" i="22"/>
  <c r="J11" i="22"/>
  <c r="J12" i="22"/>
  <c r="J13" i="22"/>
  <c r="J14" i="22"/>
  <c r="J15" i="22"/>
  <c r="H11" i="22"/>
  <c r="H12" i="22"/>
  <c r="H13" i="22"/>
  <c r="H14" i="22"/>
  <c r="H15" i="22"/>
  <c r="J10" i="22"/>
  <c r="H10" i="22"/>
  <c r="L14" i="22"/>
  <c r="D26" i="26" l="1"/>
  <c r="E26" i="26" s="1"/>
  <c r="D25" i="26"/>
  <c r="E25" i="26" s="1"/>
  <c r="D23" i="26"/>
  <c r="D22" i="26"/>
  <c r="D21" i="26"/>
  <c r="E21" i="26" s="1"/>
  <c r="D24" i="26"/>
  <c r="D19" i="26"/>
  <c r="E19" i="26" s="1"/>
  <c r="D20" i="26"/>
  <c r="E20" i="26" s="1"/>
  <c r="D18" i="26"/>
  <c r="E18" i="26" s="1"/>
  <c r="D17" i="26"/>
  <c r="E17" i="26" s="1"/>
  <c r="D16" i="26"/>
  <c r="D15" i="26"/>
  <c r="E15" i="26" s="1"/>
  <c r="D14" i="26"/>
  <c r="D13" i="26"/>
  <c r="E13" i="26" s="1"/>
  <c r="D12" i="26"/>
  <c r="D11" i="26"/>
  <c r="D10" i="26"/>
  <c r="D9" i="26"/>
  <c r="E9" i="26" s="1"/>
  <c r="D8" i="26"/>
  <c r="D7" i="26"/>
  <c r="E7" i="26" s="1"/>
  <c r="M26" i="26"/>
  <c r="O26" i="26" s="1"/>
  <c r="H26" i="26"/>
  <c r="J26" i="26" s="1"/>
  <c r="K26" i="26" s="1"/>
  <c r="F26" i="26"/>
  <c r="G26" i="26" s="1"/>
  <c r="M25" i="26"/>
  <c r="O25" i="26" s="1"/>
  <c r="H25" i="26"/>
  <c r="J25" i="26" s="1"/>
  <c r="K25" i="26" s="1"/>
  <c r="F25" i="26"/>
  <c r="G25" i="26" s="1"/>
  <c r="M24" i="26"/>
  <c r="O24" i="26" s="1"/>
  <c r="H24" i="26"/>
  <c r="J24" i="26" s="1"/>
  <c r="K24" i="26" s="1"/>
  <c r="F24" i="26"/>
  <c r="G24" i="26" s="1"/>
  <c r="E24" i="26"/>
  <c r="M23" i="26"/>
  <c r="O23" i="26" s="1"/>
  <c r="H23" i="26"/>
  <c r="J23" i="26" s="1"/>
  <c r="K23" i="26" s="1"/>
  <c r="F23" i="26"/>
  <c r="G23" i="26" s="1"/>
  <c r="E23" i="26"/>
  <c r="M22" i="26"/>
  <c r="O22" i="26" s="1"/>
  <c r="H22" i="26"/>
  <c r="J22" i="26" s="1"/>
  <c r="K22" i="26" s="1"/>
  <c r="F22" i="26"/>
  <c r="G22" i="26" s="1"/>
  <c r="E22" i="26"/>
  <c r="M21" i="26"/>
  <c r="O21" i="26" s="1"/>
  <c r="H21" i="26"/>
  <c r="J21" i="26" s="1"/>
  <c r="K21" i="26" s="1"/>
  <c r="F21" i="26"/>
  <c r="G21" i="26" s="1"/>
  <c r="M20" i="26"/>
  <c r="O20" i="26" s="1"/>
  <c r="H20" i="26"/>
  <c r="J20" i="26" s="1"/>
  <c r="K20" i="26" s="1"/>
  <c r="F20" i="26"/>
  <c r="G20" i="26" s="1"/>
  <c r="M19" i="26"/>
  <c r="O19" i="26" s="1"/>
  <c r="H19" i="26"/>
  <c r="J19" i="26" s="1"/>
  <c r="K19" i="26" s="1"/>
  <c r="F19" i="26"/>
  <c r="G19" i="26" s="1"/>
  <c r="M18" i="26"/>
  <c r="O18" i="26" s="1"/>
  <c r="H18" i="26"/>
  <c r="J18" i="26" s="1"/>
  <c r="K18" i="26" s="1"/>
  <c r="F18" i="26"/>
  <c r="G18" i="26" s="1"/>
  <c r="M17" i="26"/>
  <c r="O17" i="26" s="1"/>
  <c r="H17" i="26"/>
  <c r="J17" i="26" s="1"/>
  <c r="K17" i="26" s="1"/>
  <c r="F17" i="26"/>
  <c r="G17" i="26" s="1"/>
  <c r="M16" i="26"/>
  <c r="O16" i="26" s="1"/>
  <c r="H16" i="26"/>
  <c r="J16" i="26" s="1"/>
  <c r="K16" i="26" s="1"/>
  <c r="F16" i="26"/>
  <c r="G16" i="26" s="1"/>
  <c r="E16" i="26"/>
  <c r="M15" i="26"/>
  <c r="O15" i="26" s="1"/>
  <c r="H15" i="26"/>
  <c r="J15" i="26" s="1"/>
  <c r="K15" i="26" s="1"/>
  <c r="F15" i="26"/>
  <c r="G15" i="26" s="1"/>
  <c r="M14" i="26"/>
  <c r="O14" i="26" s="1"/>
  <c r="H14" i="26"/>
  <c r="J14" i="26" s="1"/>
  <c r="K14" i="26" s="1"/>
  <c r="F14" i="26"/>
  <c r="G14" i="26" s="1"/>
  <c r="E14" i="26"/>
  <c r="M13" i="26"/>
  <c r="O13" i="26" s="1"/>
  <c r="H13" i="26"/>
  <c r="J13" i="26" s="1"/>
  <c r="K13" i="26" s="1"/>
  <c r="F13" i="26"/>
  <c r="G13" i="26" s="1"/>
  <c r="M12" i="26"/>
  <c r="O12" i="26" s="1"/>
  <c r="H12" i="26"/>
  <c r="J12" i="26" s="1"/>
  <c r="K12" i="26" s="1"/>
  <c r="F12" i="26"/>
  <c r="G12" i="26" s="1"/>
  <c r="E12" i="26"/>
  <c r="M11" i="26"/>
  <c r="O11" i="26" s="1"/>
  <c r="H11" i="26"/>
  <c r="J11" i="26" s="1"/>
  <c r="K11" i="26" s="1"/>
  <c r="F11" i="26"/>
  <c r="G11" i="26" s="1"/>
  <c r="E11" i="26"/>
  <c r="M10" i="26"/>
  <c r="O10" i="26" s="1"/>
  <c r="H10" i="26"/>
  <c r="J10" i="26" s="1"/>
  <c r="K10" i="26" s="1"/>
  <c r="F10" i="26"/>
  <c r="G10" i="26" s="1"/>
  <c r="E10" i="26"/>
  <c r="M9" i="26"/>
  <c r="O9" i="26" s="1"/>
  <c r="H9" i="26"/>
  <c r="J9" i="26" s="1"/>
  <c r="K9" i="26" s="1"/>
  <c r="F9" i="26"/>
  <c r="G9" i="26" s="1"/>
  <c r="M8" i="26"/>
  <c r="O8" i="26" s="1"/>
  <c r="H8" i="26"/>
  <c r="J8" i="26" s="1"/>
  <c r="K8" i="26" s="1"/>
  <c r="F8" i="26"/>
  <c r="G8" i="26" s="1"/>
  <c r="E8" i="26"/>
  <c r="M7" i="26"/>
  <c r="O7" i="26" s="1"/>
  <c r="H7" i="26"/>
  <c r="J7" i="26" s="1"/>
  <c r="K7" i="26" s="1"/>
  <c r="F7" i="26"/>
  <c r="G7" i="26" s="1"/>
  <c r="N8" i="26" l="1"/>
  <c r="R8" i="26" s="1"/>
  <c r="N10" i="26"/>
  <c r="R10" i="26" s="1"/>
  <c r="N12" i="26"/>
  <c r="N22" i="26"/>
  <c r="R22" i="26" s="1"/>
  <c r="T10" i="22" s="1"/>
  <c r="N24" i="26"/>
  <c r="N26" i="26"/>
  <c r="R26" i="26" s="1"/>
  <c r="R12" i="26"/>
  <c r="N7" i="26"/>
  <c r="N9" i="26"/>
  <c r="N11" i="26"/>
  <c r="N14" i="26"/>
  <c r="N15" i="26"/>
  <c r="N16" i="26"/>
  <c r="N17" i="26"/>
  <c r="N18" i="26"/>
  <c r="N19" i="26"/>
  <c r="N20" i="26"/>
  <c r="N21" i="26"/>
  <c r="R24" i="26"/>
  <c r="N13" i="26"/>
  <c r="N23" i="26"/>
  <c r="N25" i="26"/>
  <c r="R23" i="26" l="1"/>
  <c r="R21" i="26"/>
  <c r="R17" i="26"/>
  <c r="R25" i="26"/>
  <c r="R13" i="26"/>
  <c r="R20" i="26"/>
  <c r="R18" i="26"/>
  <c r="R16" i="26"/>
  <c r="R14" i="26"/>
  <c r="R9" i="26"/>
  <c r="R19" i="26"/>
  <c r="R15" i="26"/>
  <c r="R11" i="26"/>
  <c r="R7" i="26"/>
  <c r="E41" i="24" l="1"/>
  <c r="E45" i="13"/>
  <c r="E57" i="23" s="1"/>
  <c r="H35" i="25" l="1"/>
  <c r="AA21" i="25"/>
  <c r="H5" i="20"/>
  <c r="AA22" i="25" l="1"/>
  <c r="H5" i="22" l="1"/>
</calcChain>
</file>

<file path=xl/comments1.xml><?xml version="1.0" encoding="utf-8"?>
<comments xmlns="http://schemas.openxmlformats.org/spreadsheetml/2006/main">
  <authors>
    <author>Nathaphol Boonmee</author>
  </authors>
  <commentList>
    <comment ref="Q37" authorId="0" shapeId="0">
      <text>
        <r>
          <rPr>
            <sz val="9"/>
            <color indexed="81"/>
            <rFont val="Tahoma"/>
            <family val="2"/>
          </rPr>
          <t>ระบุ ID ประจำตัวพนักงาน</t>
        </r>
      </text>
    </comment>
  </commentList>
</comments>
</file>

<file path=xl/comments2.xml><?xml version="1.0" encoding="utf-8"?>
<comments xmlns="http://schemas.openxmlformats.org/spreadsheetml/2006/main">
  <authors>
    <author>Nathaphol Boonmee</author>
  </authors>
  <commentList>
    <comment ref="D6" authorId="0" shapeId="0">
      <text>
        <r>
          <rPr>
            <sz val="9"/>
            <color indexed="81"/>
            <rFont val="Tahoma"/>
            <family val="2"/>
          </rPr>
          <t xml:space="preserve">
ค่าจากใบรายงานผลการสอบเทียบ STD Weight</t>
        </r>
      </text>
    </comment>
    <comment ref="F6" authorId="0" shapeId="0">
      <text>
        <r>
          <rPr>
            <sz val="9"/>
            <color indexed="81"/>
            <rFont val="Tahoma"/>
            <family val="2"/>
          </rPr>
          <t xml:space="preserve">(1ppm*W)/SQRT3
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 xml:space="preserve">
ได้จากการวัดซ้ำ
</t>
        </r>
      </text>
    </comment>
  </commentList>
</comments>
</file>

<file path=xl/comments3.xml><?xml version="1.0" encoding="utf-8"?>
<comments xmlns="http://schemas.openxmlformats.org/spreadsheetml/2006/main">
  <authors>
    <author>Nathaphol Boonmee</author>
  </authors>
  <commentList>
    <comment ref="Q7" authorId="0" shapeId="0">
      <text>
        <r>
          <rPr>
            <sz val="9"/>
            <color indexed="81"/>
            <rFont val="Tahoma"/>
            <family val="2"/>
          </rPr>
          <t xml:space="preserve">MPE
Class M1
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 xml:space="preserve">บันทึกวันหมดอายุการใช้งานของSTD ที่ได้จากการสอบเทียบล่าสุดทุกครั้ง
</t>
        </r>
      </text>
    </comment>
    <comment ref="G9" authorId="0" shapeId="0">
      <text>
        <r>
          <rPr>
            <sz val="9"/>
            <color indexed="81"/>
            <rFont val="Tahoma"/>
            <family val="2"/>
          </rPr>
          <t xml:space="preserve">
บันทึกวันหมดอายุการใช้งานของSTD ที่ได้จากการสอบเทียบล่าสุดทุกครั้ง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
บันทึกวันหมดอายุการใช้งานของSTD ที่ได้จากการสอบเทียบล่าสุดทุกครั้ง
</t>
        </r>
      </text>
    </comment>
    <comment ref="R9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 ที่ได้จากการสอบเทียบล่าสุดทุกครั้ง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 xml:space="preserve">
Update Uncertainty ที่ได้จากการสอบเทียบล่าสุดทุกครั้ง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I10" authorId="0" shapeId="0">
      <text>
        <r>
          <rPr>
            <sz val="9"/>
            <color indexed="81"/>
            <rFont val="Tahoma"/>
            <family val="2"/>
          </rPr>
          <t xml:space="preserve">
Update Uncertainty ที่ได้จากการสอบเทียบล่าสุดทุกครั้ง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N10" authorId="0" shapeId="0">
      <text>
        <r>
          <rPr>
            <sz val="9"/>
            <color indexed="81"/>
            <rFont val="Tahoma"/>
            <family val="2"/>
          </rPr>
          <t>Update Uncertainty ที่ได้จากการสอบเทียบล่าสุดทุกครั้ง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T10" authorId="0" shapeId="0">
      <text>
        <r>
          <rPr>
            <sz val="9"/>
            <color indexed="81"/>
            <rFont val="Tahoma"/>
            <family val="2"/>
          </rPr>
          <t>Update Uncertainty ที่ได้จากการสอบเทียบล่าสุดทุกครั้ง</t>
        </r>
      </text>
    </comment>
  </commentList>
</comments>
</file>

<file path=xl/sharedStrings.xml><?xml version="1.0" encoding="utf-8"?>
<sst xmlns="http://schemas.openxmlformats.org/spreadsheetml/2006/main" count="605" uniqueCount="173">
  <si>
    <t>Certificate No.</t>
  </si>
  <si>
    <t>Customer</t>
  </si>
  <si>
    <t xml:space="preserve">  </t>
  </si>
  <si>
    <t>Manufacturer</t>
  </si>
  <si>
    <t>Model</t>
  </si>
  <si>
    <t>Received Date</t>
  </si>
  <si>
    <t>Calibration Date</t>
  </si>
  <si>
    <t>Environmental Conditions</t>
  </si>
  <si>
    <t>Ambient Temperature</t>
  </si>
  <si>
    <t>Relative Humidity</t>
  </si>
  <si>
    <t>Authorized Signatory</t>
  </si>
  <si>
    <t>Measurement Uncertainty</t>
  </si>
  <si>
    <t xml:space="preserve">The reported uncertainty of measurement is the expanded uncertainty obtained by multiplying the </t>
  </si>
  <si>
    <t>Repeatability</t>
  </si>
  <si>
    <t>Uc</t>
  </si>
  <si>
    <t>Ui</t>
  </si>
  <si>
    <t>Nominal</t>
  </si>
  <si>
    <t>Value</t>
  </si>
  <si>
    <t>:</t>
  </si>
  <si>
    <t>Equipment Name</t>
  </si>
  <si>
    <t>Serial Number</t>
  </si>
  <si>
    <t>Certificate Number</t>
  </si>
  <si>
    <t>Approved by  :</t>
  </si>
  <si>
    <t>Method of Calibration</t>
  </si>
  <si>
    <t>Due. Date</t>
  </si>
  <si>
    <t>Location of Calibration</t>
  </si>
  <si>
    <t>ID. Number</t>
  </si>
  <si>
    <t>In-Lab</t>
  </si>
  <si>
    <t>Serial No.</t>
  </si>
  <si>
    <t>Certificate of Calibration</t>
  </si>
  <si>
    <t>Recommended Due Date</t>
  </si>
  <si>
    <t>This certification is traceable to the International System of Unit maintained at :</t>
  </si>
  <si>
    <t>-The National Institute of Metrology ( Thailand ), NIMT.</t>
  </si>
  <si>
    <t>Certificate No. :</t>
  </si>
  <si>
    <t>Traceability</t>
  </si>
  <si>
    <t>SP METROLOGY SYSTEM THAILAND</t>
  </si>
  <si>
    <t>Receive Date :</t>
  </si>
  <si>
    <t>Calibration Date :</t>
  </si>
  <si>
    <t>Temp &amp; Humiduty :</t>
  </si>
  <si>
    <t>%RH</t>
  </si>
  <si>
    <t>Manufacturer :</t>
  </si>
  <si>
    <t>Serial No. :</t>
  </si>
  <si>
    <t>ID No :</t>
  </si>
  <si>
    <t>Average</t>
  </si>
  <si>
    <t>( mm )</t>
  </si>
  <si>
    <t>N/A</t>
  </si>
  <si>
    <t>Due Date</t>
  </si>
  <si>
    <t>Certificate Report</t>
  </si>
  <si>
    <t>Calibrated By :</t>
  </si>
  <si>
    <t>Electronic Balance</t>
  </si>
  <si>
    <t>Model :</t>
  </si>
  <si>
    <t>Due Date :</t>
  </si>
  <si>
    <t xml:space="preserve">Nominal </t>
  </si>
  <si>
    <t>standard uncertainty with the coverage factor k = 2.00, providing a level of confidence approximately 95 %</t>
  </si>
  <si>
    <t>Uncertainty</t>
  </si>
  <si>
    <t>Air Buoyancy effect</t>
  </si>
  <si>
    <r>
      <t>V</t>
    </r>
    <r>
      <rPr>
        <vertAlign val="subscript"/>
        <sz val="16"/>
        <rFont val="Cordia New"/>
        <family val="2"/>
      </rPr>
      <t>eff</t>
    </r>
  </si>
  <si>
    <r>
      <t>K</t>
    </r>
    <r>
      <rPr>
        <vertAlign val="subscript"/>
        <sz val="16"/>
        <rFont val="Cordia New"/>
        <family val="2"/>
      </rPr>
      <t>95</t>
    </r>
  </si>
  <si>
    <r>
      <t>U</t>
    </r>
    <r>
      <rPr>
        <vertAlign val="subscript"/>
        <sz val="26"/>
        <rFont val="Angsana New"/>
        <family val="1"/>
      </rPr>
      <t>95%</t>
    </r>
  </si>
  <si>
    <t>Standard Weight.</t>
  </si>
  <si>
    <t>Weight 10 mg - 500 mg</t>
  </si>
  <si>
    <t>Weight 1g - 5 kg</t>
  </si>
  <si>
    <t>Weight 10 g - 20 kg</t>
  </si>
  <si>
    <t>Weight 5 kg - 20 kg</t>
  </si>
  <si>
    <t>SP-SM-001</t>
  </si>
  <si>
    <t>SP-SM-002</t>
  </si>
  <si>
    <t>SP-SM-003</t>
  </si>
  <si>
    <t>SP-SM-004</t>
  </si>
  <si>
    <t>No.</t>
  </si>
  <si>
    <t>mg</t>
  </si>
  <si>
    <t>g</t>
  </si>
  <si>
    <t>kg</t>
  </si>
  <si>
    <t>g*</t>
  </si>
  <si>
    <t>mg*</t>
  </si>
  <si>
    <t>kg*</t>
  </si>
  <si>
    <t>ปี 2012</t>
  </si>
  <si>
    <t>Variation</t>
  </si>
  <si>
    <t>Length</t>
  </si>
  <si>
    <t>of GB.</t>
  </si>
  <si>
    <r>
      <t xml:space="preserve">( </t>
    </r>
    <r>
      <rPr>
        <sz val="11"/>
        <rFont val="Symbol"/>
        <family val="1"/>
        <charset val="2"/>
      </rPr>
      <t>m</t>
    </r>
    <r>
      <rPr>
        <sz val="10"/>
        <rFont val="Gulim"/>
        <family val="2"/>
      </rPr>
      <t>m )</t>
    </r>
  </si>
  <si>
    <t>Repeatability of</t>
  </si>
  <si>
    <t>Standard Weight</t>
  </si>
  <si>
    <t xml:space="preserve">Uncertainty
</t>
  </si>
  <si>
    <t>Weight</t>
  </si>
  <si>
    <t>STD</t>
  </si>
  <si>
    <t>UUC</t>
  </si>
  <si>
    <t>Measurment Value</t>
  </si>
  <si>
    <t>X</t>
  </si>
  <si>
    <t>Mark</t>
  </si>
  <si>
    <t>SPR16010019</t>
  </si>
  <si>
    <t>Page 1 of 2</t>
  </si>
  <si>
    <t xml:space="preserve">Equipment Name 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</si>
  <si>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</si>
  <si>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Balance</t>
  </si>
  <si>
    <t>Location</t>
  </si>
  <si>
    <t>In Lab</t>
  </si>
  <si>
    <t>On Site</t>
  </si>
  <si>
    <t>SP</t>
  </si>
  <si>
    <t>Equipment Name :</t>
  </si>
  <si>
    <t>Max-Min</t>
  </si>
  <si>
    <t>M-001</t>
  </si>
  <si>
    <t>Overall Inspection</t>
  </si>
  <si>
    <t>Good</t>
  </si>
  <si>
    <t>Not Good</t>
  </si>
  <si>
    <t>Resolution</t>
  </si>
  <si>
    <t>Magnetic</t>
  </si>
  <si>
    <r>
      <t>Page :</t>
    </r>
    <r>
      <rPr>
        <sz val="10"/>
        <rFont val="Gulim"/>
        <family val="2"/>
      </rPr>
      <t xml:space="preserve"> 3 of 3</t>
    </r>
  </si>
  <si>
    <r>
      <t>Page :</t>
    </r>
    <r>
      <rPr>
        <sz val="10"/>
        <rFont val="Gulim"/>
        <family val="2"/>
      </rPr>
      <t xml:space="preserve"> 2 of 3</t>
    </r>
  </si>
  <si>
    <t xml:space="preserve">Uncertainty Budget of Weight </t>
  </si>
  <si>
    <t>50% ± 15 %</t>
  </si>
  <si>
    <t>This certifies that the above instrument was calibrated in compliance with the calibration system</t>
  </si>
  <si>
    <t xml:space="preserve">consensus standards. The result reported herein apply only to the calibration of the item described above. </t>
  </si>
  <si>
    <t xml:space="preserve">All calibrations are performed within manufacture's specifications.The calibration certificate shall not be </t>
  </si>
  <si>
    <t>reproduced except in full,without written approval of SP Metrology System (Thailand).</t>
  </si>
  <si>
    <t>Reference Standards</t>
  </si>
  <si>
    <t>requirement of ISO/IEC 17025:2005 in accordance with reference procedure. Standards used to perform</t>
  </si>
  <si>
    <t xml:space="preserve">this calibration are certified by to NIST or equivalent, National metrology institute, Natural physical constants, </t>
  </si>
  <si>
    <r>
      <t>Page :</t>
    </r>
    <r>
      <rPr>
        <sz val="10.5"/>
        <rFont val="Gulim"/>
        <family val="2"/>
      </rPr>
      <t xml:space="preserve"> 1 of 3</t>
    </r>
  </si>
  <si>
    <t>23 °C ± 2 °C</t>
  </si>
  <si>
    <t>Calibration Procedure</t>
  </si>
  <si>
    <t xml:space="preserve">Date of Issue </t>
  </si>
  <si>
    <t xml:space="preserve">Calibrated by </t>
  </si>
  <si>
    <t>SP-CPM-04-06</t>
  </si>
  <si>
    <t>Nominal 
Value</t>
  </si>
  <si>
    <t>ID no.</t>
  </si>
  <si>
    <t>Befor Adjust</t>
  </si>
  <si>
    <t>After Adjust</t>
  </si>
  <si>
    <t>Error</t>
  </si>
  <si>
    <t>Calibration Result</t>
  </si>
  <si>
    <t>- End of Certificate -</t>
  </si>
  <si>
    <t>Conventional mass values</t>
  </si>
  <si>
    <t>Unit mg</t>
  </si>
  <si>
    <t>Measurment Error  Value</t>
  </si>
  <si>
    <t>( ± ) mg</t>
  </si>
  <si>
    <t xml:space="preserve">Unit : </t>
  </si>
  <si>
    <t>Adress</t>
  </si>
  <si>
    <t>88/115</t>
  </si>
  <si>
    <t xml:space="preserve">Customer Name </t>
  </si>
  <si>
    <t xml:space="preserve">Reference Standard </t>
  </si>
  <si>
    <t>SP-SM-002-1</t>
  </si>
  <si>
    <t>SP-SM-003-1</t>
  </si>
  <si>
    <t>SP-SM-003-2</t>
  </si>
  <si>
    <t>5 kg</t>
  </si>
  <si>
    <t>Standard Weight Hook</t>
  </si>
  <si>
    <t>10 kg</t>
  </si>
  <si>
    <t>20 kg</t>
  </si>
  <si>
    <t>SP-SM-026</t>
  </si>
  <si>
    <t>Class F1</t>
  </si>
  <si>
    <t>SS6K3324-16</t>
  </si>
  <si>
    <t>CM160770</t>
  </si>
  <si>
    <t>22 Nov 2017</t>
  </si>
  <si>
    <t>60-210057-1</t>
  </si>
  <si>
    <t>10 Feb 2018</t>
  </si>
  <si>
    <t>SPR16110161-5</t>
  </si>
  <si>
    <t>01 Dec 2017</t>
  </si>
  <si>
    <t>60-210057-2</t>
  </si>
  <si>
    <t>60-210057-3</t>
  </si>
  <si>
    <t>Mr.Nirut  Loha</t>
  </si>
  <si>
    <t>Mr.Pakapon  Nammontree</t>
  </si>
  <si>
    <t>Mr.Prayoon   Topart</t>
  </si>
  <si>
    <t>Mr.Santi  Thonghlor</t>
  </si>
  <si>
    <t>Mr.Werayut  Jampol</t>
  </si>
  <si>
    <t>Calibration Officer</t>
  </si>
  <si>
    <t>(Mr. Santi Hankitudomsuk)</t>
  </si>
  <si>
    <r>
      <t>STD (I</t>
    </r>
    <r>
      <rPr>
        <vertAlign val="subscript"/>
        <sz val="9"/>
        <color theme="1"/>
        <rFont val="Arial"/>
        <family val="2"/>
      </rPr>
      <t>r1</t>
    </r>
    <r>
      <rPr>
        <sz val="9"/>
        <color theme="1"/>
        <rFont val="Arial"/>
        <family val="2"/>
      </rPr>
      <t>)</t>
    </r>
  </si>
  <si>
    <r>
      <t>UUC (I</t>
    </r>
    <r>
      <rPr>
        <vertAlign val="subscript"/>
        <sz val="9"/>
        <color theme="1"/>
        <rFont val="Arial"/>
        <family val="2"/>
      </rPr>
      <t>t1</t>
    </r>
    <r>
      <rPr>
        <sz val="9"/>
        <color theme="1"/>
        <rFont val="Arial"/>
        <family val="2"/>
      </rPr>
      <t>)</t>
    </r>
  </si>
  <si>
    <r>
      <t>UUC (I</t>
    </r>
    <r>
      <rPr>
        <vertAlign val="subscript"/>
        <sz val="9"/>
        <color theme="1"/>
        <rFont val="Arial"/>
        <family val="2"/>
      </rPr>
      <t>t2</t>
    </r>
    <r>
      <rPr>
        <sz val="9"/>
        <color theme="1"/>
        <rFont val="Arial"/>
        <family val="2"/>
      </rPr>
      <t>)</t>
    </r>
  </si>
  <si>
    <r>
      <t>STD (I</t>
    </r>
    <r>
      <rPr>
        <vertAlign val="subscript"/>
        <sz val="9"/>
        <color theme="1"/>
        <rFont val="Arial"/>
        <family val="2"/>
      </rPr>
      <t>r2</t>
    </r>
    <r>
      <rPr>
        <sz val="9"/>
        <color theme="1"/>
        <rFont val="Arial"/>
        <family val="2"/>
      </rPr>
      <t>)</t>
    </r>
  </si>
  <si>
    <r>
      <rPr>
        <sz val="10"/>
        <color theme="1"/>
        <rFont val="Cambria"/>
        <family val="1"/>
      </rPr>
      <t>∆I</t>
    </r>
    <r>
      <rPr>
        <vertAlign val="subscript"/>
        <sz val="10"/>
        <color theme="1"/>
        <rFont val="Cambria"/>
        <family val="1"/>
      </rPr>
      <t>i</t>
    </r>
  </si>
  <si>
    <r>
      <rPr>
        <sz val="9"/>
        <color theme="1"/>
        <rFont val="Arial Unicode MS"/>
        <family val="2"/>
      </rPr>
      <t>∆</t>
    </r>
    <r>
      <rPr>
        <sz val="9"/>
        <color theme="1"/>
        <rFont val="Arial"/>
        <family val="2"/>
      </rPr>
      <t>m</t>
    </r>
    <r>
      <rPr>
        <vertAlign val="subscript"/>
        <sz val="9"/>
        <color theme="1"/>
        <rFont val="Arial"/>
        <family val="2"/>
      </rPr>
      <t>c</t>
    </r>
  </si>
  <si>
    <r>
      <rPr>
        <sz val="9"/>
        <color theme="1"/>
        <rFont val="Arial Unicode MS"/>
        <family val="2"/>
      </rPr>
      <t>∆m̅</t>
    </r>
    <r>
      <rPr>
        <vertAlign val="subscript"/>
        <sz val="9"/>
        <color theme="1"/>
        <rFont val="Arial Unicode MS"/>
        <family val="2"/>
      </rPr>
      <t>c</t>
    </r>
  </si>
  <si>
    <r>
      <t>m</t>
    </r>
    <r>
      <rPr>
        <vertAlign val="subscript"/>
        <sz val="9"/>
        <color theme="1"/>
        <rFont val="Arial"/>
        <family val="2"/>
      </rPr>
      <t>ct</t>
    </r>
  </si>
  <si>
    <r>
      <t>Std Correction
C</t>
    </r>
    <r>
      <rPr>
        <vertAlign val="subscript"/>
        <sz val="9"/>
        <color theme="1"/>
        <rFont val="Arial"/>
        <family val="2"/>
      </rPr>
      <t>std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</si>
</sst>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0" formatCode="[$-1010409]d\ mmmm\ yyyy;@"/>
    <numFmt numFmtId="169" formatCode="0.0"/>
    <numFmt numFmtId="170" formatCode="0.000"/>
    <numFmt numFmtId="171" formatCode="dd\ mmmm\ yyyy"/>
    <numFmt numFmtId="172" formatCode="0.0000"/>
    <numFmt numFmtId="0" formatCode="[$-809]dd\ mmmm\ yyyy;@"/>
    <numFmt numFmtId="174" formatCode="0.00000"/>
    <numFmt numFmtId="0" formatCode="[$-409]d\-mmm\-yyyy;@"/>
    <numFmt numFmtId="176" formatCode="0.000000"/>
    <numFmt numFmtId="0" formatCode="[$-409]d\-mmm\-yy;@"/>
    <numFmt numFmtId="178" formatCode="0.00000E+00"/>
    <numFmt numFmtId="179" formatCode="0.0000000"/>
    <numFmt numFmtId="0" formatCode="[$-409]dd\-mmm\-yy;@"/>
    <numFmt numFmtId="0" formatCode="_-[$€]* #,##0.00_-;\-[$€]* #,##0.00_-;_-[$€]* &quot;-&quot;??_-;_-@_-"/>
    <numFmt numFmtId="189" formatCode="_-* #,##0.00_-;\-* #,##0.00_-;_-* &quot;-&quot;??_-;_-@_-"/>
  </numFmts>
  <fonts count="8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9"/>
      <name val="Arial"/>
      <family val="2"/>
    </font>
    <font>
      <b/>
      <sz val="9"/>
      <name val="Arial"/>
      <family val="2"/>
    </font>
    <font>
      <b/>
      <sz val="24"/>
      <name val="Arial"/>
      <family val="2"/>
    </font>
    <font>
      <sz val="12"/>
      <name val="Shruti"/>
      <family val="2"/>
    </font>
    <font>
      <b/>
      <sz val="11"/>
      <name val="Gulim"/>
      <family val="2"/>
    </font>
    <font>
      <sz val="11"/>
      <name val="Gulim"/>
      <family val="2"/>
    </font>
    <font>
      <b/>
      <sz val="22"/>
      <name val="Gulim"/>
      <family val="2"/>
    </font>
    <font>
      <sz val="12"/>
      <name val="Gulim"/>
      <family val="2"/>
    </font>
    <font>
      <i/>
      <sz val="12"/>
      <name val="Gulim"/>
      <family val="2"/>
    </font>
    <font>
      <b/>
      <sz val="12"/>
      <name val="Gulim"/>
      <family val="2"/>
    </font>
    <font>
      <sz val="12"/>
      <color theme="1"/>
      <name val="Gulim"/>
      <family val="2"/>
    </font>
    <font>
      <b/>
      <sz val="11"/>
      <name val="Gill Sans MT"/>
      <family val="2"/>
    </font>
    <font>
      <sz val="11"/>
      <name val="Gill Sans MT"/>
      <family val="2"/>
    </font>
    <font>
      <sz val="10"/>
      <name val="Gulim"/>
      <family val="2"/>
    </font>
    <font>
      <sz val="10"/>
      <color indexed="10"/>
      <name val="Gulim"/>
      <family val="2"/>
    </font>
    <font>
      <b/>
      <sz val="10"/>
      <name val="Gulim"/>
      <family val="2"/>
    </font>
    <font>
      <sz val="10"/>
      <color theme="1"/>
      <name val="Gulim"/>
      <family val="2"/>
    </font>
    <font>
      <sz val="9"/>
      <name val="Gulim"/>
      <family val="2"/>
    </font>
    <font>
      <sz val="9"/>
      <color theme="1"/>
      <name val="Gulim"/>
      <family val="2"/>
    </font>
    <font>
      <sz val="8"/>
      <color theme="1"/>
      <name val="Gulim"/>
      <family val="2"/>
    </font>
    <font>
      <sz val="10"/>
      <color rgb="FFFF0000"/>
      <name val="Gulim"/>
      <family val="2"/>
    </font>
    <font>
      <sz val="18"/>
      <name val="Angsana New"/>
      <family val="1"/>
    </font>
    <font>
      <sz val="16"/>
      <name val="Angsana New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6"/>
      <name val="Cordia New"/>
      <family val="2"/>
    </font>
    <font>
      <sz val="12"/>
      <name val="Cordia New"/>
      <family val="2"/>
    </font>
    <font>
      <b/>
      <sz val="14"/>
      <name val="Cordia New"/>
      <family val="2"/>
    </font>
    <font>
      <b/>
      <sz val="16"/>
      <name val="Cordia New"/>
      <family val="2"/>
    </font>
    <font>
      <sz val="14"/>
      <color indexed="10"/>
      <name val="Cordia New"/>
      <family val="2"/>
    </font>
    <font>
      <sz val="14"/>
      <color theme="1"/>
      <name val="Cordia New"/>
      <family val="2"/>
    </font>
    <font>
      <b/>
      <sz val="14"/>
      <color theme="0"/>
      <name val="Cordia New"/>
      <family val="2"/>
    </font>
    <font>
      <b/>
      <sz val="14"/>
      <color theme="3" tint="-0.249977111117893"/>
      <name val="Cordia New"/>
      <family val="2"/>
    </font>
    <font>
      <sz val="14"/>
      <color rgb="FF0000FF"/>
      <name val="Cordia New"/>
      <family val="2"/>
    </font>
    <font>
      <sz val="14"/>
      <color rgb="FFFF0000"/>
      <name val="Cordia New"/>
      <family val="2"/>
    </font>
    <font>
      <sz val="8"/>
      <name val="BrowalliaUPC"/>
      <family val="2"/>
      <charset val="222"/>
    </font>
    <font>
      <vertAlign val="subscript"/>
      <sz val="16"/>
      <name val="Cordia New"/>
      <family val="2"/>
    </font>
    <font>
      <sz val="26"/>
      <name val="Angsana New"/>
      <family val="1"/>
    </font>
    <font>
      <vertAlign val="subscript"/>
      <sz val="26"/>
      <name val="Angsana New"/>
      <family val="1"/>
    </font>
    <font>
      <sz val="10"/>
      <color rgb="FF002060"/>
      <name val="Gulim"/>
      <family val="2"/>
    </font>
    <font>
      <sz val="12"/>
      <color rgb="FF002060"/>
      <name val="Cordia New"/>
      <family val="2"/>
    </font>
    <font>
      <sz val="12"/>
      <color theme="1"/>
      <name val="Cordia New"/>
      <family val="2"/>
    </font>
    <font>
      <b/>
      <sz val="16"/>
      <name val="Angsana New"/>
      <family val="1"/>
    </font>
    <font>
      <sz val="12"/>
      <color rgb="FFFF0000"/>
      <name val="Cordia New"/>
      <family val="2"/>
    </font>
    <font>
      <sz val="12"/>
      <color theme="4" tint="-0.499984740745262"/>
      <name val="Cordia New"/>
      <family val="2"/>
    </font>
    <font>
      <b/>
      <sz val="12"/>
      <color theme="4" tint="-0.249977111117893"/>
      <name val="Cordia New"/>
      <family val="2"/>
    </font>
    <font>
      <b/>
      <sz val="18"/>
      <color rgb="FF002060"/>
      <name val="Angsana New"/>
      <family val="1"/>
    </font>
    <font>
      <b/>
      <sz val="10"/>
      <color theme="3"/>
      <name val="Gulim"/>
      <family val="2"/>
    </font>
    <font>
      <b/>
      <sz val="18"/>
      <color rgb="FFFF0000"/>
      <name val="Angsana New"/>
      <family val="1"/>
    </font>
    <font>
      <sz val="14"/>
      <name val="Angsana New"/>
      <family val="1"/>
    </font>
    <font>
      <sz val="10"/>
      <color rgb="FF0070C0"/>
      <name val="Gulim"/>
      <family val="2"/>
    </font>
    <font>
      <sz val="11"/>
      <name val="Symbol"/>
      <family val="1"/>
      <charset val="2"/>
    </font>
    <font>
      <sz val="14"/>
      <name val="BrowalliaUPC"/>
      <family val="2"/>
      <charset val="222"/>
    </font>
    <font>
      <sz val="14"/>
      <color theme="1"/>
      <name val="Calibri"/>
      <family val="2"/>
      <scheme val="minor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b/>
      <sz val="18"/>
      <name val="Gulim"/>
      <family val="2"/>
    </font>
    <font>
      <b/>
      <sz val="26"/>
      <name val="Gulim"/>
      <family val="2"/>
    </font>
    <font>
      <b/>
      <i/>
      <sz val="10"/>
      <name val="Gulim"/>
      <family val="2"/>
    </font>
    <font>
      <u/>
      <sz val="10"/>
      <name val="Gulim"/>
      <family val="2"/>
    </font>
    <font>
      <b/>
      <sz val="27"/>
      <name val="Gulim"/>
      <family val="2"/>
    </font>
    <font>
      <b/>
      <sz val="10.5"/>
      <name val="Gulim"/>
      <family val="2"/>
    </font>
    <font>
      <sz val="10.5"/>
      <name val="Gulim"/>
      <family val="2"/>
    </font>
    <font>
      <sz val="10.5"/>
      <color indexed="10"/>
      <name val="Gulim"/>
      <family val="2"/>
    </font>
    <font>
      <sz val="10.5"/>
      <color theme="1"/>
      <name val="Gulim"/>
      <family val="2"/>
    </font>
    <font>
      <b/>
      <sz val="10.5"/>
      <color theme="0"/>
      <name val="Gulim"/>
      <family val="2"/>
    </font>
    <font>
      <sz val="8"/>
      <name val="Arial"/>
      <family val="2"/>
    </font>
    <font>
      <b/>
      <sz val="12"/>
      <name val="Arial"/>
      <family val="2"/>
    </font>
    <font>
      <sz val="14"/>
      <color rgb="FF00B050"/>
      <name val="Cordia New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sz val="9"/>
      <color rgb="FF0000FF"/>
      <name val="Arial"/>
      <family val="2"/>
    </font>
    <font>
      <sz val="9"/>
      <color rgb="FF00B050"/>
      <name val="Arial"/>
      <family val="2"/>
    </font>
    <font>
      <sz val="9"/>
      <color theme="1"/>
      <name val="Arial Unicode MS"/>
      <family val="2"/>
    </font>
    <font>
      <sz val="10"/>
      <color theme="1"/>
      <name val="Cambria"/>
      <family val="1"/>
    </font>
    <font>
      <vertAlign val="subscript"/>
      <sz val="10"/>
      <color theme="1"/>
      <name val="Cambria"/>
      <family val="1"/>
    </font>
    <font>
      <vertAlign val="subscript"/>
      <sz val="9"/>
      <color theme="1"/>
      <name val="Arial Unicode MS"/>
      <family val="2"/>
    </font>
    <font>
      <sz val="9"/>
      <color theme="4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2" fillId="0" borderId="0"/>
    <xf numFmtId="0" fontId="3" fillId="0" borderId="0"/>
    <xf numFmtId="0" fontId="2" fillId="0" borderId="0"/>
    <xf numFmtId="167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72" fillId="0" borderId="0" applyNumberFormat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38" fontId="72" fillId="2" borderId="0" applyNumberFormat="0" applyBorder="0" applyAlignment="0" applyProtection="0"/>
    <xf numFmtId="0" fontId="73" fillId="0" borderId="15" applyNumberFormat="0" applyAlignment="0" applyProtection="0">
      <alignment horizontal="left" vertical="center"/>
    </xf>
    <xf numFmtId="0" fontId="73" fillId="0" borderId="2">
      <alignment horizontal="left" vertical="center"/>
    </xf>
    <xf numFmtId="10" fontId="72" fillId="2" borderId="3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10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5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72" fillId="0" borderId="0" applyNumberFormat="0" applyAlignment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3" fillId="0" borderId="15" applyNumberFormat="0" applyAlignment="0" applyProtection="0">
      <alignment horizontal="left" vertical="center"/>
    </xf>
    <xf numFmtId="0" fontId="73" fillId="0" borderId="22">
      <alignment horizontal="left" vertical="center"/>
    </xf>
    <xf numFmtId="10" fontId="72" fillId="2" borderId="2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  <xf numFmtId="0" fontId="2" fillId="14" borderId="16" applyNumberFormat="0" applyFont="0" applyAlignment="0" applyProtection="0"/>
  </cellStyleXfs>
  <cellXfs count="602">
    <xf numFmtId="0" fontId="0" fillId="0" borderId="0" xfId="0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9" fillId="0" borderId="0" xfId="2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vertical="center"/>
    </xf>
    <xf numFmtId="0" fontId="10" fillId="0" borderId="0" xfId="2" applyFont="1" applyBorder="1" applyAlignment="1">
      <alignment vertical="center"/>
    </xf>
    <xf numFmtId="0" fontId="10" fillId="0" borderId="0" xfId="3" applyFont="1" applyBorder="1" applyAlignment="1">
      <alignment horizontal="left" vertical="center"/>
    </xf>
    <xf numFmtId="0" fontId="12" fillId="0" borderId="0" xfId="3" applyFont="1" applyBorder="1" applyAlignment="1">
      <alignment horizontal="left" vertical="center"/>
    </xf>
    <xf numFmtId="0" fontId="12" fillId="0" borderId="0" xfId="1" applyFont="1" applyBorder="1" applyAlignment="1">
      <alignment vertical="center"/>
    </xf>
    <xf numFmtId="0" fontId="12" fillId="0" borderId="0" xfId="1" applyFont="1" applyAlignment="1">
      <alignment horizontal="left" vertical="center"/>
    </xf>
    <xf numFmtId="167" fontId="12" fillId="0" borderId="0" xfId="4" applyFont="1" applyFill="1" applyBorder="1" applyAlignment="1" applyProtection="1">
      <alignment vertical="center"/>
      <protection locked="0"/>
    </xf>
    <xf numFmtId="0" fontId="12" fillId="0" borderId="0" xfId="1" applyFont="1" applyBorder="1" applyAlignment="1">
      <alignment horizontal="left" vertical="center"/>
    </xf>
    <xf numFmtId="0" fontId="12" fillId="0" borderId="0" xfId="2" applyFont="1" applyBorder="1" applyAlignment="1">
      <alignment vertical="center"/>
    </xf>
    <xf numFmtId="0" fontId="12" fillId="0" borderId="0" xfId="2" applyFont="1" applyAlignment="1">
      <alignment vertical="center"/>
    </xf>
    <xf numFmtId="0" fontId="13" fillId="0" borderId="0" xfId="2" applyFont="1" applyBorder="1" applyAlignment="1">
      <alignment horizontal="left" vertical="center"/>
    </xf>
    <xf numFmtId="0" fontId="14" fillId="0" borderId="0" xfId="2" applyFont="1" applyBorder="1" applyAlignment="1">
      <alignment horizontal="center" vertical="center"/>
    </xf>
    <xf numFmtId="0" fontId="14" fillId="0" borderId="0" xfId="2" applyFont="1" applyBorder="1" applyAlignment="1">
      <alignment horizontal="left" vertical="center"/>
    </xf>
    <xf numFmtId="0" fontId="14" fillId="0" borderId="0" xfId="2" applyNumberFormat="1" applyFont="1" applyBorder="1" applyAlignment="1">
      <alignment horizontal="left" vertical="center"/>
    </xf>
    <xf numFmtId="0" fontId="15" fillId="0" borderId="0" xfId="1" applyFont="1" applyAlignment="1">
      <alignment vertical="center"/>
    </xf>
    <xf numFmtId="0" fontId="12" fillId="0" borderId="0" xfId="2" applyFont="1" applyBorder="1" applyAlignment="1">
      <alignment horizontal="left" vertical="center"/>
    </xf>
    <xf numFmtId="0" fontId="14" fillId="0" borderId="0" xfId="2" applyFont="1" applyBorder="1" applyAlignment="1">
      <alignment vertical="center"/>
    </xf>
    <xf numFmtId="0" fontId="12" fillId="0" borderId="0" xfId="5" applyFont="1" applyBorder="1" applyAlignment="1">
      <alignment vertical="center"/>
    </xf>
    <xf numFmtId="0" fontId="12" fillId="0" borderId="0" xfId="6" applyFont="1" applyBorder="1" applyAlignment="1">
      <alignment vertical="center"/>
    </xf>
    <xf numFmtId="0" fontId="10" fillId="0" borderId="0" xfId="1" applyFont="1" applyAlignment="1">
      <alignment horizontal="right" vertical="center"/>
    </xf>
    <xf numFmtId="2" fontId="10" fillId="0" borderId="0" xfId="2" applyNumberFormat="1" applyFont="1" applyBorder="1" applyAlignment="1">
      <alignment vertical="center"/>
    </xf>
    <xf numFmtId="1" fontId="10" fillId="0" borderId="0" xfId="2" applyNumberFormat="1" applyFont="1" applyBorder="1" applyAlignment="1">
      <alignment vertical="center"/>
    </xf>
    <xf numFmtId="0" fontId="14" fillId="0" borderId="0" xfId="1" applyFont="1" applyBorder="1" applyAlignment="1">
      <alignment vertical="center"/>
    </xf>
    <xf numFmtId="0" fontId="16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16" fillId="0" borderId="0" xfId="2" applyFont="1" applyBorder="1" applyAlignment="1">
      <alignment vertical="center"/>
    </xf>
    <xf numFmtId="0" fontId="16" fillId="0" borderId="1" xfId="1" applyFont="1" applyBorder="1" applyAlignment="1">
      <alignment vertical="center"/>
    </xf>
    <xf numFmtId="0" fontId="17" fillId="0" borderId="0" xfId="1" applyFont="1" applyBorder="1" applyAlignment="1">
      <alignment vertical="center"/>
    </xf>
    <xf numFmtId="0" fontId="18" fillId="0" borderId="0" xfId="1" applyFont="1" applyAlignment="1">
      <alignment vertical="center"/>
    </xf>
    <xf numFmtId="0" fontId="18" fillId="0" borderId="0" xfId="1" quotePrefix="1" applyFont="1" applyAlignment="1">
      <alignment vertical="center"/>
    </xf>
    <xf numFmtId="0" fontId="18" fillId="0" borderId="1" xfId="1" applyFont="1" applyBorder="1" applyAlignment="1">
      <alignment vertical="center"/>
    </xf>
    <xf numFmtId="0" fontId="18" fillId="0" borderId="0" xfId="1" applyFont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19" fillId="0" borderId="0" xfId="3" applyFont="1" applyBorder="1" applyAlignment="1">
      <alignment horizontal="left" vertical="center"/>
    </xf>
    <xf numFmtId="0" fontId="18" fillId="0" borderId="0" xfId="3" applyFont="1" applyBorder="1" applyAlignment="1">
      <alignment horizontal="left" vertical="center"/>
    </xf>
    <xf numFmtId="1" fontId="20" fillId="0" borderId="0" xfId="2" applyNumberFormat="1" applyFont="1" applyBorder="1" applyAlignment="1">
      <alignment horizontal="left" vertical="center"/>
    </xf>
    <xf numFmtId="0" fontId="21" fillId="0" borderId="0" xfId="1" applyFont="1" applyAlignment="1">
      <alignment vertical="center"/>
    </xf>
    <xf numFmtId="0" fontId="12" fillId="0" borderId="0" xfId="1" applyFont="1" applyBorder="1" applyAlignment="1">
      <alignment horizontal="center" vertical="center"/>
    </xf>
    <xf numFmtId="0" fontId="21" fillId="0" borderId="0" xfId="16" applyFont="1" applyFill="1" applyAlignment="1">
      <alignment vertical="center"/>
    </xf>
    <xf numFmtId="0" fontId="9" fillId="0" borderId="0" xfId="2" applyFont="1" applyBorder="1" applyAlignment="1">
      <alignment horizontal="left" vertical="center"/>
    </xf>
    <xf numFmtId="0" fontId="12" fillId="0" borderId="0" xfId="1" quotePrefix="1" applyFont="1" applyBorder="1" applyAlignment="1">
      <alignment vertical="center" shrinkToFit="1"/>
    </xf>
    <xf numFmtId="0" fontId="18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6" fillId="0" borderId="0" xfId="19" applyFont="1" applyAlignment="1">
      <alignment horizontal="center" vertical="center"/>
    </xf>
    <xf numFmtId="0" fontId="2" fillId="0" borderId="0" xfId="2" applyFont="1" applyAlignment="1">
      <alignment vertical="center"/>
    </xf>
    <xf numFmtId="0" fontId="33" fillId="0" borderId="0" xfId="2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32" fillId="0" borderId="0" xfId="1" applyFont="1" applyAlignment="1">
      <alignment vertical="center"/>
    </xf>
    <xf numFmtId="0" fontId="33" fillId="0" borderId="0" xfId="1" applyFont="1" applyBorder="1" applyAlignment="1">
      <alignment vertical="center"/>
    </xf>
    <xf numFmtId="0" fontId="33" fillId="0" borderId="0" xfId="1" applyFont="1" applyAlignment="1">
      <alignment vertical="center"/>
    </xf>
    <xf numFmtId="0" fontId="33" fillId="0" borderId="1" xfId="1" applyFont="1" applyBorder="1" applyAlignment="1">
      <alignment vertical="center"/>
    </xf>
    <xf numFmtId="0" fontId="33" fillId="0" borderId="0" xfId="2" applyFont="1" applyBorder="1" applyAlignment="1">
      <alignment horizontal="left" vertical="center"/>
    </xf>
    <xf numFmtId="0" fontId="3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34" fillId="0" borderId="0" xfId="3" applyFont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32" fillId="0" borderId="0" xfId="2" applyFont="1" applyBorder="1" applyAlignment="1">
      <alignment horizontal="center" vertical="center"/>
    </xf>
    <xf numFmtId="171" fontId="2" fillId="0" borderId="0" xfId="2" applyNumberFormat="1" applyFont="1" applyBorder="1" applyAlignment="1">
      <alignment horizontal="left" vertical="center"/>
    </xf>
    <xf numFmtId="0" fontId="35" fillId="0" borderId="0" xfId="2" applyFont="1" applyBorder="1" applyAlignment="1">
      <alignment horizontal="left" vertical="center"/>
    </xf>
    <xf numFmtId="0" fontId="32" fillId="0" borderId="0" xfId="1" applyFont="1" applyBorder="1" applyAlignment="1">
      <alignment horizontal="center" vertical="center"/>
    </xf>
    <xf numFmtId="0" fontId="18" fillId="0" borderId="0" xfId="1" quotePrefix="1" applyFont="1" applyBorder="1" applyAlignment="1">
      <alignment vertical="center"/>
    </xf>
    <xf numFmtId="0" fontId="2" fillId="0" borderId="0" xfId="1" quotePrefix="1" applyFont="1" applyBorder="1" applyAlignment="1">
      <alignment vertical="center"/>
    </xf>
    <xf numFmtId="171" fontId="10" fillId="0" borderId="0" xfId="1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3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8" fillId="0" borderId="0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35" fillId="0" borderId="0" xfId="0" applyFont="1" applyFill="1" applyAlignment="1">
      <alignment vertical="center"/>
    </xf>
    <xf numFmtId="0" fontId="21" fillId="0" borderId="0" xfId="0" applyFont="1" applyFill="1" applyAlignment="1">
      <alignment horizontal="left" vertical="center"/>
    </xf>
    <xf numFmtId="0" fontId="35" fillId="0" borderId="1" xfId="0" applyFont="1" applyFill="1" applyBorder="1" applyAlignment="1">
      <alignment vertical="center"/>
    </xf>
    <xf numFmtId="0" fontId="18" fillId="0" borderId="0" xfId="2" applyNumberFormat="1" applyFont="1" applyBorder="1" applyAlignment="1">
      <alignment vertical="center"/>
    </xf>
    <xf numFmtId="0" fontId="18" fillId="0" borderId="0" xfId="2" applyNumberFormat="1" applyFont="1" applyAlignment="1">
      <alignment vertical="center"/>
    </xf>
    <xf numFmtId="0" fontId="12" fillId="0" borderId="0" xfId="2" applyFont="1"/>
    <xf numFmtId="0" fontId="12" fillId="0" borderId="0" xfId="2" applyFont="1" applyAlignment="1"/>
    <xf numFmtId="0" fontId="2" fillId="0" borderId="0" xfId="2" applyFont="1"/>
    <xf numFmtId="0" fontId="22" fillId="0" borderId="0" xfId="2" applyFont="1" applyAlignment="1">
      <alignment vertical="center"/>
    </xf>
    <xf numFmtId="0" fontId="20" fillId="0" borderId="0" xfId="20" applyFont="1" applyFill="1" applyAlignment="1">
      <alignment vertical="center"/>
    </xf>
    <xf numFmtId="0" fontId="18" fillId="0" borderId="0" xfId="20" applyFont="1" applyFill="1" applyAlignment="1">
      <alignment horizontal="center" vertical="center"/>
    </xf>
    <xf numFmtId="0" fontId="44" fillId="0" borderId="0" xfId="20" applyFont="1" applyFill="1" applyAlignment="1">
      <alignment horizontal="center" vertical="center"/>
    </xf>
    <xf numFmtId="0" fontId="45" fillId="0" borderId="3" xfId="20" applyFont="1" applyFill="1" applyBorder="1" applyAlignment="1">
      <alignment horizontal="center" vertical="center"/>
    </xf>
    <xf numFmtId="0" fontId="31" fillId="10" borderId="3" xfId="20" applyFont="1" applyFill="1" applyBorder="1" applyAlignment="1">
      <alignment horizontal="center" vertical="center"/>
    </xf>
    <xf numFmtId="0" fontId="31" fillId="0" borderId="3" xfId="20" applyFont="1" applyFill="1" applyBorder="1" applyAlignment="1">
      <alignment horizontal="center" vertical="center"/>
    </xf>
    <xf numFmtId="0" fontId="46" fillId="0" borderId="3" xfId="20" applyFont="1" applyFill="1" applyBorder="1" applyAlignment="1">
      <alignment horizontal="center" vertical="center"/>
    </xf>
    <xf numFmtId="0" fontId="31" fillId="0" borderId="11" xfId="20" applyFont="1" applyFill="1" applyBorder="1" applyAlignment="1">
      <alignment horizontal="center" vertical="center"/>
    </xf>
    <xf numFmtId="176" fontId="45" fillId="0" borderId="3" xfId="20" applyNumberFormat="1" applyFont="1" applyFill="1" applyBorder="1" applyAlignment="1">
      <alignment horizontal="center" vertical="center"/>
    </xf>
    <xf numFmtId="172" fontId="45" fillId="0" borderId="3" xfId="20" applyNumberFormat="1" applyFont="1" applyFill="1" applyBorder="1" applyAlignment="1">
      <alignment horizontal="center" vertical="center"/>
    </xf>
    <xf numFmtId="174" fontId="49" fillId="0" borderId="3" xfId="20" applyNumberFormat="1" applyFont="1" applyFill="1" applyBorder="1" applyAlignment="1">
      <alignment horizontal="center" vertical="center"/>
    </xf>
    <xf numFmtId="174" fontId="31" fillId="0" borderId="3" xfId="20" applyNumberFormat="1" applyFont="1" applyFill="1" applyBorder="1" applyAlignment="1">
      <alignment horizontal="center" vertical="center"/>
    </xf>
    <xf numFmtId="172" fontId="31" fillId="0" borderId="12" xfId="20" applyNumberFormat="1" applyFont="1" applyFill="1" applyBorder="1" applyAlignment="1">
      <alignment horizontal="center" vertical="center"/>
    </xf>
    <xf numFmtId="0" fontId="52" fillId="8" borderId="11" xfId="20" applyFont="1" applyFill="1" applyBorder="1" applyAlignment="1">
      <alignment vertical="center"/>
    </xf>
    <xf numFmtId="0" fontId="52" fillId="8" borderId="12" xfId="20" applyFont="1" applyFill="1" applyBorder="1" applyAlignment="1">
      <alignment vertical="center"/>
    </xf>
    <xf numFmtId="0" fontId="27" fillId="0" borderId="13" xfId="20" applyFont="1" applyFill="1" applyBorder="1" applyAlignment="1">
      <alignment horizontal="right" vertical="center"/>
    </xf>
    <xf numFmtId="0" fontId="27" fillId="0" borderId="2" xfId="20" applyFont="1" applyFill="1" applyBorder="1" applyAlignment="1">
      <alignment horizontal="left" vertical="center"/>
    </xf>
    <xf numFmtId="0" fontId="27" fillId="3" borderId="13" xfId="20" applyFont="1" applyFill="1" applyBorder="1" applyAlignment="1">
      <alignment horizontal="right" vertical="center"/>
    </xf>
    <xf numFmtId="0" fontId="27" fillId="3" borderId="14" xfId="20" applyFont="1" applyFill="1" applyBorder="1" applyAlignment="1">
      <alignment horizontal="left" vertical="center"/>
    </xf>
    <xf numFmtId="0" fontId="27" fillId="0" borderId="14" xfId="20" applyFont="1" applyFill="1" applyBorder="1" applyAlignment="1">
      <alignment horizontal="left" vertical="center"/>
    </xf>
    <xf numFmtId="0" fontId="18" fillId="0" borderId="3" xfId="20" applyFont="1" applyFill="1" applyBorder="1" applyAlignment="1">
      <alignment horizontal="center" vertical="center"/>
    </xf>
    <xf numFmtId="0" fontId="20" fillId="0" borderId="0" xfId="20" applyFont="1" applyFill="1" applyBorder="1" applyAlignment="1">
      <alignment horizontal="right" vertical="center"/>
    </xf>
    <xf numFmtId="0" fontId="27" fillId="0" borderId="0" xfId="20" applyFont="1" applyFill="1" applyBorder="1" applyAlignment="1">
      <alignment horizontal="right" vertical="center"/>
    </xf>
    <xf numFmtId="0" fontId="27" fillId="0" borderId="0" xfId="20" applyFont="1" applyFill="1" applyBorder="1" applyAlignment="1">
      <alignment horizontal="left" vertical="center"/>
    </xf>
    <xf numFmtId="0" fontId="54" fillId="0" borderId="0" xfId="20" applyFont="1" applyFill="1" applyBorder="1" applyAlignment="1">
      <alignment horizontal="right" vertical="center"/>
    </xf>
    <xf numFmtId="0" fontId="54" fillId="0" borderId="0" xfId="20" applyFont="1" applyFill="1" applyBorder="1" applyAlignment="1">
      <alignment horizontal="left" vertical="center"/>
    </xf>
    <xf numFmtId="0" fontId="18" fillId="0" borderId="0" xfId="20" applyFont="1" applyFill="1" applyBorder="1" applyAlignment="1">
      <alignment horizontal="center" vertical="center"/>
    </xf>
    <xf numFmtId="0" fontId="18" fillId="0" borderId="0" xfId="6" applyFont="1" applyFill="1" applyBorder="1" applyAlignment="1">
      <alignment horizontal="center" vertical="center"/>
    </xf>
    <xf numFmtId="170" fontId="55" fillId="0" borderId="0" xfId="6" applyNumberFormat="1" applyFont="1" applyFill="1" applyBorder="1" applyAlignment="1">
      <alignment horizontal="center" vertical="center"/>
    </xf>
    <xf numFmtId="0" fontId="18" fillId="0" borderId="0" xfId="6" applyFont="1" applyFill="1" applyAlignment="1">
      <alignment horizontal="center" vertical="center"/>
    </xf>
    <xf numFmtId="170" fontId="55" fillId="0" borderId="0" xfId="6" applyNumberFormat="1" applyFont="1" applyFill="1" applyAlignment="1">
      <alignment horizontal="center" vertical="center"/>
    </xf>
    <xf numFmtId="0" fontId="25" fillId="0" borderId="0" xfId="6" applyFont="1" applyFill="1" applyAlignment="1">
      <alignment horizontal="center" vertical="center"/>
    </xf>
    <xf numFmtId="0" fontId="20" fillId="0" borderId="0" xfId="6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169" fontId="21" fillId="0" borderId="0" xfId="0" applyNumberFormat="1" applyFont="1" applyFill="1" applyAlignment="1">
      <alignment vertical="center"/>
    </xf>
    <xf numFmtId="0" fontId="40" fillId="0" borderId="0" xfId="0" applyFont="1" applyBorder="1" applyAlignment="1"/>
    <xf numFmtId="0" fontId="57" fillId="0" borderId="0" xfId="0" applyFont="1" applyBorder="1" applyAlignment="1">
      <alignment vertical="center"/>
    </xf>
    <xf numFmtId="0" fontId="57" fillId="0" borderId="0" xfId="0" applyFont="1" applyBorder="1" applyAlignment="1"/>
    <xf numFmtId="0" fontId="2" fillId="0" borderId="0" xfId="2" applyFont="1" applyAlignment="1">
      <alignment horizontal="center" vertical="center"/>
    </xf>
    <xf numFmtId="0" fontId="31" fillId="10" borderId="13" xfId="20" applyFont="1" applyFill="1" applyBorder="1" applyAlignment="1">
      <alignment horizontal="center" vertical="center"/>
    </xf>
    <xf numFmtId="0" fontId="19" fillId="0" borderId="0" xfId="2" applyNumberFormat="1" applyFont="1" applyAlignment="1">
      <alignment vertical="center"/>
    </xf>
    <xf numFmtId="0" fontId="2" fillId="0" borderId="0" xfId="2" applyFont="1" applyBorder="1" applyAlignment="1">
      <alignment vertical="center" shrinkToFit="1"/>
    </xf>
    <xf numFmtId="170" fontId="48" fillId="0" borderId="3" xfId="2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170" fontId="38" fillId="0" borderId="0" xfId="0" applyNumberFormat="1" applyFont="1" applyFill="1" applyBorder="1" applyAlignment="1">
      <alignment horizontal="center" vertical="center"/>
    </xf>
    <xf numFmtId="170" fontId="38" fillId="0" borderId="4" xfId="0" applyNumberFormat="1" applyFont="1" applyFill="1" applyBorder="1" applyAlignment="1">
      <alignment horizontal="center" vertical="center"/>
    </xf>
    <xf numFmtId="0" fontId="58" fillId="0" borderId="0" xfId="0" applyFont="1"/>
    <xf numFmtId="0" fontId="21" fillId="0" borderId="0" xfId="17" applyFont="1" applyFill="1" applyAlignment="1">
      <alignment vertical="center"/>
    </xf>
    <xf numFmtId="0" fontId="31" fillId="9" borderId="13" xfId="20" applyFont="1" applyFill="1" applyBorder="1" applyAlignment="1">
      <alignment horizontal="center" vertical="center"/>
    </xf>
    <xf numFmtId="0" fontId="31" fillId="9" borderId="14" xfId="20" applyFont="1" applyFill="1" applyBorder="1" applyAlignment="1">
      <alignment horizontal="center" vertical="center"/>
    </xf>
    <xf numFmtId="0" fontId="23" fillId="0" borderId="0" xfId="16" applyFont="1" applyFill="1" applyAlignment="1"/>
    <xf numFmtId="0" fontId="23" fillId="0" borderId="0" xfId="16" applyFont="1" applyFill="1" applyBorder="1" applyAlignment="1"/>
    <xf numFmtId="0" fontId="21" fillId="0" borderId="0" xfId="16" applyFont="1" applyFill="1" applyBorder="1" applyAlignment="1">
      <alignment vertical="center"/>
    </xf>
    <xf numFmtId="171" fontId="35" fillId="0" borderId="0" xfId="16" applyNumberFormat="1" applyFont="1" applyFill="1" applyBorder="1" applyAlignment="1">
      <alignment vertical="center"/>
    </xf>
    <xf numFmtId="0" fontId="35" fillId="0" borderId="0" xfId="16" applyFont="1" applyFill="1" applyAlignment="1">
      <alignment vertical="center"/>
    </xf>
    <xf numFmtId="171" fontId="23" fillId="0" borderId="0" xfId="16" applyNumberFormat="1" applyFont="1" applyFill="1" applyBorder="1" applyAlignment="1"/>
    <xf numFmtId="0" fontId="23" fillId="0" borderId="0" xfId="16" applyFont="1" applyFill="1" applyAlignment="1">
      <alignment horizontal="center"/>
    </xf>
    <xf numFmtId="0" fontId="23" fillId="0" borderId="0" xfId="16" applyFont="1" applyFill="1" applyAlignment="1">
      <alignment horizontal="left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4" xfId="0" applyFont="1" applyFill="1" applyBorder="1" applyAlignment="1"/>
    <xf numFmtId="0" fontId="23" fillId="0" borderId="4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right" vertical="center"/>
    </xf>
    <xf numFmtId="0" fontId="23" fillId="0" borderId="0" xfId="0" applyFont="1" applyFill="1" applyAlignment="1"/>
    <xf numFmtId="0" fontId="23" fillId="0" borderId="0" xfId="0" applyFont="1" applyFill="1" applyAlignment="1">
      <alignment horizontal="left"/>
    </xf>
    <xf numFmtId="0" fontId="22" fillId="0" borderId="0" xfId="0" applyFont="1" applyBorder="1" applyAlignment="1">
      <alignment horizontal="center"/>
    </xf>
    <xf numFmtId="0" fontId="21" fillId="0" borderId="1" xfId="0" applyFont="1" applyFill="1" applyBorder="1" applyAlignment="1">
      <alignment vertical="center"/>
    </xf>
    <xf numFmtId="0" fontId="23" fillId="0" borderId="1" xfId="0" applyFont="1" applyFill="1" applyBorder="1" applyAlignment="1"/>
    <xf numFmtId="0" fontId="23" fillId="0" borderId="1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8" fillId="0" borderId="0" xfId="1" applyFont="1" applyBorder="1" applyAlignment="1">
      <alignment horizontal="center" vertical="center"/>
    </xf>
    <xf numFmtId="0" fontId="31" fillId="9" borderId="12" xfId="20" applyFont="1" applyFill="1" applyBorder="1" applyAlignment="1">
      <alignment vertical="center"/>
    </xf>
    <xf numFmtId="0" fontId="31" fillId="9" borderId="12" xfId="20" applyFont="1" applyFill="1" applyBorder="1" applyAlignment="1">
      <alignment horizontal="center" vertical="center"/>
    </xf>
    <xf numFmtId="178" fontId="31" fillId="0" borderId="12" xfId="20" applyNumberFormat="1" applyFont="1" applyFill="1" applyBorder="1" applyAlignment="1">
      <alignment horizontal="center" vertical="center"/>
    </xf>
    <xf numFmtId="0" fontId="20" fillId="0" borderId="0" xfId="2" applyNumberFormat="1" applyFont="1" applyBorder="1" applyAlignment="1">
      <alignment vertical="center"/>
    </xf>
    <xf numFmtId="0" fontId="18" fillId="0" borderId="0" xfId="1" applyNumberFormat="1" applyFont="1" applyBorder="1" applyAlignment="1">
      <alignment vertical="center"/>
    </xf>
    <xf numFmtId="0" fontId="64" fillId="0" borderId="0" xfId="2" applyNumberFormat="1" applyFont="1" applyBorder="1" applyAlignment="1">
      <alignment horizontal="right" vertical="center"/>
    </xf>
    <xf numFmtId="0" fontId="18" fillId="0" borderId="0" xfId="2" applyFont="1"/>
    <xf numFmtId="0" fontId="18" fillId="0" borderId="0" xfId="2" applyNumberFormat="1" applyFont="1" applyAlignment="1">
      <alignment horizontal="left" vertical="center"/>
    </xf>
    <xf numFmtId="0" fontId="18" fillId="0" borderId="0" xfId="2" applyFont="1" applyAlignment="1">
      <alignment vertical="center"/>
    </xf>
    <xf numFmtId="0" fontId="20" fillId="0" borderId="0" xfId="2" applyFont="1" applyBorder="1" applyAlignment="1">
      <alignment horizontal="left" vertical="center"/>
    </xf>
    <xf numFmtId="0" fontId="18" fillId="0" borderId="0" xfId="2" applyFont="1" applyAlignment="1"/>
    <xf numFmtId="0" fontId="20" fillId="0" borderId="0" xfId="2" applyFont="1" applyBorder="1" applyAlignment="1">
      <alignment vertical="center"/>
    </xf>
    <xf numFmtId="0" fontId="18" fillId="0" borderId="0" xfId="2" applyFont="1" applyBorder="1" applyAlignment="1">
      <alignment vertical="center" shrinkToFit="1"/>
    </xf>
    <xf numFmtId="0" fontId="20" fillId="0" borderId="0" xfId="1" applyFont="1" applyBorder="1" applyAlignment="1">
      <alignment vertical="center"/>
    </xf>
    <xf numFmtId="0" fontId="20" fillId="0" borderId="0" xfId="1" applyFont="1" applyAlignment="1">
      <alignment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20" fillId="0" borderId="0" xfId="2" applyFont="1" applyBorder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1" xfId="1" applyFont="1" applyBorder="1" applyAlignment="1">
      <alignment vertical="center"/>
    </xf>
    <xf numFmtId="0" fontId="20" fillId="0" borderId="1" xfId="1" applyFont="1" applyBorder="1" applyAlignment="1">
      <alignment horizontal="center" vertical="center"/>
    </xf>
    <xf numFmtId="0" fontId="18" fillId="0" borderId="1" xfId="3" applyFont="1" applyBorder="1" applyAlignment="1">
      <alignment horizontal="left" vertical="center"/>
    </xf>
    <xf numFmtId="0" fontId="18" fillId="0" borderId="0" xfId="6" applyFont="1" applyBorder="1" applyAlignment="1">
      <alignment vertical="center"/>
    </xf>
    <xf numFmtId="0" fontId="18" fillId="0" borderId="0" xfId="3" applyFont="1" applyFill="1" applyBorder="1" applyAlignment="1">
      <alignment horizontal="left" vertical="center"/>
    </xf>
    <xf numFmtId="0" fontId="20" fillId="0" borderId="0" xfId="3" applyFont="1" applyFill="1" applyBorder="1" applyAlignment="1">
      <alignment horizontal="left"/>
    </xf>
    <xf numFmtId="176" fontId="48" fillId="0" borderId="3" xfId="20" applyNumberFormat="1" applyFont="1" applyFill="1" applyBorder="1" applyAlignment="1">
      <alignment horizontal="center" vertical="center"/>
    </xf>
    <xf numFmtId="179" fontId="45" fillId="0" borderId="3" xfId="20" applyNumberFormat="1" applyFont="1" applyFill="1" applyBorder="1" applyAlignment="1">
      <alignment horizontal="center" vertical="center"/>
    </xf>
    <xf numFmtId="1" fontId="18" fillId="0" borderId="0" xfId="2" quotePrefix="1" applyNumberFormat="1" applyFont="1" applyBorder="1" applyAlignment="1">
      <alignment horizontal="left" vertical="center"/>
    </xf>
    <xf numFmtId="0" fontId="18" fillId="0" borderId="0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67" fillId="0" borderId="0" xfId="1" applyFont="1" applyBorder="1" applyAlignment="1">
      <alignment vertical="center"/>
    </xf>
    <xf numFmtId="0" fontId="67" fillId="0" borderId="0" xfId="1" applyFont="1" applyAlignment="1">
      <alignment vertical="center"/>
    </xf>
    <xf numFmtId="0" fontId="67" fillId="0" borderId="0" xfId="1" applyFont="1" applyAlignment="1">
      <alignment horizontal="center" vertical="center"/>
    </xf>
    <xf numFmtId="0" fontId="68" fillId="0" borderId="0" xfId="1" applyFont="1" applyBorder="1" applyAlignment="1">
      <alignment vertical="center"/>
    </xf>
    <xf numFmtId="0" fontId="68" fillId="0" borderId="0" xfId="1" applyFont="1" applyAlignment="1">
      <alignment vertical="center"/>
    </xf>
    <xf numFmtId="0" fontId="67" fillId="0" borderId="0" xfId="1" applyFont="1" applyBorder="1" applyAlignment="1">
      <alignment horizontal="center" vertical="center"/>
    </xf>
    <xf numFmtId="0" fontId="67" fillId="0" borderId="0" xfId="2" applyFont="1" applyBorder="1" applyAlignment="1">
      <alignment vertical="center"/>
    </xf>
    <xf numFmtId="0" fontId="68" fillId="0" borderId="0" xfId="2" applyFont="1" applyBorder="1" applyAlignment="1">
      <alignment vertical="center"/>
    </xf>
    <xf numFmtId="0" fontId="69" fillId="0" borderId="0" xfId="3" applyFont="1" applyBorder="1" applyAlignment="1">
      <alignment horizontal="left" vertical="center"/>
    </xf>
    <xf numFmtId="0" fontId="68" fillId="0" borderId="0" xfId="3" applyFont="1" applyBorder="1" applyAlignment="1">
      <alignment horizontal="left" vertical="center"/>
    </xf>
    <xf numFmtId="0" fontId="68" fillId="0" borderId="0" xfId="2" applyFont="1" applyBorder="1" applyAlignment="1">
      <alignment horizontal="left" vertical="center"/>
    </xf>
    <xf numFmtId="0" fontId="68" fillId="0" borderId="0" xfId="3" applyFont="1" applyFill="1" applyBorder="1" applyAlignment="1">
      <alignment horizontal="left" vertical="center"/>
    </xf>
    <xf numFmtId="167" fontId="12" fillId="0" borderId="1" xfId="4" applyFont="1" applyFill="1" applyBorder="1" applyAlignment="1" applyProtection="1">
      <alignment vertical="center"/>
      <protection locked="0"/>
    </xf>
    <xf numFmtId="0" fontId="12" fillId="0" borderId="1" xfId="1" applyFont="1" applyBorder="1" applyAlignment="1">
      <alignment horizontal="left" vertical="center"/>
    </xf>
    <xf numFmtId="0" fontId="67" fillId="0" borderId="0" xfId="2" applyFont="1" applyBorder="1" applyAlignment="1">
      <alignment horizontal="left" vertical="center"/>
    </xf>
    <xf numFmtId="0" fontId="68" fillId="0" borderId="0" xfId="2" quotePrefix="1" applyFont="1" applyBorder="1" applyAlignment="1">
      <alignment vertical="center"/>
    </xf>
    <xf numFmtId="1" fontId="18" fillId="0" borderId="0" xfId="2" quotePrefix="1" applyNumberFormat="1" applyFont="1" applyBorder="1" applyAlignment="1">
      <alignment vertical="center"/>
    </xf>
    <xf numFmtId="1" fontId="68" fillId="0" borderId="0" xfId="2" applyNumberFormat="1" applyFont="1" applyBorder="1" applyAlignment="1">
      <alignment horizontal="left" vertical="center"/>
    </xf>
    <xf numFmtId="1" fontId="68" fillId="0" borderId="0" xfId="2" quotePrefix="1" applyNumberFormat="1" applyFont="1" applyBorder="1" applyAlignment="1">
      <alignment horizontal="left" vertical="center"/>
    </xf>
    <xf numFmtId="0" fontId="18" fillId="0" borderId="0" xfId="2" quotePrefix="1" applyNumberFormat="1" applyFont="1" applyBorder="1" applyAlignment="1">
      <alignment vertical="center"/>
    </xf>
    <xf numFmtId="0" fontId="70" fillId="0" borderId="0" xfId="2" applyFont="1" applyBorder="1" applyAlignment="1">
      <alignment horizontal="left" vertical="center"/>
    </xf>
    <xf numFmtId="9" fontId="70" fillId="0" borderId="0" xfId="2" applyNumberFormat="1" applyFont="1" applyBorder="1" applyAlignment="1">
      <alignment horizontal="left" vertical="center"/>
    </xf>
    <xf numFmtId="0" fontId="18" fillId="0" borderId="0" xfId="2" applyNumberFormat="1" applyFont="1" applyBorder="1" applyAlignment="1">
      <alignment vertical="center"/>
    </xf>
    <xf numFmtId="0" fontId="18" fillId="0" borderId="0" xfId="1" applyFont="1" applyAlignment="1">
      <alignment horizontal="left" vertical="center"/>
    </xf>
    <xf numFmtId="0" fontId="58" fillId="0" borderId="0" xfId="22" applyFont="1"/>
    <xf numFmtId="171" fontId="68" fillId="0" borderId="0" xfId="1" applyNumberFormat="1" applyFont="1" applyAlignment="1">
      <alignment vertical="center"/>
    </xf>
    <xf numFmtId="0" fontId="68" fillId="0" borderId="1" xfId="1" applyFont="1" applyBorder="1" applyAlignment="1">
      <alignment vertical="center"/>
    </xf>
    <xf numFmtId="0" fontId="12" fillId="0" borderId="1" xfId="1" applyFont="1" applyBorder="1" applyAlignment="1">
      <alignment vertical="center"/>
    </xf>
    <xf numFmtId="0" fontId="68" fillId="0" borderId="0" xfId="1" applyFont="1" applyBorder="1" applyAlignment="1">
      <alignment horizontal="left" vertical="center"/>
    </xf>
    <xf numFmtId="0" fontId="68" fillId="0" borderId="0" xfId="1" applyFont="1" applyAlignment="1">
      <alignment horizontal="center" vertical="center"/>
    </xf>
    <xf numFmtId="2" fontId="68" fillId="0" borderId="0" xfId="2" applyNumberFormat="1" applyFont="1" applyBorder="1" applyAlignment="1">
      <alignment vertical="center"/>
    </xf>
    <xf numFmtId="0" fontId="71" fillId="0" borderId="0" xfId="22" applyFont="1" applyFill="1" applyBorder="1" applyAlignment="1">
      <alignment vertical="center"/>
    </xf>
    <xf numFmtId="0" fontId="2" fillId="0" borderId="0" xfId="22" applyFont="1" applyAlignment="1">
      <alignment vertical="center"/>
    </xf>
    <xf numFmtId="0" fontId="3" fillId="0" borderId="0" xfId="22"/>
    <xf numFmtId="0" fontId="21" fillId="0" borderId="0" xfId="22" applyFont="1" applyFill="1" applyAlignment="1">
      <alignment vertical="center"/>
    </xf>
    <xf numFmtId="0" fontId="35" fillId="0" borderId="0" xfId="22" applyFont="1" applyAlignment="1">
      <alignment vertical="center"/>
    </xf>
    <xf numFmtId="0" fontId="37" fillId="15" borderId="1" xfId="0" applyFont="1" applyFill="1" applyBorder="1" applyAlignment="1">
      <alignment vertical="center"/>
    </xf>
    <xf numFmtId="0" fontId="68" fillId="0" borderId="0" xfId="1" applyNumberFormat="1" applyFont="1" applyAlignment="1">
      <alignment horizontal="left" vertical="center"/>
    </xf>
    <xf numFmtId="0" fontId="63" fillId="0" borderId="0" xfId="1" applyFont="1" applyAlignment="1">
      <alignment horizontal="center" vertical="center"/>
    </xf>
    <xf numFmtId="0" fontId="20" fillId="0" borderId="0" xfId="1" applyNumberFormat="1" applyFont="1" applyAlignment="1">
      <alignment horizontal="right" vertical="center"/>
    </xf>
    <xf numFmtId="2" fontId="18" fillId="0" borderId="0" xfId="2" applyNumberFormat="1" applyFont="1" applyBorder="1" applyAlignment="1">
      <alignment vertical="center"/>
    </xf>
    <xf numFmtId="0" fontId="18" fillId="0" borderId="0" xfId="2" applyFont="1" applyBorder="1" applyAlignment="1">
      <alignment horizontal="left" vertical="center"/>
    </xf>
    <xf numFmtId="0" fontId="67" fillId="0" borderId="0" xfId="1" applyFont="1" applyAlignment="1">
      <alignment horizontal="left" vertical="center"/>
    </xf>
    <xf numFmtId="0" fontId="2" fillId="0" borderId="0" xfId="2" quotePrefix="1" applyNumberFormat="1" applyFont="1" applyBorder="1" applyAlignment="1">
      <alignment vertical="center"/>
    </xf>
    <xf numFmtId="0" fontId="2" fillId="0" borderId="0" xfId="2" applyNumberFormat="1" applyFont="1" applyBorder="1" applyAlignment="1">
      <alignment vertical="center"/>
    </xf>
    <xf numFmtId="0" fontId="37" fillId="0" borderId="1" xfId="0" applyFont="1" applyFill="1" applyBorder="1" applyAlignment="1">
      <alignment vertical="center"/>
    </xf>
    <xf numFmtId="0" fontId="20" fillId="0" borderId="0" xfId="1" applyNumberFormat="1" applyFont="1" applyAlignment="1">
      <alignment horizontal="left" vertical="center"/>
    </xf>
    <xf numFmtId="0" fontId="18" fillId="0" borderId="0" xfId="17" applyNumberFormat="1" applyFont="1" applyBorder="1"/>
    <xf numFmtId="0" fontId="18" fillId="0" borderId="0" xfId="7" applyNumberFormat="1" applyFont="1" applyBorder="1" applyAlignment="1">
      <alignment vertical="center"/>
    </xf>
    <xf numFmtId="0" fontId="18" fillId="0" borderId="0" xfId="7" applyNumberFormat="1" applyFont="1" applyAlignment="1">
      <alignment vertical="center"/>
    </xf>
    <xf numFmtId="0" fontId="20" fillId="0" borderId="0" xfId="20" applyFont="1" applyFill="1" applyAlignment="1">
      <alignment horizontal="right" vertical="center"/>
    </xf>
    <xf numFmtId="0" fontId="31" fillId="16" borderId="3" xfId="20" applyFont="1" applyFill="1" applyBorder="1" applyAlignment="1">
      <alignment horizontal="center" vertical="center"/>
    </xf>
    <xf numFmtId="1" fontId="31" fillId="17" borderId="13" xfId="20" applyNumberFormat="1" applyFont="1" applyFill="1" applyBorder="1" applyAlignment="1">
      <alignment horizontal="center" vertical="center"/>
    </xf>
    <xf numFmtId="1" fontId="31" fillId="17" borderId="14" xfId="20" applyNumberFormat="1" applyFont="1" applyFill="1" applyBorder="1" applyAlignment="1">
      <alignment horizontal="left" vertical="center"/>
    </xf>
    <xf numFmtId="2" fontId="50" fillId="16" borderId="3" xfId="20" applyNumberFormat="1" applyFont="1" applyFill="1" applyBorder="1" applyAlignment="1">
      <alignment horizontal="center" vertical="center"/>
    </xf>
    <xf numFmtId="176" fontId="49" fillId="0" borderId="3" xfId="20" applyNumberFormat="1" applyFont="1" applyFill="1" applyBorder="1" applyAlignment="1">
      <alignment horizontal="center" vertical="center"/>
    </xf>
    <xf numFmtId="1" fontId="50" fillId="16" borderId="3" xfId="20" applyNumberFormat="1" applyFont="1" applyFill="1" applyBorder="1" applyAlignment="1">
      <alignment horizontal="center" vertical="center"/>
    </xf>
    <xf numFmtId="1" fontId="18" fillId="0" borderId="10" xfId="2" applyNumberFormat="1" applyFont="1" applyBorder="1" applyAlignment="1">
      <alignment vertical="center"/>
    </xf>
    <xf numFmtId="0" fontId="18" fillId="0" borderId="10" xfId="2" applyNumberFormat="1" applyFont="1" applyBorder="1" applyAlignment="1">
      <alignment vertical="center"/>
    </xf>
    <xf numFmtId="1" fontId="18" fillId="0" borderId="0" xfId="2" applyNumberFormat="1" applyFont="1" applyBorder="1" applyAlignment="1">
      <alignment vertical="center"/>
    </xf>
    <xf numFmtId="1" fontId="18" fillId="0" borderId="1" xfId="2" applyNumberFormat="1" applyFont="1" applyBorder="1" applyAlignment="1">
      <alignment vertical="center"/>
    </xf>
    <xf numFmtId="0" fontId="12" fillId="0" borderId="10" xfId="2" applyFont="1" applyBorder="1" applyAlignment="1">
      <alignment vertical="center"/>
    </xf>
    <xf numFmtId="0" fontId="12" fillId="0" borderId="8" xfId="2" applyFont="1" applyBorder="1" applyAlignment="1">
      <alignment vertical="center"/>
    </xf>
    <xf numFmtId="1" fontId="18" fillId="0" borderId="0" xfId="2" applyNumberFormat="1" applyFont="1" applyBorder="1" applyAlignment="1">
      <alignment horizontal="left" vertical="center"/>
    </xf>
    <xf numFmtId="1" fontId="18" fillId="0" borderId="1" xfId="2" applyNumberFormat="1" applyFont="1" applyBorder="1" applyAlignment="1">
      <alignment horizontal="left" vertical="center"/>
    </xf>
    <xf numFmtId="1" fontId="18" fillId="0" borderId="9" xfId="2" applyNumberFormat="1" applyFont="1" applyBorder="1" applyAlignment="1">
      <alignment vertical="center"/>
    </xf>
    <xf numFmtId="1" fontId="18" fillId="0" borderId="7" xfId="2" applyNumberFormat="1" applyFont="1" applyBorder="1" applyAlignment="1">
      <alignment vertical="center"/>
    </xf>
    <xf numFmtId="169" fontId="18" fillId="0" borderId="0" xfId="2" applyNumberFormat="1" applyFont="1" applyBorder="1" applyAlignment="1">
      <alignment vertical="center"/>
    </xf>
    <xf numFmtId="169" fontId="18" fillId="0" borderId="1" xfId="2" applyNumberFormat="1" applyFont="1" applyBorder="1" applyAlignment="1">
      <alignment vertical="center"/>
    </xf>
    <xf numFmtId="0" fontId="12" fillId="0" borderId="1" xfId="2" applyFont="1" applyBorder="1" applyAlignment="1">
      <alignment vertical="center"/>
    </xf>
    <xf numFmtId="0" fontId="18" fillId="0" borderId="0" xfId="2" quotePrefix="1" applyNumberFormat="1" applyFont="1" applyAlignment="1">
      <alignment horizontal="right" vertical="center"/>
    </xf>
    <xf numFmtId="1" fontId="18" fillId="0" borderId="6" xfId="2" applyNumberFormat="1" applyFont="1" applyBorder="1" applyAlignment="1">
      <alignment vertical="center"/>
    </xf>
    <xf numFmtId="1" fontId="18" fillId="0" borderId="8" xfId="2" applyNumberFormat="1" applyFont="1" applyBorder="1" applyAlignment="1">
      <alignment vertical="center"/>
    </xf>
    <xf numFmtId="0" fontId="18" fillId="0" borderId="0" xfId="1" applyFont="1" applyBorder="1" applyAlignment="1">
      <alignment horizontal="center" vertical="center"/>
    </xf>
    <xf numFmtId="0" fontId="23" fillId="0" borderId="0" xfId="0" applyFont="1" applyFill="1" applyBorder="1" applyAlignment="1" applyProtection="1">
      <protection locked="0"/>
    </xf>
    <xf numFmtId="0" fontId="23" fillId="0" borderId="0" xfId="0" applyFont="1" applyFill="1" applyBorder="1" applyAlignment="1" applyProtection="1">
      <alignment vertical="center"/>
      <protection locked="0"/>
    </xf>
    <xf numFmtId="0" fontId="22" fillId="0" borderId="0" xfId="0" applyFont="1" applyBorder="1" applyAlignment="1">
      <alignment horizontal="left" vertical="center"/>
    </xf>
    <xf numFmtId="0" fontId="23" fillId="0" borderId="0" xfId="0" applyFont="1" applyFill="1" applyAlignment="1" applyProtection="1">
      <protection locked="0"/>
    </xf>
    <xf numFmtId="0" fontId="22" fillId="0" borderId="0" xfId="0" applyFont="1" applyBorder="1" applyAlignment="1" applyProtection="1">
      <alignment horizontal="left"/>
      <protection locked="0"/>
    </xf>
    <xf numFmtId="0" fontId="65" fillId="0" borderId="0" xfId="1" applyFont="1" applyBorder="1" applyAlignment="1">
      <alignment horizontal="center" vertical="center"/>
    </xf>
    <xf numFmtId="0" fontId="18" fillId="0" borderId="0" xfId="1" quotePrefix="1" applyFont="1" applyBorder="1" applyAlignment="1">
      <alignment horizontal="center" vertical="center"/>
    </xf>
    <xf numFmtId="0" fontId="18" fillId="0" borderId="0" xfId="1" applyNumberFormat="1" applyFont="1" applyBorder="1" applyAlignment="1">
      <alignment horizontal="center" vertical="center"/>
    </xf>
    <xf numFmtId="0" fontId="68" fillId="0" borderId="0" xfId="1" applyNumberFormat="1" applyFont="1" applyAlignment="1">
      <alignment vertical="center"/>
    </xf>
    <xf numFmtId="1" fontId="39" fillId="0" borderId="5" xfId="0" applyNumberFormat="1" applyFont="1" applyFill="1" applyBorder="1" applyAlignment="1">
      <alignment horizontal="center" vertical="center"/>
    </xf>
    <xf numFmtId="1" fontId="39" fillId="0" borderId="6" xfId="0" applyNumberFormat="1" applyFont="1" applyFill="1" applyBorder="1" applyAlignment="1">
      <alignment horizontal="center" vertical="center"/>
    </xf>
    <xf numFmtId="1" fontId="39" fillId="0" borderId="9" xfId="0" applyNumberFormat="1" applyFont="1" applyFill="1" applyBorder="1" applyAlignment="1">
      <alignment horizontal="center" vertical="center"/>
    </xf>
    <xf numFmtId="1" fontId="39" fillId="0" borderId="10" xfId="0" applyNumberFormat="1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35" fillId="0" borderId="0" xfId="0" applyFont="1" applyFill="1" applyAlignment="1">
      <alignment horizontal="left" vertical="center"/>
    </xf>
    <xf numFmtId="172" fontId="38" fillId="0" borderId="13" xfId="0" applyNumberFormat="1" applyFont="1" applyFill="1" applyBorder="1" applyAlignment="1">
      <alignment horizontal="center" vertical="center"/>
    </xf>
    <xf numFmtId="172" fontId="38" fillId="0" borderId="2" xfId="0" applyNumberFormat="1" applyFont="1" applyFill="1" applyBorder="1" applyAlignment="1">
      <alignment horizontal="center" vertical="center"/>
    </xf>
    <xf numFmtId="172" fontId="38" fillId="0" borderId="14" xfId="0" applyNumberFormat="1" applyFont="1" applyFill="1" applyBorder="1" applyAlignment="1">
      <alignment horizontal="center" vertical="center"/>
    </xf>
    <xf numFmtId="172" fontId="74" fillId="0" borderId="13" xfId="0" applyNumberFormat="1" applyFont="1" applyFill="1" applyBorder="1" applyAlignment="1">
      <alignment horizontal="center" vertical="center"/>
    </xf>
    <xf numFmtId="172" fontId="74" fillId="0" borderId="2" xfId="0" applyNumberFormat="1" applyFont="1" applyFill="1" applyBorder="1" applyAlignment="1">
      <alignment horizontal="center" vertical="center"/>
    </xf>
    <xf numFmtId="172" fontId="74" fillId="0" borderId="14" xfId="0" applyNumberFormat="1" applyFont="1" applyFill="1" applyBorder="1" applyAlignment="1">
      <alignment horizontal="center" vertical="center"/>
    </xf>
    <xf numFmtId="0" fontId="36" fillId="4" borderId="0" xfId="16" applyFont="1" applyFill="1" applyBorder="1" applyAlignment="1">
      <alignment horizontal="center" vertical="center"/>
    </xf>
    <xf numFmtId="0" fontId="35" fillId="5" borderId="0" xfId="16" applyFont="1" applyFill="1" applyBorder="1" applyAlignment="1">
      <alignment horizontal="center" vertical="center"/>
    </xf>
    <xf numFmtId="0" fontId="61" fillId="13" borderId="0" xfId="16" applyFont="1" applyFill="1" applyBorder="1" applyAlignment="1">
      <alignment horizontal="center" vertical="center"/>
    </xf>
    <xf numFmtId="0" fontId="46" fillId="0" borderId="5" xfId="0" applyFont="1" applyFill="1" applyBorder="1" applyAlignment="1">
      <alignment horizontal="center" vertical="center"/>
    </xf>
    <xf numFmtId="0" fontId="46" fillId="0" borderId="6" xfId="0" applyFont="1" applyFill="1" applyBorder="1" applyAlignment="1">
      <alignment horizontal="center" vertical="center"/>
    </xf>
    <xf numFmtId="0" fontId="46" fillId="0" borderId="9" xfId="0" applyFont="1" applyFill="1" applyBorder="1" applyAlignment="1">
      <alignment horizontal="center" vertical="center"/>
    </xf>
    <xf numFmtId="0" fontId="46" fillId="0" borderId="10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1" fontId="39" fillId="0" borderId="8" xfId="0" applyNumberFormat="1" applyFont="1" applyFill="1" applyBorder="1" applyAlignment="1">
      <alignment horizontal="center" vertical="center"/>
    </xf>
    <xf numFmtId="0" fontId="23" fillId="0" borderId="1" xfId="16" applyNumberFormat="1" applyFont="1" applyFill="1" applyBorder="1" applyAlignment="1">
      <alignment horizontal="left"/>
    </xf>
    <xf numFmtId="0" fontId="23" fillId="0" borderId="1" xfId="16" applyFont="1" applyFill="1" applyBorder="1" applyAlignment="1">
      <alignment horizontal="center"/>
    </xf>
    <xf numFmtId="0" fontId="23" fillId="0" borderId="1" xfId="0" applyFont="1" applyFill="1" applyBorder="1" applyAlignment="1">
      <alignment horizontal="left"/>
    </xf>
    <xf numFmtId="0" fontId="35" fillId="0" borderId="13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23" fillId="0" borderId="1" xfId="16" applyFont="1" applyFill="1" applyBorder="1" applyAlignment="1">
      <alignment horizontal="left"/>
    </xf>
    <xf numFmtId="0" fontId="23" fillId="0" borderId="2" xfId="16" applyNumberFormat="1" applyFont="1" applyFill="1" applyBorder="1" applyAlignment="1">
      <alignment horizontal="left"/>
    </xf>
    <xf numFmtId="0" fontId="23" fillId="0" borderId="2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23" fillId="0" borderId="4" xfId="0" applyFont="1" applyFill="1" applyBorder="1" applyAlignment="1">
      <alignment horizontal="left"/>
    </xf>
    <xf numFmtId="0" fontId="23" fillId="0" borderId="4" xfId="0" applyFont="1" applyFill="1" applyBorder="1" applyAlignment="1">
      <alignment horizontal="center"/>
    </xf>
    <xf numFmtId="0" fontId="35" fillId="0" borderId="3" xfId="0" applyFont="1" applyFill="1" applyBorder="1" applyAlignment="1">
      <alignment horizontal="center" vertical="center"/>
    </xf>
    <xf numFmtId="0" fontId="23" fillId="0" borderId="0" xfId="0" applyFont="1" applyFill="1" applyAlignment="1" applyProtection="1">
      <alignment horizontal="center"/>
      <protection locked="0"/>
    </xf>
    <xf numFmtId="0" fontId="23" fillId="18" borderId="2" xfId="0" applyFont="1" applyFill="1" applyBorder="1" applyAlignment="1" applyProtection="1">
      <alignment horizontal="left"/>
      <protection locked="0"/>
    </xf>
    <xf numFmtId="0" fontId="23" fillId="0" borderId="2" xfId="0" applyFont="1" applyFill="1" applyBorder="1" applyAlignment="1">
      <alignment horizontal="left" vertical="center"/>
    </xf>
    <xf numFmtId="14" fontId="23" fillId="0" borderId="2" xfId="0" applyNumberFormat="1" applyFont="1" applyFill="1" applyBorder="1" applyAlignment="1">
      <alignment horizontal="left" vertical="center"/>
    </xf>
    <xf numFmtId="14" fontId="23" fillId="0" borderId="1" xfId="0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23" fillId="0" borderId="2" xfId="0" applyFont="1" applyFill="1" applyBorder="1" applyAlignment="1" applyProtection="1">
      <alignment horizontal="left"/>
      <protection locked="0"/>
    </xf>
    <xf numFmtId="169" fontId="38" fillId="0" borderId="13" xfId="0" applyNumberFormat="1" applyFont="1" applyFill="1" applyBorder="1" applyAlignment="1">
      <alignment horizontal="center" vertical="center"/>
    </xf>
    <xf numFmtId="169" fontId="38" fillId="0" borderId="2" xfId="0" applyNumberFormat="1" applyFont="1" applyFill="1" applyBorder="1" applyAlignment="1">
      <alignment horizontal="center" vertical="center"/>
    </xf>
    <xf numFmtId="169" fontId="38" fillId="0" borderId="14" xfId="0" applyNumberFormat="1" applyFont="1" applyFill="1" applyBorder="1" applyAlignment="1">
      <alignment horizontal="center" vertical="center"/>
    </xf>
    <xf numFmtId="169" fontId="74" fillId="0" borderId="13" xfId="0" applyNumberFormat="1" applyFont="1" applyFill="1" applyBorder="1" applyAlignment="1">
      <alignment horizontal="center" vertical="center"/>
    </xf>
    <xf numFmtId="169" fontId="74" fillId="0" borderId="2" xfId="0" applyNumberFormat="1" applyFont="1" applyFill="1" applyBorder="1" applyAlignment="1">
      <alignment horizontal="center" vertical="center"/>
    </xf>
    <xf numFmtId="169" fontId="74" fillId="0" borderId="14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/>
    </xf>
    <xf numFmtId="0" fontId="66" fillId="0" borderId="0" xfId="1" applyFont="1" applyAlignment="1">
      <alignment horizontal="center" vertical="center"/>
    </xf>
    <xf numFmtId="0" fontId="12" fillId="0" borderId="0" xfId="1" quotePrefix="1" applyFont="1" applyBorder="1" applyAlignment="1">
      <alignment horizontal="center" vertical="center" shrinkToFit="1"/>
    </xf>
    <xf numFmtId="1" fontId="68" fillId="0" borderId="0" xfId="2" quotePrefix="1" applyNumberFormat="1" applyFont="1" applyBorder="1" applyAlignment="1">
      <alignment horizontal="left" vertical="center"/>
    </xf>
    <xf numFmtId="0" fontId="68" fillId="0" borderId="0" xfId="1" applyFont="1" applyBorder="1" applyAlignment="1">
      <alignment horizontal="center" vertical="center"/>
    </xf>
    <xf numFmtId="0" fontId="68" fillId="0" borderId="0" xfId="1" applyFont="1" applyAlignment="1">
      <alignment horizontal="center" vertical="center"/>
    </xf>
    <xf numFmtId="0" fontId="68" fillId="0" borderId="0" xfId="2" quotePrefix="1" applyNumberFormat="1" applyFont="1" applyBorder="1" applyAlignment="1">
      <alignment horizontal="left" vertical="center"/>
    </xf>
    <xf numFmtId="0" fontId="68" fillId="0" borderId="0" xfId="2" applyNumberFormat="1" applyFont="1" applyBorder="1" applyAlignment="1">
      <alignment horizontal="left" vertical="center"/>
    </xf>
    <xf numFmtId="0" fontId="68" fillId="0" borderId="0" xfId="1" applyNumberFormat="1" applyFont="1" applyAlignment="1">
      <alignment horizontal="left" vertical="center"/>
    </xf>
    <xf numFmtId="0" fontId="63" fillId="0" borderId="0" xfId="1" applyFont="1" applyAlignment="1">
      <alignment horizontal="center" vertical="center"/>
    </xf>
    <xf numFmtId="0" fontId="20" fillId="0" borderId="13" xfId="1" applyFont="1" applyBorder="1" applyAlignment="1">
      <alignment horizontal="center" vertical="center"/>
    </xf>
    <xf numFmtId="0" fontId="20" fillId="0" borderId="2" xfId="1" applyFont="1" applyBorder="1" applyAlignment="1">
      <alignment horizontal="center" vertical="center"/>
    </xf>
    <xf numFmtId="0" fontId="20" fillId="0" borderId="14" xfId="1" applyFont="1" applyBorder="1" applyAlignment="1">
      <alignment horizontal="center" vertical="center"/>
    </xf>
    <xf numFmtId="0" fontId="62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/>
    </xf>
    <xf numFmtId="0" fontId="65" fillId="0" borderId="2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0" borderId="14" xfId="1" applyFont="1" applyBorder="1" applyAlignment="1">
      <alignment horizontal="center" vertical="center"/>
    </xf>
    <xf numFmtId="0" fontId="18" fillId="0" borderId="13" xfId="1" quotePrefix="1" applyFont="1" applyBorder="1" applyAlignment="1">
      <alignment horizontal="center" vertical="center"/>
    </xf>
    <xf numFmtId="0" fontId="18" fillId="0" borderId="13" xfId="1" quotePrefix="1" applyNumberFormat="1" applyFont="1" applyBorder="1" applyAlignment="1">
      <alignment horizontal="center" vertical="center"/>
    </xf>
    <xf numFmtId="0" fontId="18" fillId="0" borderId="2" xfId="1" applyNumberFormat="1" applyFont="1" applyBorder="1" applyAlignment="1">
      <alignment horizontal="center" vertical="center"/>
    </xf>
    <xf numFmtId="0" fontId="18" fillId="0" borderId="14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left" vertical="center"/>
    </xf>
    <xf numFmtId="0" fontId="33" fillId="0" borderId="0" xfId="1" applyFont="1" applyBorder="1" applyAlignment="1">
      <alignment horizontal="right" vertical="center"/>
    </xf>
    <xf numFmtId="0" fontId="18" fillId="0" borderId="1" xfId="2" applyFont="1" applyBorder="1" applyAlignment="1">
      <alignment horizontal="right"/>
    </xf>
    <xf numFmtId="1" fontId="18" fillId="0" borderId="5" xfId="2" applyNumberFormat="1" applyFont="1" applyBorder="1" applyAlignment="1">
      <alignment horizontal="center" vertical="center"/>
    </xf>
    <xf numFmtId="1" fontId="18" fillId="0" borderId="4" xfId="2" applyNumberFormat="1" applyFont="1" applyBorder="1" applyAlignment="1">
      <alignment horizontal="center" vertical="center"/>
    </xf>
    <xf numFmtId="1" fontId="18" fillId="0" borderId="5" xfId="2" quotePrefix="1" applyNumberFormat="1" applyFont="1" applyBorder="1" applyAlignment="1">
      <alignment horizontal="center" vertical="center"/>
    </xf>
    <xf numFmtId="1" fontId="18" fillId="0" borderId="4" xfId="2" quotePrefix="1" applyNumberFormat="1" applyFont="1" applyBorder="1" applyAlignment="1">
      <alignment horizontal="center" vertical="center"/>
    </xf>
    <xf numFmtId="1" fontId="18" fillId="0" borderId="6" xfId="2" quotePrefix="1" applyNumberFormat="1" applyFont="1" applyBorder="1" applyAlignment="1">
      <alignment horizontal="center" vertical="center"/>
    </xf>
    <xf numFmtId="0" fontId="18" fillId="0" borderId="5" xfId="2" applyNumberFormat="1" applyFont="1" applyBorder="1" applyAlignment="1">
      <alignment horizontal="center" vertical="center"/>
    </xf>
    <xf numFmtId="0" fontId="18" fillId="0" borderId="4" xfId="2" applyNumberFormat="1" applyFont="1" applyBorder="1" applyAlignment="1">
      <alignment horizontal="center" vertical="center"/>
    </xf>
    <xf numFmtId="0" fontId="18" fillId="0" borderId="6" xfId="2" applyNumberFormat="1" applyFont="1" applyBorder="1" applyAlignment="1">
      <alignment horizontal="center" vertical="center"/>
    </xf>
    <xf numFmtId="0" fontId="18" fillId="0" borderId="7" xfId="2" applyNumberFormat="1" applyFont="1" applyBorder="1" applyAlignment="1">
      <alignment horizontal="center" vertical="center"/>
    </xf>
    <xf numFmtId="0" fontId="18" fillId="0" borderId="1" xfId="2" applyNumberFormat="1" applyFont="1" applyBorder="1" applyAlignment="1">
      <alignment horizontal="center" vertical="center"/>
    </xf>
    <xf numFmtId="0" fontId="18" fillId="0" borderId="8" xfId="2" applyNumberFormat="1" applyFont="1" applyBorder="1" applyAlignment="1">
      <alignment horizontal="center" vertical="center"/>
    </xf>
    <xf numFmtId="0" fontId="18" fillId="0" borderId="5" xfId="2" applyNumberFormat="1" applyFont="1" applyBorder="1" applyAlignment="1">
      <alignment horizontal="center" vertical="center" wrapText="1"/>
    </xf>
    <xf numFmtId="0" fontId="18" fillId="0" borderId="4" xfId="2" applyNumberFormat="1" applyFont="1" applyBorder="1" applyAlignment="1">
      <alignment horizontal="center" vertical="center" wrapText="1"/>
    </xf>
    <xf numFmtId="0" fontId="18" fillId="0" borderId="7" xfId="2" applyNumberFormat="1" applyFont="1" applyBorder="1" applyAlignment="1">
      <alignment horizontal="center" vertical="center" wrapText="1"/>
    </xf>
    <xf numFmtId="0" fontId="18" fillId="0" borderId="1" xfId="2" applyNumberFormat="1" applyFont="1" applyBorder="1" applyAlignment="1">
      <alignment horizontal="center" vertical="center" wrapText="1"/>
    </xf>
    <xf numFmtId="0" fontId="18" fillId="0" borderId="13" xfId="2" applyNumberFormat="1" applyFont="1" applyBorder="1" applyAlignment="1">
      <alignment horizontal="center" vertical="center"/>
    </xf>
    <xf numFmtId="0" fontId="18" fillId="0" borderId="2" xfId="2" applyNumberFormat="1" applyFont="1" applyBorder="1" applyAlignment="1">
      <alignment horizontal="center" vertical="center"/>
    </xf>
    <xf numFmtId="0" fontId="18" fillId="0" borderId="14" xfId="2" applyNumberFormat="1" applyFont="1" applyBorder="1" applyAlignment="1">
      <alignment horizontal="center" vertical="center"/>
    </xf>
    <xf numFmtId="1" fontId="18" fillId="0" borderId="9" xfId="2" applyNumberFormat="1" applyFont="1" applyBorder="1" applyAlignment="1">
      <alignment horizontal="right" vertical="center"/>
    </xf>
    <xf numFmtId="1" fontId="18" fillId="0" borderId="0" xfId="2" applyNumberFormat="1" applyFont="1" applyBorder="1" applyAlignment="1">
      <alignment horizontal="right" vertical="center"/>
    </xf>
    <xf numFmtId="172" fontId="18" fillId="0" borderId="4" xfId="2" applyNumberFormat="1" applyFont="1" applyBorder="1" applyAlignment="1">
      <alignment horizontal="center" vertical="center"/>
    </xf>
    <xf numFmtId="172" fontId="18" fillId="0" borderId="6" xfId="2" applyNumberFormat="1" applyFont="1" applyBorder="1" applyAlignment="1">
      <alignment horizontal="center" vertical="center"/>
    </xf>
    <xf numFmtId="2" fontId="18" fillId="0" borderId="5" xfId="2" applyNumberFormat="1" applyFont="1" applyBorder="1" applyAlignment="1">
      <alignment horizontal="center" vertical="center"/>
    </xf>
    <xf numFmtId="2" fontId="18" fillId="0" borderId="4" xfId="2" applyNumberFormat="1" applyFont="1" applyBorder="1" applyAlignment="1">
      <alignment horizontal="center" vertical="center"/>
    </xf>
    <xf numFmtId="2" fontId="18" fillId="0" borderId="6" xfId="2" applyNumberFormat="1" applyFont="1" applyBorder="1" applyAlignment="1">
      <alignment horizontal="center" vertical="center"/>
    </xf>
    <xf numFmtId="1" fontId="18" fillId="0" borderId="6" xfId="2" applyNumberFormat="1" applyFont="1" applyBorder="1" applyAlignment="1">
      <alignment horizontal="center" vertical="center"/>
    </xf>
    <xf numFmtId="2" fontId="18" fillId="0" borderId="9" xfId="2" quotePrefix="1" applyNumberFormat="1" applyFont="1" applyBorder="1" applyAlignment="1">
      <alignment horizontal="center" vertical="center"/>
    </xf>
    <xf numFmtId="2" fontId="18" fillId="0" borderId="0" xfId="2" quotePrefix="1" applyNumberFormat="1" applyFont="1" applyBorder="1" applyAlignment="1">
      <alignment horizontal="center" vertical="center"/>
    </xf>
    <xf numFmtId="2" fontId="18" fillId="0" borderId="10" xfId="2" quotePrefix="1" applyNumberFormat="1" applyFont="1" applyBorder="1" applyAlignment="1">
      <alignment horizontal="center" vertical="center"/>
    </xf>
    <xf numFmtId="1" fontId="18" fillId="0" borderId="9" xfId="2" applyNumberFormat="1" applyFont="1" applyBorder="1" applyAlignment="1">
      <alignment horizontal="center" vertical="center"/>
    </xf>
    <xf numFmtId="1" fontId="18" fillId="0" borderId="0" xfId="2" applyNumberFormat="1" applyFont="1" applyBorder="1" applyAlignment="1">
      <alignment horizontal="center" vertical="center"/>
    </xf>
    <xf numFmtId="1" fontId="18" fillId="0" borderId="10" xfId="2" applyNumberFormat="1" applyFont="1" applyBorder="1" applyAlignment="1">
      <alignment horizontal="center" vertical="center"/>
    </xf>
    <xf numFmtId="172" fontId="18" fillId="0" borderId="0" xfId="2" applyNumberFormat="1" applyFont="1" applyBorder="1" applyAlignment="1">
      <alignment horizontal="center" vertical="center"/>
    </xf>
    <xf numFmtId="172" fontId="18" fillId="0" borderId="10" xfId="2" applyNumberFormat="1" applyFont="1" applyBorder="1" applyAlignment="1">
      <alignment horizontal="center" vertical="center"/>
    </xf>
    <xf numFmtId="2" fontId="18" fillId="0" borderId="9" xfId="2" applyNumberFormat="1" applyFont="1" applyBorder="1" applyAlignment="1">
      <alignment horizontal="center" vertical="center"/>
    </xf>
    <xf numFmtId="2" fontId="18" fillId="0" borderId="0" xfId="2" applyNumberFormat="1" applyFont="1" applyBorder="1" applyAlignment="1">
      <alignment horizontal="center" vertical="center"/>
    </xf>
    <xf numFmtId="2" fontId="18" fillId="0" borderId="10" xfId="2" applyNumberFormat="1" applyFont="1" applyBorder="1" applyAlignment="1">
      <alignment horizontal="center" vertical="center"/>
    </xf>
    <xf numFmtId="2" fontId="18" fillId="0" borderId="7" xfId="2" quotePrefix="1" applyNumberFormat="1" applyFont="1" applyBorder="1" applyAlignment="1">
      <alignment horizontal="center" vertical="center"/>
    </xf>
    <xf numFmtId="2" fontId="18" fillId="0" borderId="1" xfId="2" quotePrefix="1" applyNumberFormat="1" applyFont="1" applyBorder="1" applyAlignment="1">
      <alignment horizontal="center" vertical="center"/>
    </xf>
    <xf numFmtId="2" fontId="18" fillId="0" borderId="8" xfId="2" quotePrefix="1" applyNumberFormat="1" applyFont="1" applyBorder="1" applyAlignment="1">
      <alignment horizontal="center" vertical="center"/>
    </xf>
    <xf numFmtId="1" fontId="18" fillId="0" borderId="7" xfId="2" applyNumberFormat="1" applyFont="1" applyBorder="1" applyAlignment="1">
      <alignment horizontal="center" vertical="center"/>
    </xf>
    <xf numFmtId="1" fontId="18" fillId="0" borderId="1" xfId="2" applyNumberFormat="1" applyFont="1" applyBorder="1" applyAlignment="1">
      <alignment horizontal="center" vertical="center"/>
    </xf>
    <xf numFmtId="0" fontId="18" fillId="0" borderId="0" xfId="17" quotePrefix="1" applyNumberFormat="1" applyFont="1" applyBorder="1" applyAlignment="1">
      <alignment horizontal="center" vertical="center"/>
    </xf>
    <xf numFmtId="1" fontId="18" fillId="0" borderId="8" xfId="2" applyNumberFormat="1" applyFont="1" applyBorder="1" applyAlignment="1">
      <alignment horizontal="center" vertical="center"/>
    </xf>
    <xf numFmtId="2" fontId="18" fillId="0" borderId="7" xfId="2" applyNumberFormat="1" applyFont="1" applyBorder="1" applyAlignment="1">
      <alignment horizontal="center" vertical="center"/>
    </xf>
    <xf numFmtId="2" fontId="18" fillId="0" borderId="1" xfId="2" applyNumberFormat="1" applyFont="1" applyBorder="1" applyAlignment="1">
      <alignment horizontal="center" vertical="center"/>
    </xf>
    <xf numFmtId="2" fontId="18" fillId="0" borderId="8" xfId="2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1" fillId="7" borderId="5" xfId="20" applyFont="1" applyFill="1" applyBorder="1" applyAlignment="1">
      <alignment horizontal="center" vertical="center"/>
    </xf>
    <xf numFmtId="0" fontId="31" fillId="7" borderId="6" xfId="20" applyFont="1" applyFill="1" applyBorder="1" applyAlignment="1">
      <alignment horizontal="center" vertical="center"/>
    </xf>
    <xf numFmtId="0" fontId="31" fillId="7" borderId="7" xfId="20" applyFont="1" applyFill="1" applyBorder="1" applyAlignment="1">
      <alignment horizontal="center" vertical="center"/>
    </xf>
    <xf numFmtId="0" fontId="31" fillId="7" borderId="8" xfId="20" applyFont="1" applyFill="1" applyBorder="1" applyAlignment="1">
      <alignment horizontal="center" vertical="center"/>
    </xf>
    <xf numFmtId="0" fontId="2" fillId="9" borderId="5" xfId="20" applyFont="1" applyFill="1" applyBorder="1" applyAlignment="1">
      <alignment horizontal="center" vertical="center"/>
    </xf>
    <xf numFmtId="0" fontId="2" fillId="9" borderId="6" xfId="20" applyFont="1" applyFill="1" applyBorder="1" applyAlignment="1">
      <alignment horizontal="center" vertical="center"/>
    </xf>
    <xf numFmtId="0" fontId="2" fillId="9" borderId="7" xfId="20" applyFont="1" applyFill="1" applyBorder="1" applyAlignment="1">
      <alignment horizontal="center" vertical="center"/>
    </xf>
    <xf numFmtId="0" fontId="2" fillId="9" borderId="8" xfId="20" applyFont="1" applyFill="1" applyBorder="1" applyAlignment="1">
      <alignment horizontal="center" vertical="center"/>
    </xf>
    <xf numFmtId="0" fontId="2" fillId="9" borderId="2" xfId="20" applyFont="1" applyFill="1" applyBorder="1" applyAlignment="1">
      <alignment horizontal="center" vertical="center"/>
    </xf>
    <xf numFmtId="0" fontId="2" fillId="9" borderId="14" xfId="20" applyFont="1" applyFill="1" applyBorder="1" applyAlignment="1">
      <alignment horizontal="center" vertical="center"/>
    </xf>
    <xf numFmtId="0" fontId="30" fillId="0" borderId="11" xfId="20" applyFont="1" applyFill="1" applyBorder="1" applyAlignment="1">
      <alignment horizontal="center" vertical="center"/>
    </xf>
    <xf numFmtId="0" fontId="30" fillId="0" borderId="12" xfId="20" applyFont="1" applyFill="1" applyBorder="1" applyAlignment="1">
      <alignment horizontal="center" vertical="center"/>
    </xf>
    <xf numFmtId="0" fontId="42" fillId="16" borderId="11" xfId="20" applyFont="1" applyFill="1" applyBorder="1" applyAlignment="1">
      <alignment horizontal="center" vertical="center"/>
    </xf>
    <xf numFmtId="0" fontId="42" fillId="16" borderId="12" xfId="20" applyFont="1" applyFill="1" applyBorder="1" applyAlignment="1">
      <alignment horizontal="center" vertical="center"/>
    </xf>
    <xf numFmtId="0" fontId="31" fillId="10" borderId="11" xfId="20" applyFont="1" applyFill="1" applyBorder="1" applyAlignment="1">
      <alignment horizontal="center" vertical="center"/>
    </xf>
    <xf numFmtId="0" fontId="31" fillId="10" borderId="12" xfId="20" applyFont="1" applyFill="1" applyBorder="1" applyAlignment="1">
      <alignment horizontal="center" vertical="center"/>
    </xf>
    <xf numFmtId="0" fontId="45" fillId="0" borderId="10" xfId="20" applyFont="1" applyFill="1" applyBorder="1" applyAlignment="1">
      <alignment horizontal="center" vertical="center"/>
    </xf>
    <xf numFmtId="0" fontId="45" fillId="0" borderId="8" xfId="20" applyFont="1" applyFill="1" applyBorder="1" applyAlignment="1">
      <alignment horizontal="center" vertical="center"/>
    </xf>
    <xf numFmtId="0" fontId="2" fillId="9" borderId="9" xfId="20" applyFont="1" applyFill="1" applyBorder="1" applyAlignment="1">
      <alignment horizontal="center" vertical="center"/>
    </xf>
    <xf numFmtId="0" fontId="2" fillId="9" borderId="10" xfId="20" applyFont="1" applyFill="1" applyBorder="1" applyAlignment="1">
      <alignment horizontal="center" vertical="center"/>
    </xf>
    <xf numFmtId="0" fontId="47" fillId="11" borderId="13" xfId="20" applyFont="1" applyFill="1" applyBorder="1" applyAlignment="1">
      <alignment horizontal="center" vertical="center"/>
    </xf>
    <xf numFmtId="0" fontId="47" fillId="11" borderId="2" xfId="20" applyFont="1" applyFill="1" applyBorder="1" applyAlignment="1">
      <alignment horizontal="center" vertical="center"/>
    </xf>
    <xf numFmtId="0" fontId="47" fillId="11" borderId="14" xfId="20" applyFont="1" applyFill="1" applyBorder="1" applyAlignment="1">
      <alignment horizontal="center" vertical="center"/>
    </xf>
    <xf numFmtId="0" fontId="53" fillId="6" borderId="13" xfId="19" applyNumberFormat="1" applyFont="1" applyFill="1" applyBorder="1" applyAlignment="1" applyProtection="1">
      <alignment horizontal="center" vertical="center"/>
      <protection locked="0"/>
    </xf>
    <xf numFmtId="0" fontId="53" fillId="6" borderId="2" xfId="19" applyNumberFormat="1" applyFont="1" applyFill="1" applyBorder="1" applyAlignment="1" applyProtection="1">
      <alignment horizontal="center" vertical="center"/>
      <protection locked="0"/>
    </xf>
    <xf numFmtId="0" fontId="53" fillId="6" borderId="14" xfId="19" applyNumberFormat="1" applyFont="1" applyFill="1" applyBorder="1" applyAlignment="1" applyProtection="1">
      <alignment horizontal="center" vertical="center"/>
      <protection locked="0"/>
    </xf>
    <xf numFmtId="0" fontId="51" fillId="12" borderId="13" xfId="20" applyFont="1" applyFill="1" applyBorder="1" applyAlignment="1">
      <alignment horizontal="center" vertical="center"/>
    </xf>
    <xf numFmtId="0" fontId="51" fillId="12" borderId="2" xfId="20" applyFont="1" applyFill="1" applyBorder="1" applyAlignment="1">
      <alignment horizontal="center" vertical="center"/>
    </xf>
    <xf numFmtId="0" fontId="51" fillId="12" borderId="14" xfId="20" applyFont="1" applyFill="1" applyBorder="1" applyAlignment="1">
      <alignment horizontal="center" vertical="center"/>
    </xf>
    <xf numFmtId="0" fontId="26" fillId="6" borderId="13" xfId="20" applyFont="1" applyFill="1" applyBorder="1" applyAlignment="1">
      <alignment horizontal="center" vertical="center"/>
    </xf>
    <xf numFmtId="0" fontId="26" fillId="6" borderId="2" xfId="20" applyFont="1" applyFill="1" applyBorder="1" applyAlignment="1">
      <alignment horizontal="center" vertical="center"/>
    </xf>
    <xf numFmtId="0" fontId="26" fillId="6" borderId="14" xfId="20" applyFont="1" applyFill="1" applyBorder="1" applyAlignment="1">
      <alignment horizontal="center" vertical="center"/>
    </xf>
    <xf numFmtId="0" fontId="76" fillId="0" borderId="5" xfId="0" applyFont="1" applyFill="1" applyBorder="1" applyAlignment="1">
      <alignment horizontal="center" vertical="center"/>
    </xf>
    <xf numFmtId="0" fontId="76" fillId="0" borderId="6" xfId="0" applyFont="1" applyFill="1" applyBorder="1" applyAlignment="1">
      <alignment horizontal="center" vertical="center"/>
    </xf>
    <xf numFmtId="0" fontId="76" fillId="0" borderId="4" xfId="0" applyFont="1" applyFill="1" applyBorder="1" applyAlignment="1">
      <alignment horizontal="center" vertical="center"/>
    </xf>
    <xf numFmtId="0" fontId="76" fillId="0" borderId="7" xfId="0" applyFont="1" applyFill="1" applyBorder="1" applyAlignment="1">
      <alignment horizontal="center" vertical="center"/>
    </xf>
    <xf numFmtId="0" fontId="76" fillId="0" borderId="1" xfId="0" applyFont="1" applyFill="1" applyBorder="1" applyAlignment="1">
      <alignment horizontal="center" vertical="center"/>
    </xf>
    <xf numFmtId="0" fontId="76" fillId="0" borderId="8" xfId="0" applyFont="1" applyFill="1" applyBorder="1" applyAlignment="1">
      <alignment horizontal="center" vertical="center"/>
    </xf>
    <xf numFmtId="172" fontId="77" fillId="0" borderId="5" xfId="0" applyNumberFormat="1" applyFont="1" applyFill="1" applyBorder="1" applyAlignment="1">
      <alignment horizontal="center" vertical="center"/>
    </xf>
    <xf numFmtId="172" fontId="77" fillId="0" borderId="4" xfId="0" applyNumberFormat="1" applyFont="1" applyFill="1" applyBorder="1" applyAlignment="1">
      <alignment horizontal="center" vertical="center"/>
    </xf>
    <xf numFmtId="172" fontId="77" fillId="0" borderId="6" xfId="0" applyNumberFormat="1" applyFont="1" applyFill="1" applyBorder="1" applyAlignment="1">
      <alignment horizontal="center" vertical="center"/>
    </xf>
    <xf numFmtId="172" fontId="77" fillId="0" borderId="9" xfId="0" applyNumberFormat="1" applyFont="1" applyFill="1" applyBorder="1" applyAlignment="1">
      <alignment horizontal="center" vertical="center"/>
    </xf>
    <xf numFmtId="172" fontId="77" fillId="0" borderId="0" xfId="0" applyNumberFormat="1" applyFont="1" applyFill="1" applyBorder="1" applyAlignment="1">
      <alignment horizontal="center" vertical="center"/>
    </xf>
    <xf numFmtId="172" fontId="77" fillId="0" borderId="10" xfId="0" applyNumberFormat="1" applyFont="1" applyFill="1" applyBorder="1" applyAlignment="1">
      <alignment horizontal="center" vertical="center"/>
    </xf>
    <xf numFmtId="172" fontId="77" fillId="0" borderId="7" xfId="0" applyNumberFormat="1" applyFont="1" applyFill="1" applyBorder="1" applyAlignment="1">
      <alignment horizontal="center" vertical="center"/>
    </xf>
    <xf numFmtId="172" fontId="77" fillId="0" borderId="1" xfId="0" applyNumberFormat="1" applyFont="1" applyFill="1" applyBorder="1" applyAlignment="1">
      <alignment horizontal="center" vertical="center"/>
    </xf>
    <xf numFmtId="172" fontId="77" fillId="0" borderId="8" xfId="0" applyNumberFormat="1" applyFont="1" applyFill="1" applyBorder="1" applyAlignment="1">
      <alignment horizontal="center" vertical="center"/>
    </xf>
    <xf numFmtId="0" fontId="79" fillId="0" borderId="3" xfId="0" applyFont="1" applyFill="1" applyBorder="1" applyAlignment="1">
      <alignment horizontal="center" vertical="center"/>
    </xf>
    <xf numFmtId="0" fontId="79" fillId="0" borderId="13" xfId="0" applyFont="1" applyFill="1" applyBorder="1" applyAlignment="1">
      <alignment horizontal="center" vertical="center"/>
    </xf>
    <xf numFmtId="0" fontId="79" fillId="0" borderId="2" xfId="0" applyFont="1" applyFill="1" applyBorder="1" applyAlignment="1">
      <alignment horizontal="center" vertical="center"/>
    </xf>
    <xf numFmtId="0" fontId="79" fillId="0" borderId="0" xfId="0" applyFont="1" applyFill="1" applyAlignment="1">
      <alignment vertical="center"/>
    </xf>
    <xf numFmtId="0" fontId="79" fillId="0" borderId="14" xfId="0" applyFont="1" applyFill="1" applyBorder="1" applyAlignment="1">
      <alignment horizontal="center" vertical="center"/>
    </xf>
    <xf numFmtId="172" fontId="81" fillId="0" borderId="13" xfId="0" applyNumberFormat="1" applyFont="1" applyFill="1" applyBorder="1" applyAlignment="1">
      <alignment horizontal="center" vertical="center"/>
    </xf>
    <xf numFmtId="172" fontId="81" fillId="0" borderId="2" xfId="0" applyNumberFormat="1" applyFont="1" applyFill="1" applyBorder="1" applyAlignment="1">
      <alignment horizontal="center" vertical="center"/>
    </xf>
    <xf numFmtId="172" fontId="81" fillId="0" borderId="14" xfId="0" applyNumberFormat="1" applyFont="1" applyFill="1" applyBorder="1" applyAlignment="1">
      <alignment horizontal="center" vertical="center"/>
    </xf>
    <xf numFmtId="172" fontId="82" fillId="0" borderId="13" xfId="0" applyNumberFormat="1" applyFont="1" applyFill="1" applyBorder="1" applyAlignment="1">
      <alignment horizontal="center" vertical="center"/>
    </xf>
    <xf numFmtId="172" fontId="82" fillId="0" borderId="2" xfId="0" applyNumberFormat="1" applyFont="1" applyFill="1" applyBorder="1" applyAlignment="1">
      <alignment horizontal="center" vertical="center"/>
    </xf>
    <xf numFmtId="172" fontId="82" fillId="0" borderId="14" xfId="0" applyNumberFormat="1" applyFont="1" applyFill="1" applyBorder="1" applyAlignment="1">
      <alignment horizontal="center" vertical="center"/>
    </xf>
    <xf numFmtId="0" fontId="79" fillId="19" borderId="5" xfId="0" applyFont="1" applyFill="1" applyBorder="1" applyAlignment="1">
      <alignment horizontal="center" vertical="center"/>
    </xf>
    <xf numFmtId="0" fontId="79" fillId="19" borderId="6" xfId="0" applyFont="1" applyFill="1" applyBorder="1" applyAlignment="1">
      <alignment horizontal="center" vertical="center"/>
    </xf>
    <xf numFmtId="0" fontId="79" fillId="19" borderId="3" xfId="0" applyFont="1" applyFill="1" applyBorder="1" applyAlignment="1">
      <alignment horizontal="center" vertical="center"/>
    </xf>
    <xf numFmtId="0" fontId="79" fillId="19" borderId="13" xfId="0" applyFont="1" applyFill="1" applyBorder="1" applyAlignment="1">
      <alignment horizontal="center" vertical="center"/>
    </xf>
    <xf numFmtId="0" fontId="79" fillId="19" borderId="2" xfId="0" applyFont="1" applyFill="1" applyBorder="1" applyAlignment="1">
      <alignment horizontal="center" vertical="center"/>
    </xf>
    <xf numFmtId="0" fontId="79" fillId="19" borderId="9" xfId="0" applyFont="1" applyFill="1" applyBorder="1" applyAlignment="1">
      <alignment horizontal="center" vertical="center"/>
    </xf>
    <xf numFmtId="0" fontId="79" fillId="19" borderId="10" xfId="0" applyFont="1" applyFill="1" applyBorder="1" applyAlignment="1">
      <alignment horizontal="center" vertical="center"/>
    </xf>
    <xf numFmtId="0" fontId="79" fillId="19" borderId="14" xfId="0" applyFont="1" applyFill="1" applyBorder="1" applyAlignment="1">
      <alignment horizontal="center" vertical="center"/>
    </xf>
    <xf numFmtId="49" fontId="84" fillId="19" borderId="17" xfId="0" applyNumberFormat="1" applyFont="1" applyFill="1" applyBorder="1" applyAlignment="1">
      <alignment horizontal="center" vertical="center" wrapText="1"/>
    </xf>
    <xf numFmtId="49" fontId="79" fillId="19" borderId="18" xfId="0" applyNumberFormat="1" applyFont="1" applyFill="1" applyBorder="1" applyAlignment="1">
      <alignment horizontal="center" vertical="center" wrapText="1"/>
    </xf>
    <xf numFmtId="49" fontId="79" fillId="19" borderId="19" xfId="0" applyNumberFormat="1" applyFont="1" applyFill="1" applyBorder="1" applyAlignment="1">
      <alignment horizontal="center" vertical="center" wrapText="1"/>
    </xf>
    <xf numFmtId="49" fontId="79" fillId="19" borderId="7" xfId="0" applyNumberFormat="1" applyFont="1" applyFill="1" applyBorder="1" applyAlignment="1">
      <alignment horizontal="center" vertical="center" wrapText="1"/>
    </xf>
    <xf numFmtId="49" fontId="79" fillId="19" borderId="1" xfId="0" applyNumberFormat="1" applyFont="1" applyFill="1" applyBorder="1" applyAlignment="1">
      <alignment horizontal="center" vertical="center" wrapText="1"/>
    </xf>
    <xf numFmtId="49" fontId="79" fillId="19" borderId="8" xfId="0" applyNumberFormat="1" applyFont="1" applyFill="1" applyBorder="1" applyAlignment="1">
      <alignment horizontal="center" vertical="center" wrapText="1"/>
    </xf>
    <xf numFmtId="172" fontId="79" fillId="20" borderId="22" xfId="0" applyNumberFormat="1" applyFont="1" applyFill="1" applyBorder="1" applyAlignment="1">
      <alignment horizontal="center" vertical="center"/>
    </xf>
    <xf numFmtId="172" fontId="79" fillId="20" borderId="21" xfId="0" applyNumberFormat="1" applyFont="1" applyFill="1" applyBorder="1" applyAlignment="1">
      <alignment horizontal="center" vertical="center"/>
    </xf>
    <xf numFmtId="49" fontId="79" fillId="19" borderId="17" xfId="0" applyNumberFormat="1" applyFont="1" applyFill="1" applyBorder="1" applyAlignment="1">
      <alignment horizontal="center" vertical="center" wrapText="1"/>
    </xf>
    <xf numFmtId="172" fontId="79" fillId="20" borderId="23" xfId="0" applyNumberFormat="1" applyFont="1" applyFill="1" applyBorder="1" applyAlignment="1">
      <alignment horizontal="center" vertical="center"/>
    </xf>
    <xf numFmtId="0" fontId="83" fillId="19" borderId="17" xfId="0" applyFont="1" applyFill="1" applyBorder="1" applyAlignment="1">
      <alignment horizontal="center" vertical="center" wrapText="1"/>
    </xf>
    <xf numFmtId="0" fontId="79" fillId="19" borderId="18" xfId="0" applyFont="1" applyFill="1" applyBorder="1" applyAlignment="1">
      <alignment horizontal="center" vertical="center" wrapText="1"/>
    </xf>
    <xf numFmtId="0" fontId="79" fillId="19" borderId="19" xfId="0" applyFont="1" applyFill="1" applyBorder="1" applyAlignment="1">
      <alignment horizontal="center" vertical="center" wrapText="1"/>
    </xf>
    <xf numFmtId="0" fontId="79" fillId="19" borderId="7" xfId="0" applyFont="1" applyFill="1" applyBorder="1" applyAlignment="1">
      <alignment horizontal="center" vertical="center" wrapText="1"/>
    </xf>
    <xf numFmtId="0" fontId="79" fillId="19" borderId="1" xfId="0" applyFont="1" applyFill="1" applyBorder="1" applyAlignment="1">
      <alignment horizontal="center" vertical="center" wrapText="1"/>
    </xf>
    <xf numFmtId="0" fontId="79" fillId="19" borderId="8" xfId="0" applyFont="1" applyFill="1" applyBorder="1" applyAlignment="1">
      <alignment horizontal="center" vertical="center" wrapText="1"/>
    </xf>
    <xf numFmtId="172" fontId="79" fillId="20" borderId="17" xfId="0" applyNumberFormat="1" applyFont="1" applyFill="1" applyBorder="1" applyAlignment="1">
      <alignment horizontal="center" vertical="center" wrapText="1"/>
    </xf>
    <xf numFmtId="172" fontId="79" fillId="20" borderId="18" xfId="0" applyNumberFormat="1" applyFont="1" applyFill="1" applyBorder="1" applyAlignment="1">
      <alignment horizontal="center" vertical="center" wrapText="1"/>
    </xf>
    <xf numFmtId="172" fontId="79" fillId="20" borderId="19" xfId="0" applyNumberFormat="1" applyFont="1" applyFill="1" applyBorder="1" applyAlignment="1">
      <alignment horizontal="center" vertical="center" wrapText="1"/>
    </xf>
    <xf numFmtId="172" fontId="79" fillId="20" borderId="9" xfId="0" applyNumberFormat="1" applyFont="1" applyFill="1" applyBorder="1" applyAlignment="1">
      <alignment horizontal="center" vertical="center" wrapText="1"/>
    </xf>
    <xf numFmtId="172" fontId="79" fillId="20" borderId="0" xfId="0" applyNumberFormat="1" applyFont="1" applyFill="1" applyBorder="1" applyAlignment="1">
      <alignment horizontal="center" vertical="center" wrapText="1"/>
    </xf>
    <xf numFmtId="172" fontId="79" fillId="20" borderId="10" xfId="0" applyNumberFormat="1" applyFont="1" applyFill="1" applyBorder="1" applyAlignment="1">
      <alignment horizontal="center" vertical="center" wrapText="1"/>
    </xf>
    <xf numFmtId="172" fontId="79" fillId="20" borderId="7" xfId="0" applyNumberFormat="1" applyFont="1" applyFill="1" applyBorder="1" applyAlignment="1">
      <alignment horizontal="center" vertical="center" wrapText="1"/>
    </xf>
    <xf numFmtId="172" fontId="79" fillId="20" borderId="1" xfId="0" applyNumberFormat="1" applyFont="1" applyFill="1" applyBorder="1" applyAlignment="1">
      <alignment horizontal="center" vertical="center" wrapText="1"/>
    </xf>
    <xf numFmtId="172" fontId="79" fillId="20" borderId="8" xfId="0" applyNumberFormat="1" applyFont="1" applyFill="1" applyBorder="1" applyAlignment="1">
      <alignment horizontal="center" vertical="center" wrapText="1"/>
    </xf>
    <xf numFmtId="0" fontId="79" fillId="19" borderId="17" xfId="0" applyFont="1" applyFill="1" applyBorder="1" applyAlignment="1">
      <alignment horizontal="center" vertical="center" wrapText="1"/>
    </xf>
    <xf numFmtId="172" fontId="76" fillId="0" borderId="17" xfId="0" applyNumberFormat="1" applyFont="1" applyFill="1" applyBorder="1" applyAlignment="1">
      <alignment horizontal="center" vertical="center"/>
    </xf>
    <xf numFmtId="172" fontId="76" fillId="0" borderId="18" xfId="0" applyNumberFormat="1" applyFont="1" applyFill="1" applyBorder="1" applyAlignment="1">
      <alignment horizontal="center" vertical="center"/>
    </xf>
    <xf numFmtId="172" fontId="76" fillId="0" borderId="19" xfId="0" applyNumberFormat="1" applyFont="1" applyFill="1" applyBorder="1" applyAlignment="1">
      <alignment horizontal="center" vertical="center"/>
    </xf>
    <xf numFmtId="172" fontId="76" fillId="0" borderId="9" xfId="0" applyNumberFormat="1" applyFont="1" applyFill="1" applyBorder="1" applyAlignment="1">
      <alignment horizontal="center" vertical="center"/>
    </xf>
    <xf numFmtId="172" fontId="76" fillId="0" borderId="0" xfId="0" applyNumberFormat="1" applyFont="1" applyFill="1" applyBorder="1" applyAlignment="1">
      <alignment horizontal="center" vertical="center"/>
    </xf>
    <xf numFmtId="172" fontId="76" fillId="0" borderId="10" xfId="0" applyNumberFormat="1" applyFont="1" applyFill="1" applyBorder="1" applyAlignment="1">
      <alignment horizontal="center" vertical="center"/>
    </xf>
    <xf numFmtId="172" fontId="76" fillId="0" borderId="7" xfId="0" applyNumberFormat="1" applyFont="1" applyFill="1" applyBorder="1" applyAlignment="1">
      <alignment horizontal="center" vertical="center"/>
    </xf>
    <xf numFmtId="172" fontId="76" fillId="0" borderId="1" xfId="0" applyNumberFormat="1" applyFont="1" applyFill="1" applyBorder="1" applyAlignment="1">
      <alignment horizontal="center" vertical="center"/>
    </xf>
    <xf numFmtId="172" fontId="76" fillId="0" borderId="8" xfId="0" applyNumberFormat="1" applyFont="1" applyFill="1" applyBorder="1" applyAlignment="1">
      <alignment horizontal="center" vertical="center"/>
    </xf>
    <xf numFmtId="172" fontId="78" fillId="20" borderId="17" xfId="0" applyNumberFormat="1" applyFont="1" applyFill="1" applyBorder="1" applyAlignment="1">
      <alignment horizontal="center" vertical="center"/>
    </xf>
    <xf numFmtId="172" fontId="78" fillId="20" borderId="18" xfId="0" applyNumberFormat="1" applyFont="1" applyFill="1" applyBorder="1" applyAlignment="1">
      <alignment horizontal="center" vertical="center"/>
    </xf>
    <xf numFmtId="172" fontId="78" fillId="20" borderId="19" xfId="0" applyNumberFormat="1" applyFont="1" applyFill="1" applyBorder="1" applyAlignment="1">
      <alignment horizontal="center" vertical="center"/>
    </xf>
    <xf numFmtId="172" fontId="78" fillId="20" borderId="9" xfId="0" applyNumberFormat="1" applyFont="1" applyFill="1" applyBorder="1" applyAlignment="1">
      <alignment horizontal="center" vertical="center"/>
    </xf>
    <xf numFmtId="172" fontId="78" fillId="20" borderId="0" xfId="0" applyNumberFormat="1" applyFont="1" applyFill="1" applyBorder="1" applyAlignment="1">
      <alignment horizontal="center" vertical="center"/>
    </xf>
    <xf numFmtId="172" fontId="78" fillId="20" borderId="10" xfId="0" applyNumberFormat="1" applyFont="1" applyFill="1" applyBorder="1" applyAlignment="1">
      <alignment horizontal="center" vertical="center"/>
    </xf>
    <xf numFmtId="172" fontId="78" fillId="20" borderId="7" xfId="0" applyNumberFormat="1" applyFont="1" applyFill="1" applyBorder="1" applyAlignment="1">
      <alignment horizontal="center" vertical="center"/>
    </xf>
    <xf numFmtId="172" fontId="78" fillId="20" borderId="1" xfId="0" applyNumberFormat="1" applyFont="1" applyFill="1" applyBorder="1" applyAlignment="1">
      <alignment horizontal="center" vertical="center"/>
    </xf>
    <xf numFmtId="172" fontId="78" fillId="20" borderId="8" xfId="0" applyNumberFormat="1" applyFont="1" applyFill="1" applyBorder="1" applyAlignment="1">
      <alignment horizontal="center" vertical="center"/>
    </xf>
    <xf numFmtId="1" fontId="87" fillId="0" borderId="5" xfId="0" applyNumberFormat="1" applyFont="1" applyFill="1" applyBorder="1" applyAlignment="1">
      <alignment horizontal="center" vertical="center"/>
    </xf>
    <xf numFmtId="1" fontId="87" fillId="0" borderId="6" xfId="0" applyNumberFormat="1" applyFont="1" applyFill="1" applyBorder="1" applyAlignment="1">
      <alignment horizontal="center" vertical="center"/>
    </xf>
    <xf numFmtId="1" fontId="87" fillId="0" borderId="9" xfId="0" applyNumberFormat="1" applyFont="1" applyFill="1" applyBorder="1" applyAlignment="1">
      <alignment horizontal="center" vertical="center"/>
    </xf>
    <xf numFmtId="1" fontId="87" fillId="0" borderId="10" xfId="0" applyNumberFormat="1" applyFont="1" applyFill="1" applyBorder="1" applyAlignment="1">
      <alignment horizontal="center" vertical="center"/>
    </xf>
    <xf numFmtId="1" fontId="87" fillId="0" borderId="7" xfId="0" applyNumberFormat="1" applyFont="1" applyFill="1" applyBorder="1" applyAlignment="1">
      <alignment horizontal="center" vertical="center"/>
    </xf>
    <xf numFmtId="1" fontId="87" fillId="0" borderId="8" xfId="0" applyNumberFormat="1" applyFont="1" applyFill="1" applyBorder="1" applyAlignment="1">
      <alignment horizontal="center" vertical="center"/>
    </xf>
    <xf numFmtId="172" fontId="79" fillId="20" borderId="17" xfId="0" applyNumberFormat="1" applyFont="1" applyFill="1" applyBorder="1" applyAlignment="1">
      <alignment horizontal="center" vertical="center"/>
    </xf>
    <xf numFmtId="172" fontId="79" fillId="20" borderId="18" xfId="0" applyNumberFormat="1" applyFont="1" applyFill="1" applyBorder="1" applyAlignment="1">
      <alignment horizontal="center" vertical="center"/>
    </xf>
    <xf numFmtId="172" fontId="79" fillId="20" borderId="19" xfId="0" applyNumberFormat="1" applyFont="1" applyFill="1" applyBorder="1" applyAlignment="1">
      <alignment horizontal="center" vertical="center"/>
    </xf>
    <xf numFmtId="172" fontId="79" fillId="20" borderId="9" xfId="0" applyNumberFormat="1" applyFont="1" applyFill="1" applyBorder="1" applyAlignment="1">
      <alignment horizontal="center" vertical="center"/>
    </xf>
    <xf numFmtId="172" fontId="79" fillId="20" borderId="0" xfId="0" applyNumberFormat="1" applyFont="1" applyFill="1" applyBorder="1" applyAlignment="1">
      <alignment horizontal="center" vertical="center"/>
    </xf>
    <xf numFmtId="172" fontId="79" fillId="20" borderId="10" xfId="0" applyNumberFormat="1" applyFont="1" applyFill="1" applyBorder="1" applyAlignment="1">
      <alignment horizontal="center" vertical="center"/>
    </xf>
    <xf numFmtId="172" fontId="79" fillId="20" borderId="7" xfId="0" applyNumberFormat="1" applyFont="1" applyFill="1" applyBorder="1" applyAlignment="1">
      <alignment horizontal="center" vertical="center"/>
    </xf>
    <xf numFmtId="172" fontId="79" fillId="20" borderId="1" xfId="0" applyNumberFormat="1" applyFont="1" applyFill="1" applyBorder="1" applyAlignment="1">
      <alignment horizontal="center" vertical="center"/>
    </xf>
    <xf numFmtId="172" fontId="79" fillId="20" borderId="8" xfId="0" applyNumberFormat="1" applyFont="1" applyFill="1" applyBorder="1" applyAlignment="1">
      <alignment horizontal="center" vertical="center"/>
    </xf>
    <xf numFmtId="0" fontId="79" fillId="0" borderId="21" xfId="0" applyFont="1" applyFill="1" applyBorder="1" applyAlignment="1">
      <alignment vertical="center"/>
    </xf>
    <xf numFmtId="0" fontId="79" fillId="0" borderId="22" xfId="0" applyFont="1" applyFill="1" applyBorder="1" applyAlignment="1">
      <alignment vertical="center"/>
    </xf>
    <xf numFmtId="0" fontId="21" fillId="0" borderId="22" xfId="0" applyFont="1" applyFill="1" applyBorder="1" applyAlignment="1">
      <alignment vertical="center"/>
    </xf>
    <xf numFmtId="0" fontId="21" fillId="0" borderId="23" xfId="0" applyFont="1" applyFill="1" applyBorder="1" applyAlignment="1">
      <alignment vertical="center"/>
    </xf>
    <xf numFmtId="172" fontId="74" fillId="20" borderId="13" xfId="0" applyNumberFormat="1" applyFont="1" applyFill="1" applyBorder="1" applyAlignment="1">
      <alignment horizontal="center" vertical="center"/>
    </xf>
    <xf numFmtId="172" fontId="74" fillId="20" borderId="2" xfId="0" applyNumberFormat="1" applyFont="1" applyFill="1" applyBorder="1" applyAlignment="1">
      <alignment horizontal="center" vertical="center"/>
    </xf>
    <xf numFmtId="172" fontId="74" fillId="20" borderId="14" xfId="0" applyNumberFormat="1" applyFont="1" applyFill="1" applyBorder="1" applyAlignment="1">
      <alignment horizontal="center" vertical="center"/>
    </xf>
    <xf numFmtId="169" fontId="74" fillId="20" borderId="13" xfId="0" applyNumberFormat="1" applyFont="1" applyFill="1" applyBorder="1" applyAlignment="1">
      <alignment horizontal="center" vertical="center"/>
    </xf>
    <xf numFmtId="169" fontId="74" fillId="20" borderId="2" xfId="0" applyNumberFormat="1" applyFont="1" applyFill="1" applyBorder="1" applyAlignment="1">
      <alignment horizontal="center" vertical="center"/>
    </xf>
    <xf numFmtId="169" fontId="74" fillId="20" borderId="14" xfId="0" applyNumberFormat="1" applyFont="1" applyFill="1" applyBorder="1" applyAlignment="1">
      <alignment horizontal="center" vertical="center"/>
    </xf>
    <xf numFmtId="172" fontId="82" fillId="20" borderId="13" xfId="0" applyNumberFormat="1" applyFont="1" applyFill="1" applyBorder="1" applyAlignment="1">
      <alignment horizontal="center" vertical="center"/>
    </xf>
    <xf numFmtId="172" fontId="82" fillId="20" borderId="2" xfId="0" applyNumberFormat="1" applyFont="1" applyFill="1" applyBorder="1" applyAlignment="1">
      <alignment horizontal="center" vertical="center"/>
    </xf>
    <xf numFmtId="172" fontId="82" fillId="20" borderId="14" xfId="0" applyNumberFormat="1" applyFont="1" applyFill="1" applyBorder="1" applyAlignment="1">
      <alignment horizontal="center" vertical="center"/>
    </xf>
    <xf numFmtId="2" fontId="79" fillId="20" borderId="21" xfId="0" applyNumberFormat="1" applyFont="1" applyFill="1" applyBorder="1" applyAlignment="1">
      <alignment horizontal="center" vertical="center"/>
    </xf>
    <xf numFmtId="2" fontId="79" fillId="20" borderId="22" xfId="0" applyNumberFormat="1" applyFont="1" applyFill="1" applyBorder="1" applyAlignment="1">
      <alignment horizontal="center" vertical="center"/>
    </xf>
    <xf numFmtId="2" fontId="79" fillId="20" borderId="23" xfId="0" applyNumberFormat="1" applyFont="1" applyFill="1" applyBorder="1" applyAlignment="1">
      <alignment horizontal="center" vertical="center"/>
    </xf>
    <xf numFmtId="2" fontId="79" fillId="20" borderId="17" xfId="0" applyNumberFormat="1" applyFont="1" applyFill="1" applyBorder="1" applyAlignment="1">
      <alignment horizontal="center" vertical="center" wrapText="1"/>
    </xf>
    <xf numFmtId="2" fontId="79" fillId="20" borderId="18" xfId="0" applyNumberFormat="1" applyFont="1" applyFill="1" applyBorder="1" applyAlignment="1">
      <alignment horizontal="center" vertical="center" wrapText="1"/>
    </xf>
    <xf numFmtId="2" fontId="79" fillId="20" borderId="19" xfId="0" applyNumberFormat="1" applyFont="1" applyFill="1" applyBorder="1" applyAlignment="1">
      <alignment horizontal="center" vertical="center" wrapText="1"/>
    </xf>
    <xf numFmtId="2" fontId="79" fillId="20" borderId="17" xfId="0" applyNumberFormat="1" applyFont="1" applyFill="1" applyBorder="1" applyAlignment="1">
      <alignment horizontal="center" vertical="center"/>
    </xf>
    <xf numFmtId="2" fontId="79" fillId="20" borderId="18" xfId="0" applyNumberFormat="1" applyFont="1" applyFill="1" applyBorder="1" applyAlignment="1">
      <alignment horizontal="center" vertical="center"/>
    </xf>
    <xf numFmtId="2" fontId="79" fillId="20" borderId="19" xfId="0" applyNumberFormat="1" applyFont="1" applyFill="1" applyBorder="1" applyAlignment="1">
      <alignment horizontal="center" vertical="center"/>
    </xf>
    <xf numFmtId="2" fontId="76" fillId="0" borderId="17" xfId="0" applyNumberFormat="1" applyFont="1" applyFill="1" applyBorder="1" applyAlignment="1">
      <alignment horizontal="center" vertical="center"/>
    </xf>
    <xf numFmtId="2" fontId="76" fillId="0" borderId="18" xfId="0" applyNumberFormat="1" applyFont="1" applyFill="1" applyBorder="1" applyAlignment="1">
      <alignment horizontal="center" vertical="center"/>
    </xf>
    <xf numFmtId="2" fontId="76" fillId="0" borderId="19" xfId="0" applyNumberFormat="1" applyFont="1" applyFill="1" applyBorder="1" applyAlignment="1">
      <alignment horizontal="center" vertical="center"/>
    </xf>
    <xf numFmtId="2" fontId="79" fillId="20" borderId="9" xfId="0" applyNumberFormat="1" applyFont="1" applyFill="1" applyBorder="1" applyAlignment="1">
      <alignment horizontal="center" vertical="center" wrapText="1"/>
    </xf>
    <xf numFmtId="2" fontId="79" fillId="20" borderId="0" xfId="0" applyNumberFormat="1" applyFont="1" applyFill="1" applyBorder="1" applyAlignment="1">
      <alignment horizontal="center" vertical="center" wrapText="1"/>
    </xf>
    <xf numFmtId="2" fontId="79" fillId="20" borderId="10" xfId="0" applyNumberFormat="1" applyFont="1" applyFill="1" applyBorder="1" applyAlignment="1">
      <alignment horizontal="center" vertical="center" wrapText="1"/>
    </xf>
    <xf numFmtId="2" fontId="79" fillId="20" borderId="9" xfId="0" applyNumberFormat="1" applyFont="1" applyFill="1" applyBorder="1" applyAlignment="1">
      <alignment horizontal="center" vertical="center"/>
    </xf>
    <xf numFmtId="2" fontId="79" fillId="20" borderId="0" xfId="0" applyNumberFormat="1" applyFont="1" applyFill="1" applyBorder="1" applyAlignment="1">
      <alignment horizontal="center" vertical="center"/>
    </xf>
    <xf numFmtId="2" fontId="79" fillId="20" borderId="10" xfId="0" applyNumberFormat="1" applyFont="1" applyFill="1" applyBorder="1" applyAlignment="1">
      <alignment horizontal="center" vertical="center"/>
    </xf>
    <xf numFmtId="2" fontId="76" fillId="0" borderId="9" xfId="0" applyNumberFormat="1" applyFont="1" applyFill="1" applyBorder="1" applyAlignment="1">
      <alignment horizontal="center" vertical="center"/>
    </xf>
    <xf numFmtId="2" fontId="76" fillId="0" borderId="0" xfId="0" applyNumberFormat="1" applyFont="1" applyFill="1" applyBorder="1" applyAlignment="1">
      <alignment horizontal="center" vertical="center"/>
    </xf>
    <xf numFmtId="2" fontId="76" fillId="0" borderId="10" xfId="0" applyNumberFormat="1" applyFont="1" applyFill="1" applyBorder="1" applyAlignment="1">
      <alignment horizontal="center" vertical="center"/>
    </xf>
    <xf numFmtId="2" fontId="79" fillId="20" borderId="7" xfId="0" applyNumberFormat="1" applyFont="1" applyFill="1" applyBorder="1" applyAlignment="1">
      <alignment horizontal="center" vertical="center" wrapText="1"/>
    </xf>
    <xf numFmtId="2" fontId="79" fillId="20" borderId="1" xfId="0" applyNumberFormat="1" applyFont="1" applyFill="1" applyBorder="1" applyAlignment="1">
      <alignment horizontal="center" vertical="center" wrapText="1"/>
    </xf>
    <xf numFmtId="2" fontId="79" fillId="20" borderId="8" xfId="0" applyNumberFormat="1" applyFont="1" applyFill="1" applyBorder="1" applyAlignment="1">
      <alignment horizontal="center" vertical="center" wrapText="1"/>
    </xf>
    <xf numFmtId="2" fontId="79" fillId="20" borderId="7" xfId="0" applyNumberFormat="1" applyFont="1" applyFill="1" applyBorder="1" applyAlignment="1">
      <alignment horizontal="center" vertical="center"/>
    </xf>
    <xf numFmtId="2" fontId="79" fillId="20" borderId="1" xfId="0" applyNumberFormat="1" applyFont="1" applyFill="1" applyBorder="1" applyAlignment="1">
      <alignment horizontal="center" vertical="center"/>
    </xf>
    <xf numFmtId="2" fontId="79" fillId="20" borderId="8" xfId="0" applyNumberFormat="1" applyFont="1" applyFill="1" applyBorder="1" applyAlignment="1">
      <alignment horizontal="center" vertical="center"/>
    </xf>
    <xf numFmtId="2" fontId="76" fillId="0" borderId="7" xfId="0" applyNumberFormat="1" applyFont="1" applyFill="1" applyBorder="1" applyAlignment="1">
      <alignment horizontal="center" vertical="center"/>
    </xf>
    <xf numFmtId="2" fontId="76" fillId="0" borderId="1" xfId="0" applyNumberFormat="1" applyFont="1" applyFill="1" applyBorder="1" applyAlignment="1">
      <alignment horizontal="center" vertical="center"/>
    </xf>
    <xf numFmtId="2" fontId="76" fillId="0" borderId="8" xfId="0" applyNumberFormat="1" applyFont="1" applyFill="1" applyBorder="1" applyAlignment="1">
      <alignment horizontal="center" vertical="center"/>
    </xf>
    <xf numFmtId="2" fontId="78" fillId="20" borderId="17" xfId="0" applyNumberFormat="1" applyFont="1" applyFill="1" applyBorder="1" applyAlignment="1">
      <alignment horizontal="center" vertical="center"/>
    </xf>
    <xf numFmtId="2" fontId="78" fillId="20" borderId="18" xfId="0" applyNumberFormat="1" applyFont="1" applyFill="1" applyBorder="1" applyAlignment="1">
      <alignment horizontal="center" vertical="center"/>
    </xf>
    <xf numFmtId="2" fontId="78" fillId="20" borderId="19" xfId="0" applyNumberFormat="1" applyFont="1" applyFill="1" applyBorder="1" applyAlignment="1">
      <alignment horizontal="center" vertical="center"/>
    </xf>
    <xf numFmtId="2" fontId="77" fillId="0" borderId="5" xfId="0" applyNumberFormat="1" applyFont="1" applyFill="1" applyBorder="1" applyAlignment="1">
      <alignment horizontal="center" vertical="center"/>
    </xf>
    <xf numFmtId="2" fontId="77" fillId="0" borderId="4" xfId="0" applyNumberFormat="1" applyFont="1" applyFill="1" applyBorder="1" applyAlignment="1">
      <alignment horizontal="center" vertical="center"/>
    </xf>
    <xf numFmtId="2" fontId="77" fillId="0" borderId="6" xfId="0" applyNumberFormat="1" applyFont="1" applyFill="1" applyBorder="1" applyAlignment="1">
      <alignment horizontal="center" vertical="center"/>
    </xf>
    <xf numFmtId="2" fontId="78" fillId="20" borderId="9" xfId="0" applyNumberFormat="1" applyFont="1" applyFill="1" applyBorder="1" applyAlignment="1">
      <alignment horizontal="center" vertical="center"/>
    </xf>
    <xf numFmtId="2" fontId="78" fillId="20" borderId="0" xfId="0" applyNumberFormat="1" applyFont="1" applyFill="1" applyBorder="1" applyAlignment="1">
      <alignment horizontal="center" vertical="center"/>
    </xf>
    <xf numFmtId="2" fontId="78" fillId="20" borderId="10" xfId="0" applyNumberFormat="1" applyFont="1" applyFill="1" applyBorder="1" applyAlignment="1">
      <alignment horizontal="center" vertical="center"/>
    </xf>
    <xf numFmtId="2" fontId="77" fillId="0" borderId="9" xfId="0" applyNumberFormat="1" applyFont="1" applyFill="1" applyBorder="1" applyAlignment="1">
      <alignment horizontal="center" vertical="center"/>
    </xf>
    <xf numFmtId="2" fontId="77" fillId="0" borderId="0" xfId="0" applyNumberFormat="1" applyFont="1" applyFill="1" applyBorder="1" applyAlignment="1">
      <alignment horizontal="center" vertical="center"/>
    </xf>
    <xf numFmtId="2" fontId="77" fillId="0" borderId="10" xfId="0" applyNumberFormat="1" applyFont="1" applyFill="1" applyBorder="1" applyAlignment="1">
      <alignment horizontal="center" vertical="center"/>
    </xf>
    <xf numFmtId="2" fontId="78" fillId="20" borderId="7" xfId="0" applyNumberFormat="1" applyFont="1" applyFill="1" applyBorder="1" applyAlignment="1">
      <alignment horizontal="center" vertical="center"/>
    </xf>
    <xf numFmtId="2" fontId="78" fillId="20" borderId="1" xfId="0" applyNumberFormat="1" applyFont="1" applyFill="1" applyBorder="1" applyAlignment="1">
      <alignment horizontal="center" vertical="center"/>
    </xf>
    <xf numFmtId="2" fontId="78" fillId="20" borderId="8" xfId="0" applyNumberFormat="1" applyFont="1" applyFill="1" applyBorder="1" applyAlignment="1">
      <alignment horizontal="center" vertical="center"/>
    </xf>
    <xf numFmtId="2" fontId="77" fillId="0" borderId="7" xfId="0" applyNumberFormat="1" applyFont="1" applyFill="1" applyBorder="1" applyAlignment="1">
      <alignment horizontal="center" vertical="center"/>
    </xf>
    <xf numFmtId="2" fontId="77" fillId="0" borderId="1" xfId="0" applyNumberFormat="1" applyFont="1" applyFill="1" applyBorder="1" applyAlignment="1">
      <alignment horizontal="center" vertical="center"/>
    </xf>
    <xf numFmtId="2" fontId="77" fillId="0" borderId="8" xfId="0" applyNumberFormat="1" applyFont="1" applyFill="1" applyBorder="1" applyAlignment="1">
      <alignment horizontal="center" vertical="center"/>
    </xf>
    <xf numFmtId="2" fontId="31" fillId="0" borderId="3" xfId="20" applyNumberFormat="1" applyFont="1" applyFill="1" applyBorder="1" applyAlignment="1">
      <alignment horizontal="center" vertical="center"/>
    </xf>
  </cellXfs>
  <cellStyles count="96">
    <cellStyle name="active" xfId="23"/>
    <cellStyle name="active 2" xfId="76"/>
    <cellStyle name="Comma 2" xfId="4"/>
    <cellStyle name="Comma 2 2" xfId="24"/>
    <cellStyle name="Comma 2 2 2" xfId="25"/>
    <cellStyle name="Comma 2 2 2 2" xfId="78"/>
    <cellStyle name="Comma 2 2 3" xfId="77"/>
    <cellStyle name="Comma 2 3" xfId="26"/>
    <cellStyle name="Comma 2 3 2" xfId="79"/>
    <cellStyle name="Comma 3" xfId="27"/>
    <cellStyle name="Comma 3 2" xfId="80"/>
    <cellStyle name="Euro" xfId="28"/>
    <cellStyle name="Grey" xfId="29"/>
    <cellStyle name="Header1" xfId="30"/>
    <cellStyle name="Header1 2" xfId="81"/>
    <cellStyle name="Header2" xfId="31"/>
    <cellStyle name="Header2 2" xfId="82"/>
    <cellStyle name="Input [yellow]" xfId="32"/>
    <cellStyle name="Input [yellow] 2" xfId="83"/>
    <cellStyle name="Normal" xfId="0" builtinId="0"/>
    <cellStyle name="Normal - Style1" xfId="22"/>
    <cellStyle name="Normal - Style1 2" xfId="33"/>
    <cellStyle name="Normal - Style1 2 2" xfId="84"/>
    <cellStyle name="Normal - Style1 3" xfId="75"/>
    <cellStyle name="Normal 2" xfId="2"/>
    <cellStyle name="Normal 2 2" xfId="6"/>
    <cellStyle name="Normal 2 2 2" xfId="60"/>
    <cellStyle name="Normal 2 2 6" xfId="7"/>
    <cellStyle name="Normal 2 2 6 2" xfId="61"/>
    <cellStyle name="Normal 2 2 7" xfId="14"/>
    <cellStyle name="Normal 2 2 7 2" xfId="68"/>
    <cellStyle name="Normal 2 2 8" xfId="8"/>
    <cellStyle name="Normal 2 2 8 2" xfId="62"/>
    <cellStyle name="Normal 2 3" xfId="58"/>
    <cellStyle name="Normal 3" xfId="9"/>
    <cellStyle name="Normal 3 2" xfId="20"/>
    <cellStyle name="Normal 3 2 2" xfId="73"/>
    <cellStyle name="Normal 3 3" xfId="63"/>
    <cellStyle name="Normal 4" xfId="1"/>
    <cellStyle name="Normal 4 2" xfId="10"/>
    <cellStyle name="Normal 4 2 2" xfId="64"/>
    <cellStyle name="Normal 4 3" xfId="57"/>
    <cellStyle name="Normal 4 7" xfId="13"/>
    <cellStyle name="Normal 4 7 2" xfId="67"/>
    <cellStyle name="Normal 5" xfId="21"/>
    <cellStyle name="Normal 5 2" xfId="34"/>
    <cellStyle name="Normal 5 2 2" xfId="85"/>
    <cellStyle name="Normal 5 3" xfId="35"/>
    <cellStyle name="Normal 5 3 2" xfId="86"/>
    <cellStyle name="Normal 5 4" xfId="74"/>
    <cellStyle name="Normal 6" xfId="11"/>
    <cellStyle name="Normal 6 2" xfId="17"/>
    <cellStyle name="Normal 6 2 2" xfId="71"/>
    <cellStyle name="Normal 6 3" xfId="65"/>
    <cellStyle name="Normal 7" xfId="12"/>
    <cellStyle name="Normal 7 2" xfId="18"/>
    <cellStyle name="Normal 7 2 2" xfId="72"/>
    <cellStyle name="Normal 7 3" xfId="66"/>
    <cellStyle name="Normal 8" xfId="36"/>
    <cellStyle name="Normal 8 2" xfId="87"/>
    <cellStyle name="Normal 9" xfId="56"/>
    <cellStyle name="Normal_Uncertainty Budget" xfId="19"/>
    <cellStyle name="Note 2" xfId="37"/>
    <cellStyle name="Note 2 2" xfId="38"/>
    <cellStyle name="Note 2 2 2" xfId="89"/>
    <cellStyle name="Note 2 3" xfId="39"/>
    <cellStyle name="Note 2 3 2" xfId="90"/>
    <cellStyle name="Note 2 4" xfId="88"/>
    <cellStyle name="Note 3" xfId="40"/>
    <cellStyle name="Note 3 2" xfId="91"/>
    <cellStyle name="Note 4" xfId="41"/>
    <cellStyle name="Note 4 2" xfId="92"/>
    <cellStyle name="Note 5" xfId="42"/>
    <cellStyle name="Note 5 2" xfId="93"/>
    <cellStyle name="Note 6" xfId="43"/>
    <cellStyle name="Note 6 2" xfId="94"/>
    <cellStyle name="Note 7" xfId="44"/>
    <cellStyle name="Note 7 2" xfId="95"/>
    <cellStyle name="Percent [2]" xfId="45"/>
    <cellStyle name="เครื่องหมายจุลภาค [0]_01) FEZ-0011-G-Form-02   DCV (Direct-Range, 0~1020V)" xfId="46"/>
    <cellStyle name="เครื่องหมายจุลภาค_01) FEZ-0011-G-Form-02   DCV (Direct-Range, 0~1020V)" xfId="47"/>
    <cellStyle name="เครื่องหมายสกุลเงิน [0]_01) FEZ-0011-G-Form-02   DCV (Direct-Range, 0~1020V)" xfId="48"/>
    <cellStyle name="เครื่องหมายสกุลเงิน_01) FEZ-0011-G-Form-02   DCV (Direct-Range, 0~1020V)" xfId="49"/>
    <cellStyle name="ปกติ 2" xfId="15"/>
    <cellStyle name="ปกติ 2 2" xfId="3"/>
    <cellStyle name="ปกติ 2 2 2" xfId="59"/>
    <cellStyle name="ปกติ 2 3" xfId="69"/>
    <cellStyle name="ปกติ 3" xfId="16"/>
    <cellStyle name="ปกติ 3 2" xfId="70"/>
    <cellStyle name="ปกติ_2793-01                  Std. Form (Used  HP  3458A)" xfId="50"/>
    <cellStyle name="ปกติ_Cert.(ตัวอย่าง DMM)" xfId="5"/>
    <cellStyle name="桁区切り [0.00]_05-2000" xfId="51"/>
    <cellStyle name="桁区切り_05-2000" xfId="52"/>
    <cellStyle name="標準_05-2000" xfId="53"/>
    <cellStyle name="通貨 [0.00]_05-2000" xfId="54"/>
    <cellStyle name="通貨_05-2000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8" Type="http://schemas.openxmlformats.org/officeDocument/2006/relationships/worksheet" Target="worksheets/sheet8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0</xdr:colOff>
      <xdr:row>43</xdr:row>
      <xdr:rowOff>0</xdr:rowOff>
    </xdr:from>
    <xdr:ext cx="18531" cy="548483"/>
    <xdr:sp macro="" textlink="">
      <xdr:nvSpPr>
        <xdr:cNvPr id="55" name="Text Box 387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43</xdr:row>
      <xdr:rowOff>0</xdr:rowOff>
    </xdr:from>
    <xdr:ext cx="18531" cy="548483"/>
    <xdr:sp macro="" textlink="">
      <xdr:nvSpPr>
        <xdr:cNvPr id="56" name="Text Box 387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43</xdr:row>
      <xdr:rowOff>0</xdr:rowOff>
    </xdr:from>
    <xdr:ext cx="18531" cy="548483"/>
    <xdr:sp macro="" textlink="">
      <xdr:nvSpPr>
        <xdr:cNvPr id="57" name="Text Box 387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43</xdr:row>
      <xdr:rowOff>0</xdr:rowOff>
    </xdr:from>
    <xdr:ext cx="18531" cy="548483"/>
    <xdr:sp macro="" textlink="">
      <xdr:nvSpPr>
        <xdr:cNvPr id="58" name="Text Box 387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43</xdr:row>
      <xdr:rowOff>0</xdr:rowOff>
    </xdr:from>
    <xdr:ext cx="18531" cy="548483"/>
    <xdr:sp macro="" textlink="">
      <xdr:nvSpPr>
        <xdr:cNvPr id="106" name="Text Box 387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9696450" y="7505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43</xdr:row>
      <xdr:rowOff>0</xdr:rowOff>
    </xdr:from>
    <xdr:ext cx="18531" cy="548483"/>
    <xdr:sp macro="" textlink="">
      <xdr:nvSpPr>
        <xdr:cNvPr id="107" name="Text Box 387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9696450" y="7505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43</xdr:row>
      <xdr:rowOff>0</xdr:rowOff>
    </xdr:from>
    <xdr:ext cx="18531" cy="548483"/>
    <xdr:sp macro="" textlink="">
      <xdr:nvSpPr>
        <xdr:cNvPr id="108" name="Text Box 387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9696450" y="7505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43</xdr:row>
      <xdr:rowOff>0</xdr:rowOff>
    </xdr:from>
    <xdr:ext cx="18531" cy="548483"/>
    <xdr:sp macro="" textlink="">
      <xdr:nvSpPr>
        <xdr:cNvPr id="109" name="Text Box 387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9696450" y="7505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10" name="Text Box 387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11" name="Text Box 387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12" name="Text Box 387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13" name="Text Box 387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14" name="Text Box 387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15" name="Text Box 387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16" name="Text Box 387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17" name="Text Box 387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18" name="Text Box 387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19" name="Text Box 387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20" name="Text Box 387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21" name="Text Box 387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22" name="Text Box 387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23" name="Text Box 387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24" name="Text Box 387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25" name="Text Box 387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26" name="Text Box 387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27" name="Text Box 387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28" name="Text Box 387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29" name="Text Box 387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30" name="Text Box 387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31" name="Text Box 387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32" name="Text Box 387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18531" cy="548483"/>
    <xdr:sp macro="" textlink="">
      <xdr:nvSpPr>
        <xdr:cNvPr id="133" name="Text Box 387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1314450" y="10782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</xdr:colOff>
          <xdr:row>3</xdr:row>
          <xdr:rowOff>104775</xdr:rowOff>
        </xdr:from>
        <xdr:to>
          <xdr:col>23</xdr:col>
          <xdr:colOff>190500</xdr:colOff>
          <xdr:row>4</xdr:row>
          <xdr:rowOff>19050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3</xdr:row>
          <xdr:rowOff>85725</xdr:rowOff>
        </xdr:from>
        <xdr:to>
          <xdr:col>15</xdr:col>
          <xdr:colOff>190500</xdr:colOff>
          <xdr:row>4</xdr:row>
          <xdr:rowOff>28575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34" name="Text Box 387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35" name="Text Box 387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36" name="Text Box 387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37" name="Text Box 387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38" name="Text Box 387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39" name="Text Box 387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40" name="Text Box 387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41" name="Text Box 387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42" name="Text Box 387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43" name="Text Box 387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44" name="Text Box 387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45" name="Text Box 387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46" name="Text Box 387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47" name="Text Box 387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48" name="Text Box 387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49" name="Text Box 387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50" name="Text Box 387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51" name="Text Box 387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52" name="Text Box 387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53" name="Text Box 387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54" name="Text Box 387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55" name="Text Box 387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56" name="Text Box 387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57" name="Text Box 387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85725</xdr:rowOff>
        </xdr:from>
        <xdr:to>
          <xdr:col>6</xdr:col>
          <xdr:colOff>190500</xdr:colOff>
          <xdr:row>9</xdr:row>
          <xdr:rowOff>19050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8</xdr:row>
          <xdr:rowOff>85725</xdr:rowOff>
        </xdr:from>
        <xdr:to>
          <xdr:col>10</xdr:col>
          <xdr:colOff>190500</xdr:colOff>
          <xdr:row>9</xdr:row>
          <xdr:rowOff>19050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0</xdr:colOff>
      <xdr:row>55</xdr:row>
      <xdr:rowOff>0</xdr:rowOff>
    </xdr:from>
    <xdr:ext cx="18531" cy="548483"/>
    <xdr:sp macro="" textlink="">
      <xdr:nvSpPr>
        <xdr:cNvPr id="2" name="Text Box 387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53816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55</xdr:row>
      <xdr:rowOff>0</xdr:rowOff>
    </xdr:from>
    <xdr:ext cx="18531" cy="548483"/>
    <xdr:sp macro="" textlink="">
      <xdr:nvSpPr>
        <xdr:cNvPr id="3" name="Text Box 387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53816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55</xdr:row>
      <xdr:rowOff>0</xdr:rowOff>
    </xdr:from>
    <xdr:ext cx="18531" cy="548483"/>
    <xdr:sp macro="" textlink="">
      <xdr:nvSpPr>
        <xdr:cNvPr id="4" name="Text Box 387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53816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55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53816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18</xdr:row>
      <xdr:rowOff>38100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18</xdr:row>
      <xdr:rowOff>38100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18</xdr:row>
      <xdr:rowOff>38100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18</xdr:row>
      <xdr:rowOff>38100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18</xdr:row>
      <xdr:rowOff>38100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18</xdr:row>
      <xdr:rowOff>38100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18</xdr:row>
      <xdr:rowOff>38100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18</xdr:row>
      <xdr:rowOff>38100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18</xdr:row>
      <xdr:rowOff>38100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18</xdr:row>
      <xdr:rowOff>38100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18</xdr:row>
      <xdr:rowOff>38100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19</xdr:row>
      <xdr:rowOff>38100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6257925" y="442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19</xdr:row>
      <xdr:rowOff>38100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6257925" y="442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19</xdr:row>
      <xdr:rowOff>38100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6257925" y="442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19</xdr:row>
      <xdr:rowOff>38100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6257925" y="442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20</xdr:row>
      <xdr:rowOff>38100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6257925" y="4657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20</xdr:row>
      <xdr:rowOff>38100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6257925" y="4657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20</xdr:row>
      <xdr:rowOff>38100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6257925" y="4657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20</xdr:row>
      <xdr:rowOff>38100</xdr:rowOff>
    </xdr:from>
    <xdr:ext cx="18531" cy="548483"/>
    <xdr:sp macro="" textlink="">
      <xdr:nvSpPr>
        <xdr:cNvPr id="24" name="Text Box 387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6257925" y="4657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23</xdr:row>
      <xdr:rowOff>38100</xdr:rowOff>
    </xdr:from>
    <xdr:ext cx="18531" cy="548483"/>
    <xdr:sp macro="" textlink="">
      <xdr:nvSpPr>
        <xdr:cNvPr id="33" name="Text Box 387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6257925" y="5343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23</xdr:row>
      <xdr:rowOff>38100</xdr:rowOff>
    </xdr:from>
    <xdr:ext cx="18531" cy="548483"/>
    <xdr:sp macro="" textlink="">
      <xdr:nvSpPr>
        <xdr:cNvPr id="34" name="Text Box 387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6257925" y="5343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23</xdr:row>
      <xdr:rowOff>38100</xdr:rowOff>
    </xdr:from>
    <xdr:ext cx="18531" cy="548483"/>
    <xdr:sp macro="" textlink="">
      <xdr:nvSpPr>
        <xdr:cNvPr id="35" name="Text Box 387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6257925" y="5343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23</xdr:row>
      <xdr:rowOff>38100</xdr:rowOff>
    </xdr:from>
    <xdr:ext cx="18531" cy="548483"/>
    <xdr:sp macro="" textlink="">
      <xdr:nvSpPr>
        <xdr:cNvPr id="36" name="Text Box 387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6257925" y="5343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24</xdr:row>
      <xdr:rowOff>38100</xdr:rowOff>
    </xdr:from>
    <xdr:ext cx="18531" cy="548483"/>
    <xdr:sp macro="" textlink="">
      <xdr:nvSpPr>
        <xdr:cNvPr id="37" name="Text Box 387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6257925" y="5572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24</xdr:row>
      <xdr:rowOff>38100</xdr:rowOff>
    </xdr:from>
    <xdr:ext cx="18531" cy="548483"/>
    <xdr:sp macro="" textlink="">
      <xdr:nvSpPr>
        <xdr:cNvPr id="38" name="Text Box 387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6257925" y="5572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24</xdr:row>
      <xdr:rowOff>38100</xdr:rowOff>
    </xdr:from>
    <xdr:ext cx="18531" cy="548483"/>
    <xdr:sp macro="" textlink="">
      <xdr:nvSpPr>
        <xdr:cNvPr id="39" name="Text Box 387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6257925" y="5572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24</xdr:row>
      <xdr:rowOff>38100</xdr:rowOff>
    </xdr:from>
    <xdr:ext cx="18531" cy="548483"/>
    <xdr:sp macro="" textlink="">
      <xdr:nvSpPr>
        <xdr:cNvPr id="40" name="Text Box 387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6257925" y="5572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25</xdr:row>
      <xdr:rowOff>38100</xdr:rowOff>
    </xdr:from>
    <xdr:ext cx="18531" cy="548483"/>
    <xdr:sp macro="" textlink="">
      <xdr:nvSpPr>
        <xdr:cNvPr id="41" name="Text Box 387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 bwMode="auto">
        <a:xfrm>
          <a:off x="6257925" y="5800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25</xdr:row>
      <xdr:rowOff>38100</xdr:rowOff>
    </xdr:from>
    <xdr:ext cx="18531" cy="548483"/>
    <xdr:sp macro="" textlink="">
      <xdr:nvSpPr>
        <xdr:cNvPr id="42" name="Text Box 387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 bwMode="auto">
        <a:xfrm>
          <a:off x="6257925" y="5800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25</xdr:row>
      <xdr:rowOff>38100</xdr:rowOff>
    </xdr:from>
    <xdr:ext cx="18531" cy="548483"/>
    <xdr:sp macro="" textlink="">
      <xdr:nvSpPr>
        <xdr:cNvPr id="43" name="Text Box 387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6257925" y="5800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25</xdr:row>
      <xdr:rowOff>38100</xdr:rowOff>
    </xdr:from>
    <xdr:ext cx="18531" cy="548483"/>
    <xdr:sp macro="" textlink="">
      <xdr:nvSpPr>
        <xdr:cNvPr id="44" name="Text Box 387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6257925" y="5800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26</xdr:row>
      <xdr:rowOff>38100</xdr:rowOff>
    </xdr:from>
    <xdr:ext cx="18531" cy="548483"/>
    <xdr:sp macro="" textlink="">
      <xdr:nvSpPr>
        <xdr:cNvPr id="45" name="Text Box 387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6257925" y="6029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26</xdr:row>
      <xdr:rowOff>38100</xdr:rowOff>
    </xdr:from>
    <xdr:ext cx="18531" cy="548483"/>
    <xdr:sp macro="" textlink="">
      <xdr:nvSpPr>
        <xdr:cNvPr id="46" name="Text Box 3871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 bwMode="auto">
        <a:xfrm>
          <a:off x="6257925" y="6029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26</xdr:row>
      <xdr:rowOff>38100</xdr:rowOff>
    </xdr:from>
    <xdr:ext cx="18531" cy="548483"/>
    <xdr:sp macro="" textlink="">
      <xdr:nvSpPr>
        <xdr:cNvPr id="47" name="Text Box 387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6257925" y="6029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26</xdr:row>
      <xdr:rowOff>38100</xdr:rowOff>
    </xdr:from>
    <xdr:ext cx="18531" cy="548483"/>
    <xdr:sp macro="" textlink="">
      <xdr:nvSpPr>
        <xdr:cNvPr id="48" name="Text Box 387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6257925" y="6029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27</xdr:row>
      <xdr:rowOff>38100</xdr:rowOff>
    </xdr:from>
    <xdr:ext cx="18531" cy="548483"/>
    <xdr:sp macro="" textlink="">
      <xdr:nvSpPr>
        <xdr:cNvPr id="49" name="Text Box 3871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6257925" y="6257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27</xdr:row>
      <xdr:rowOff>38100</xdr:rowOff>
    </xdr:from>
    <xdr:ext cx="18531" cy="548483"/>
    <xdr:sp macro="" textlink="">
      <xdr:nvSpPr>
        <xdr:cNvPr id="50" name="Text Box 387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6257925" y="6257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27</xdr:row>
      <xdr:rowOff>38100</xdr:rowOff>
    </xdr:from>
    <xdr:ext cx="18531" cy="548483"/>
    <xdr:sp macro="" textlink="">
      <xdr:nvSpPr>
        <xdr:cNvPr id="51" name="Text Box 387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6257925" y="6257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27</xdr:row>
      <xdr:rowOff>38100</xdr:rowOff>
    </xdr:from>
    <xdr:ext cx="18531" cy="548483"/>
    <xdr:sp macro="" textlink="">
      <xdr:nvSpPr>
        <xdr:cNvPr id="52" name="Text Box 387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6257925" y="6257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55</xdr:row>
      <xdr:rowOff>0</xdr:rowOff>
    </xdr:from>
    <xdr:ext cx="18531" cy="548483"/>
    <xdr:sp macro="" textlink="">
      <xdr:nvSpPr>
        <xdr:cNvPr id="53" name="Text Box 387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62579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55</xdr:row>
      <xdr:rowOff>0</xdr:rowOff>
    </xdr:from>
    <xdr:ext cx="18531" cy="548483"/>
    <xdr:sp macro="" textlink="">
      <xdr:nvSpPr>
        <xdr:cNvPr id="54" name="Text Box 387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62579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55</xdr:row>
      <xdr:rowOff>0</xdr:rowOff>
    </xdr:from>
    <xdr:ext cx="18531" cy="548483"/>
    <xdr:sp macro="" textlink="">
      <xdr:nvSpPr>
        <xdr:cNvPr id="55" name="Text Box 3871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62579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55</xdr:row>
      <xdr:rowOff>0</xdr:rowOff>
    </xdr:from>
    <xdr:ext cx="18531" cy="548483"/>
    <xdr:sp macro="" textlink="">
      <xdr:nvSpPr>
        <xdr:cNvPr id="56" name="Text Box 3871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62579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57" name="Text Box 387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58" name="Text Box 387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59" name="Text Box 3871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60" name="Text Box 3871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61" name="Text Box 3871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62" name="Text Box 387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63" name="Text Box 3871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64" name="Text Box 387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65" name="Text Box 3871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66" name="Text Box 3871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67" name="Text Box 3871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68" name="Text Box 3871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69" name="Text Box 3871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70" name="Text Box 3871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71" name="Text Box 3871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72" name="Text Box 38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73" name="Text Box 3871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74" name="Text Box 3871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75" name="Text Box 3871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76" name="Text Box 3871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77" name="Text Box 3871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78" name="Text Box 3871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79" name="Text Box 3871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18531" cy="548483"/>
    <xdr:sp macro="" textlink="">
      <xdr:nvSpPr>
        <xdr:cNvPr id="80" name="Text Box 3871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</xdr:colOff>
          <xdr:row>3</xdr:row>
          <xdr:rowOff>123825</xdr:rowOff>
        </xdr:from>
        <xdr:to>
          <xdr:col>23</xdr:col>
          <xdr:colOff>190500</xdr:colOff>
          <xdr:row>4</xdr:row>
          <xdr:rowOff>38100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1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3</xdr:row>
          <xdr:rowOff>104775</xdr:rowOff>
        </xdr:from>
        <xdr:to>
          <xdr:col>15</xdr:col>
          <xdr:colOff>190500</xdr:colOff>
          <xdr:row>4</xdr:row>
          <xdr:rowOff>47625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1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3" name="Text Box 3871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4" name="Text Box 3871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5" name="Text Box 3871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6" name="Text Box 3871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7" name="Text Box 3871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8" name="Text Box 3871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9" name="Text Box 3871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0" name="Text Box 3871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1" name="Text Box 3871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2" name="Text Box 387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3" name="Text Box 3871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4" name="Text Box 3871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5" name="Text Box 3871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6" name="Text Box 3871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7" name="Text Box 3871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8" name="Text Box 3871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9" name="Text Box 3871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0" name="Text Box 3871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1" name="Text Box 3871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2" name="Text Box 387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3" name="Text Box 3871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4" name="Text Box 3871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5" name="Text Box 3871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6" name="Text Box 3871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104775</xdr:rowOff>
        </xdr:from>
        <xdr:to>
          <xdr:col>6</xdr:col>
          <xdr:colOff>190500</xdr:colOff>
          <xdr:row>9</xdr:row>
          <xdr:rowOff>38100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1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8</xdr:row>
          <xdr:rowOff>104775</xdr:rowOff>
        </xdr:from>
        <xdr:to>
          <xdr:col>10</xdr:col>
          <xdr:colOff>190500</xdr:colOff>
          <xdr:row>9</xdr:row>
          <xdr:rowOff>38100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1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9</xdr:col>
      <xdr:colOff>0</xdr:colOff>
      <xdr:row>21</xdr:row>
      <xdr:rowOff>38100</xdr:rowOff>
    </xdr:from>
    <xdr:ext cx="18531" cy="548483"/>
    <xdr:sp macro="" textlink="">
      <xdr:nvSpPr>
        <xdr:cNvPr id="109" name="Text Box 3871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21</xdr:row>
      <xdr:rowOff>38100</xdr:rowOff>
    </xdr:from>
    <xdr:ext cx="18531" cy="548483"/>
    <xdr:sp macro="" textlink="">
      <xdr:nvSpPr>
        <xdr:cNvPr id="110" name="Text Box 3871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21</xdr:row>
      <xdr:rowOff>38100</xdr:rowOff>
    </xdr:from>
    <xdr:ext cx="18531" cy="548483"/>
    <xdr:sp macro="" textlink="">
      <xdr:nvSpPr>
        <xdr:cNvPr id="111" name="Text Box 3871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21</xdr:row>
      <xdr:rowOff>38100</xdr:rowOff>
    </xdr:from>
    <xdr:ext cx="18531" cy="548483"/>
    <xdr:sp macro="" textlink="">
      <xdr:nvSpPr>
        <xdr:cNvPr id="112" name="Text Box 387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0</xdr:colOff>
      <xdr:row>39</xdr:row>
      <xdr:rowOff>0</xdr:rowOff>
    </xdr:from>
    <xdr:ext cx="18531" cy="548483"/>
    <xdr:sp macro="" textlink="">
      <xdr:nvSpPr>
        <xdr:cNvPr id="2" name="Text Box 387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53816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39</xdr:row>
      <xdr:rowOff>0</xdr:rowOff>
    </xdr:from>
    <xdr:ext cx="18531" cy="548483"/>
    <xdr:sp macro="" textlink="">
      <xdr:nvSpPr>
        <xdr:cNvPr id="3" name="Text Box 387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53816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39</xdr:row>
      <xdr:rowOff>0</xdr:rowOff>
    </xdr:from>
    <xdr:ext cx="18531" cy="548483"/>
    <xdr:sp macro="" textlink="">
      <xdr:nvSpPr>
        <xdr:cNvPr id="4" name="Text Box 387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53816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39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53816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18</xdr:row>
      <xdr:rowOff>38100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18</xdr:row>
      <xdr:rowOff>38100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18</xdr:row>
      <xdr:rowOff>38100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18</xdr:row>
      <xdr:rowOff>38100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18</xdr:row>
      <xdr:rowOff>38100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18</xdr:row>
      <xdr:rowOff>38100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18</xdr:row>
      <xdr:rowOff>38100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18</xdr:row>
      <xdr:rowOff>38100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18</xdr:row>
      <xdr:rowOff>38100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18</xdr:row>
      <xdr:rowOff>38100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18</xdr:row>
      <xdr:rowOff>38100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>
          <a:spLocks noChangeArrowheads="1"/>
        </xdr:cNvSpPr>
      </xdr:nvSpPr>
      <xdr:spPr bwMode="auto">
        <a:xfrm>
          <a:off x="6257925" y="4200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19</xdr:row>
      <xdr:rowOff>38100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>
          <a:spLocks noChangeArrowheads="1"/>
        </xdr:cNvSpPr>
      </xdr:nvSpPr>
      <xdr:spPr bwMode="auto">
        <a:xfrm>
          <a:off x="6257925" y="442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19</xdr:row>
      <xdr:rowOff>38100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>
          <a:spLocks noChangeArrowheads="1"/>
        </xdr:cNvSpPr>
      </xdr:nvSpPr>
      <xdr:spPr bwMode="auto">
        <a:xfrm>
          <a:off x="6257925" y="442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19</xdr:row>
      <xdr:rowOff>38100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>
          <a:spLocks noChangeArrowheads="1"/>
        </xdr:cNvSpPr>
      </xdr:nvSpPr>
      <xdr:spPr bwMode="auto">
        <a:xfrm>
          <a:off x="6257925" y="442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19</xdr:row>
      <xdr:rowOff>38100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>
          <a:spLocks noChangeArrowheads="1"/>
        </xdr:cNvSpPr>
      </xdr:nvSpPr>
      <xdr:spPr bwMode="auto">
        <a:xfrm>
          <a:off x="6257925" y="442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20</xdr:row>
      <xdr:rowOff>38100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>
          <a:spLocks noChangeArrowheads="1"/>
        </xdr:cNvSpPr>
      </xdr:nvSpPr>
      <xdr:spPr bwMode="auto">
        <a:xfrm>
          <a:off x="6257925" y="4657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20</xdr:row>
      <xdr:rowOff>38100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>
          <a:spLocks noChangeArrowheads="1"/>
        </xdr:cNvSpPr>
      </xdr:nvSpPr>
      <xdr:spPr bwMode="auto">
        <a:xfrm>
          <a:off x="6257925" y="4657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20</xdr:row>
      <xdr:rowOff>38100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6257925" y="4657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20</xdr:row>
      <xdr:rowOff>38100</xdr:rowOff>
    </xdr:from>
    <xdr:ext cx="18531" cy="548483"/>
    <xdr:sp macro="" textlink="">
      <xdr:nvSpPr>
        <xdr:cNvPr id="24" name="Text Box 387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6257925" y="4657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21</xdr:row>
      <xdr:rowOff>38100</xdr:rowOff>
    </xdr:from>
    <xdr:ext cx="18531" cy="548483"/>
    <xdr:sp macro="" textlink="">
      <xdr:nvSpPr>
        <xdr:cNvPr id="25" name="Text Box 387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>
          <a:spLocks noChangeArrowheads="1"/>
        </xdr:cNvSpPr>
      </xdr:nvSpPr>
      <xdr:spPr bwMode="auto">
        <a:xfrm>
          <a:off x="6257925" y="4886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21</xdr:row>
      <xdr:rowOff>38100</xdr:rowOff>
    </xdr:from>
    <xdr:ext cx="18531" cy="548483"/>
    <xdr:sp macro="" textlink="">
      <xdr:nvSpPr>
        <xdr:cNvPr id="26" name="Text Box 387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>
          <a:spLocks noChangeArrowheads="1"/>
        </xdr:cNvSpPr>
      </xdr:nvSpPr>
      <xdr:spPr bwMode="auto">
        <a:xfrm>
          <a:off x="6257925" y="4886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21</xdr:row>
      <xdr:rowOff>38100</xdr:rowOff>
    </xdr:from>
    <xdr:ext cx="18531" cy="548483"/>
    <xdr:sp macro="" textlink="">
      <xdr:nvSpPr>
        <xdr:cNvPr id="27" name="Text Box 387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>
          <a:spLocks noChangeArrowheads="1"/>
        </xdr:cNvSpPr>
      </xdr:nvSpPr>
      <xdr:spPr bwMode="auto">
        <a:xfrm>
          <a:off x="6257925" y="4886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21</xdr:row>
      <xdr:rowOff>38100</xdr:rowOff>
    </xdr:from>
    <xdr:ext cx="18531" cy="548483"/>
    <xdr:sp macro="" textlink="">
      <xdr:nvSpPr>
        <xdr:cNvPr id="28" name="Text Box 387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>
          <a:spLocks noChangeArrowheads="1"/>
        </xdr:cNvSpPr>
      </xdr:nvSpPr>
      <xdr:spPr bwMode="auto">
        <a:xfrm>
          <a:off x="6257925" y="4886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29" name="Text Box 387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>
          <a:spLocks noChangeArrowheads="1"/>
        </xdr:cNvSpPr>
      </xdr:nvSpPr>
      <xdr:spPr bwMode="auto">
        <a:xfrm>
          <a:off x="6257925" y="5114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30" name="Text Box 387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>
          <a:spLocks noChangeArrowheads="1"/>
        </xdr:cNvSpPr>
      </xdr:nvSpPr>
      <xdr:spPr bwMode="auto">
        <a:xfrm>
          <a:off x="6257925" y="5114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31" name="Text Box 387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>
          <a:spLocks noChangeArrowheads="1"/>
        </xdr:cNvSpPr>
      </xdr:nvSpPr>
      <xdr:spPr bwMode="auto">
        <a:xfrm>
          <a:off x="6257925" y="5114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32" name="Text Box 387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>
          <a:spLocks noChangeArrowheads="1"/>
        </xdr:cNvSpPr>
      </xdr:nvSpPr>
      <xdr:spPr bwMode="auto">
        <a:xfrm>
          <a:off x="6257925" y="5114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23</xdr:row>
      <xdr:rowOff>38100</xdr:rowOff>
    </xdr:from>
    <xdr:ext cx="18531" cy="548483"/>
    <xdr:sp macro="" textlink="">
      <xdr:nvSpPr>
        <xdr:cNvPr id="33" name="Text Box 387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>
          <a:spLocks noChangeArrowheads="1"/>
        </xdr:cNvSpPr>
      </xdr:nvSpPr>
      <xdr:spPr bwMode="auto">
        <a:xfrm>
          <a:off x="6257925" y="5343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23</xdr:row>
      <xdr:rowOff>38100</xdr:rowOff>
    </xdr:from>
    <xdr:ext cx="18531" cy="548483"/>
    <xdr:sp macro="" textlink="">
      <xdr:nvSpPr>
        <xdr:cNvPr id="34" name="Text Box 387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>
          <a:spLocks noChangeArrowheads="1"/>
        </xdr:cNvSpPr>
      </xdr:nvSpPr>
      <xdr:spPr bwMode="auto">
        <a:xfrm>
          <a:off x="6257925" y="5343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23</xdr:row>
      <xdr:rowOff>38100</xdr:rowOff>
    </xdr:from>
    <xdr:ext cx="18531" cy="548483"/>
    <xdr:sp macro="" textlink="">
      <xdr:nvSpPr>
        <xdr:cNvPr id="35" name="Text Box 387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>
          <a:spLocks noChangeArrowheads="1"/>
        </xdr:cNvSpPr>
      </xdr:nvSpPr>
      <xdr:spPr bwMode="auto">
        <a:xfrm>
          <a:off x="6257925" y="5343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23</xdr:row>
      <xdr:rowOff>38100</xdr:rowOff>
    </xdr:from>
    <xdr:ext cx="18531" cy="548483"/>
    <xdr:sp macro="" textlink="">
      <xdr:nvSpPr>
        <xdr:cNvPr id="36" name="Text Box 387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>
          <a:spLocks noChangeArrowheads="1"/>
        </xdr:cNvSpPr>
      </xdr:nvSpPr>
      <xdr:spPr bwMode="auto">
        <a:xfrm>
          <a:off x="6257925" y="5343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24</xdr:row>
      <xdr:rowOff>38100</xdr:rowOff>
    </xdr:from>
    <xdr:ext cx="18531" cy="548483"/>
    <xdr:sp macro="" textlink="">
      <xdr:nvSpPr>
        <xdr:cNvPr id="37" name="Text Box 387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>
          <a:spLocks noChangeArrowheads="1"/>
        </xdr:cNvSpPr>
      </xdr:nvSpPr>
      <xdr:spPr bwMode="auto">
        <a:xfrm>
          <a:off x="6257925" y="5572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24</xdr:row>
      <xdr:rowOff>38100</xdr:rowOff>
    </xdr:from>
    <xdr:ext cx="18531" cy="548483"/>
    <xdr:sp macro="" textlink="">
      <xdr:nvSpPr>
        <xdr:cNvPr id="38" name="Text Box 387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>
          <a:spLocks noChangeArrowheads="1"/>
        </xdr:cNvSpPr>
      </xdr:nvSpPr>
      <xdr:spPr bwMode="auto">
        <a:xfrm>
          <a:off x="6257925" y="5572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24</xdr:row>
      <xdr:rowOff>38100</xdr:rowOff>
    </xdr:from>
    <xdr:ext cx="18531" cy="548483"/>
    <xdr:sp macro="" textlink="">
      <xdr:nvSpPr>
        <xdr:cNvPr id="39" name="Text Box 387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>
          <a:spLocks noChangeArrowheads="1"/>
        </xdr:cNvSpPr>
      </xdr:nvSpPr>
      <xdr:spPr bwMode="auto">
        <a:xfrm>
          <a:off x="6257925" y="5572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24</xdr:row>
      <xdr:rowOff>38100</xdr:rowOff>
    </xdr:from>
    <xdr:ext cx="18531" cy="548483"/>
    <xdr:sp macro="" textlink="">
      <xdr:nvSpPr>
        <xdr:cNvPr id="40" name="Text Box 387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>
          <a:spLocks noChangeArrowheads="1"/>
        </xdr:cNvSpPr>
      </xdr:nvSpPr>
      <xdr:spPr bwMode="auto">
        <a:xfrm>
          <a:off x="6257925" y="5572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25</xdr:row>
      <xdr:rowOff>38100</xdr:rowOff>
    </xdr:from>
    <xdr:ext cx="18531" cy="548483"/>
    <xdr:sp macro="" textlink="">
      <xdr:nvSpPr>
        <xdr:cNvPr id="41" name="Text Box 387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6257925" y="5800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25</xdr:row>
      <xdr:rowOff>38100</xdr:rowOff>
    </xdr:from>
    <xdr:ext cx="18531" cy="548483"/>
    <xdr:sp macro="" textlink="">
      <xdr:nvSpPr>
        <xdr:cNvPr id="42" name="Text Box 387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6257925" y="5800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25</xdr:row>
      <xdr:rowOff>38100</xdr:rowOff>
    </xdr:from>
    <xdr:ext cx="18531" cy="548483"/>
    <xdr:sp macro="" textlink="">
      <xdr:nvSpPr>
        <xdr:cNvPr id="43" name="Text Box 387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6257925" y="5800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25</xdr:row>
      <xdr:rowOff>38100</xdr:rowOff>
    </xdr:from>
    <xdr:ext cx="18531" cy="548483"/>
    <xdr:sp macro="" textlink="">
      <xdr:nvSpPr>
        <xdr:cNvPr id="44" name="Text Box 387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6257925" y="5800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45" name="Text Box 387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6257925" y="6029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46" name="Text Box 387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6257925" y="6029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47" name="Text Box 387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6257925" y="6029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48" name="Text Box 387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6257925" y="6029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27</xdr:row>
      <xdr:rowOff>38100</xdr:rowOff>
    </xdr:from>
    <xdr:ext cx="18531" cy="548483"/>
    <xdr:sp macro="" textlink="">
      <xdr:nvSpPr>
        <xdr:cNvPr id="49" name="Text Box 387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6257925" y="6257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27</xdr:row>
      <xdr:rowOff>38100</xdr:rowOff>
    </xdr:from>
    <xdr:ext cx="18531" cy="548483"/>
    <xdr:sp macro="" textlink="">
      <xdr:nvSpPr>
        <xdr:cNvPr id="50" name="Text Box 387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6257925" y="6257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27</xdr:row>
      <xdr:rowOff>38100</xdr:rowOff>
    </xdr:from>
    <xdr:ext cx="18531" cy="548483"/>
    <xdr:sp macro="" textlink="">
      <xdr:nvSpPr>
        <xdr:cNvPr id="51" name="Text Box 387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6257925" y="6257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27</xdr:row>
      <xdr:rowOff>38100</xdr:rowOff>
    </xdr:from>
    <xdr:ext cx="18531" cy="548483"/>
    <xdr:sp macro="" textlink="">
      <xdr:nvSpPr>
        <xdr:cNvPr id="52" name="Text Box 387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6257925" y="6257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39</xdr:row>
      <xdr:rowOff>0</xdr:rowOff>
    </xdr:from>
    <xdr:ext cx="18531" cy="548483"/>
    <xdr:sp macro="" textlink="">
      <xdr:nvSpPr>
        <xdr:cNvPr id="53" name="Text Box 387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62579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39</xdr:row>
      <xdr:rowOff>0</xdr:rowOff>
    </xdr:from>
    <xdr:ext cx="18531" cy="548483"/>
    <xdr:sp macro="" textlink="">
      <xdr:nvSpPr>
        <xdr:cNvPr id="54" name="Text Box 3871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62579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39</xdr:row>
      <xdr:rowOff>0</xdr:rowOff>
    </xdr:from>
    <xdr:ext cx="18531" cy="548483"/>
    <xdr:sp macro="" textlink="">
      <xdr:nvSpPr>
        <xdr:cNvPr id="55" name="Text Box 387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62579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39</xdr:row>
      <xdr:rowOff>0</xdr:rowOff>
    </xdr:from>
    <xdr:ext cx="18531" cy="548483"/>
    <xdr:sp macro="" textlink="">
      <xdr:nvSpPr>
        <xdr:cNvPr id="56" name="Text Box 387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6257925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57" name="Text Box 387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58" name="Text Box 387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59" name="Text Box 387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60" name="Text Box 387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61" name="Text Box 387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62" name="Text Box 387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63" name="Text Box 3871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64" name="Text Box 3871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65" name="Text Box 3871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66" name="Text Box 387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67" name="Text Box 387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68" name="Text Box 387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69" name="Text Box 3871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70" name="Text Box 3871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71" name="Text Box 3871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72" name="Text Box 38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73" name="Text Box 3871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74" name="Text Box 3871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75" name="Text Box 3871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76" name="Text Box 3871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77" name="Text Box 3871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78" name="Text Box 387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79" name="Text Box 387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80" name="Text Box 387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1438275" y="11249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</xdr:colOff>
          <xdr:row>3</xdr:row>
          <xdr:rowOff>123825</xdr:rowOff>
        </xdr:from>
        <xdr:to>
          <xdr:col>23</xdr:col>
          <xdr:colOff>190500</xdr:colOff>
          <xdr:row>4</xdr:row>
          <xdr:rowOff>38100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2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3</xdr:row>
          <xdr:rowOff>104775</xdr:rowOff>
        </xdr:from>
        <xdr:to>
          <xdr:col>15</xdr:col>
          <xdr:colOff>190500</xdr:colOff>
          <xdr:row>4</xdr:row>
          <xdr:rowOff>47625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2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3" name="Text Box 3871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4" name="Text Box 387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5" name="Text Box 3871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6" name="Text Box 3871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7" name="Text Box 3871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8" name="Text Box 387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89" name="Text Box 3871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0" name="Text Box 3871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1" name="Text Box 3871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2" name="Text Box 387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3" name="Text Box 3871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4" name="Text Box 387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5" name="Text Box 3871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6" name="Text Box 3871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7" name="Text Box 387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8" name="Text Box 3871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99" name="Text Box 3871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0" name="Text Box 3871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1" name="Text Box 3871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2" name="Text Box 387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3" name="Text Box 387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4" name="Text Box 3871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5" name="Text Box 3871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106" name="Text Box 3871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104775</xdr:rowOff>
        </xdr:from>
        <xdr:to>
          <xdr:col>6</xdr:col>
          <xdr:colOff>190500</xdr:colOff>
          <xdr:row>9</xdr:row>
          <xdr:rowOff>38100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2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8</xdr:row>
          <xdr:rowOff>104775</xdr:rowOff>
        </xdr:from>
        <xdr:to>
          <xdr:col>10</xdr:col>
          <xdr:colOff>190500</xdr:colOff>
          <xdr:row>9</xdr:row>
          <xdr:rowOff>38100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2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24</xdr:col>
      <xdr:colOff>0</xdr:colOff>
      <xdr:row>39</xdr:row>
      <xdr:rowOff>0</xdr:rowOff>
    </xdr:from>
    <xdr:ext cx="18531" cy="548483"/>
    <xdr:sp macro="" textlink="">
      <xdr:nvSpPr>
        <xdr:cNvPr id="109" name="Text Box 3871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>
          <a:spLocks noChangeArrowheads="1"/>
        </xdr:cNvSpPr>
      </xdr:nvSpPr>
      <xdr:spPr bwMode="auto">
        <a:xfrm>
          <a:off x="5257800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39</xdr:row>
      <xdr:rowOff>0</xdr:rowOff>
    </xdr:from>
    <xdr:ext cx="18531" cy="548483"/>
    <xdr:sp macro="" textlink="">
      <xdr:nvSpPr>
        <xdr:cNvPr id="110" name="Text Box 3871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>
          <a:spLocks noChangeArrowheads="1"/>
        </xdr:cNvSpPr>
      </xdr:nvSpPr>
      <xdr:spPr bwMode="auto">
        <a:xfrm>
          <a:off x="5257800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39</xdr:row>
      <xdr:rowOff>0</xdr:rowOff>
    </xdr:from>
    <xdr:ext cx="18531" cy="548483"/>
    <xdr:sp macro="" textlink="">
      <xdr:nvSpPr>
        <xdr:cNvPr id="111" name="Text Box 3871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>
          <a:spLocks noChangeArrowheads="1"/>
        </xdr:cNvSpPr>
      </xdr:nvSpPr>
      <xdr:spPr bwMode="auto">
        <a:xfrm>
          <a:off x="5257800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39</xdr:row>
      <xdr:rowOff>0</xdr:rowOff>
    </xdr:from>
    <xdr:ext cx="18531" cy="548483"/>
    <xdr:sp macro="" textlink="">
      <xdr:nvSpPr>
        <xdr:cNvPr id="112" name="Text Box 387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>
          <a:spLocks noChangeArrowheads="1"/>
        </xdr:cNvSpPr>
      </xdr:nvSpPr>
      <xdr:spPr bwMode="auto">
        <a:xfrm>
          <a:off x="5257800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39</xdr:row>
      <xdr:rowOff>0</xdr:rowOff>
    </xdr:from>
    <xdr:ext cx="18531" cy="548483"/>
    <xdr:sp macro="" textlink="">
      <xdr:nvSpPr>
        <xdr:cNvPr id="113" name="Text Box 3871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>
          <a:spLocks noChangeArrowheads="1"/>
        </xdr:cNvSpPr>
      </xdr:nvSpPr>
      <xdr:spPr bwMode="auto">
        <a:xfrm>
          <a:off x="6134100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39</xdr:row>
      <xdr:rowOff>0</xdr:rowOff>
    </xdr:from>
    <xdr:ext cx="18531" cy="548483"/>
    <xdr:sp macro="" textlink="">
      <xdr:nvSpPr>
        <xdr:cNvPr id="114" name="Text Box 3871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>
          <a:spLocks noChangeArrowheads="1"/>
        </xdr:cNvSpPr>
      </xdr:nvSpPr>
      <xdr:spPr bwMode="auto">
        <a:xfrm>
          <a:off x="6134100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39</xdr:row>
      <xdr:rowOff>0</xdr:rowOff>
    </xdr:from>
    <xdr:ext cx="18531" cy="548483"/>
    <xdr:sp macro="" textlink="">
      <xdr:nvSpPr>
        <xdr:cNvPr id="115" name="Text Box 3871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>
          <a:spLocks noChangeArrowheads="1"/>
        </xdr:cNvSpPr>
      </xdr:nvSpPr>
      <xdr:spPr bwMode="auto">
        <a:xfrm>
          <a:off x="6134100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39</xdr:row>
      <xdr:rowOff>0</xdr:rowOff>
    </xdr:from>
    <xdr:ext cx="18531" cy="548483"/>
    <xdr:sp macro="" textlink="">
      <xdr:nvSpPr>
        <xdr:cNvPr id="116" name="Text Box 3871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>
          <a:spLocks noChangeArrowheads="1"/>
        </xdr:cNvSpPr>
      </xdr:nvSpPr>
      <xdr:spPr bwMode="auto">
        <a:xfrm>
          <a:off x="6134100" y="9877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21</xdr:row>
      <xdr:rowOff>38100</xdr:rowOff>
    </xdr:from>
    <xdr:ext cx="18531" cy="548483"/>
    <xdr:sp macro="" textlink="">
      <xdr:nvSpPr>
        <xdr:cNvPr id="117" name="Text Box 3871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21</xdr:row>
      <xdr:rowOff>38100</xdr:rowOff>
    </xdr:from>
    <xdr:ext cx="18531" cy="548483"/>
    <xdr:sp macro="" textlink="">
      <xdr:nvSpPr>
        <xdr:cNvPr id="118" name="Text Box 3871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21</xdr:row>
      <xdr:rowOff>38100</xdr:rowOff>
    </xdr:from>
    <xdr:ext cx="18531" cy="548483"/>
    <xdr:sp macro="" textlink="">
      <xdr:nvSpPr>
        <xdr:cNvPr id="119" name="Text Box 3871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21</xdr:row>
      <xdr:rowOff>38100</xdr:rowOff>
    </xdr:from>
    <xdr:ext cx="18531" cy="548483"/>
    <xdr:sp macro="" textlink="">
      <xdr:nvSpPr>
        <xdr:cNvPr id="120" name="Text Box 3871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25</xdr:row>
      <xdr:rowOff>38100</xdr:rowOff>
    </xdr:from>
    <xdr:ext cx="18531" cy="548483"/>
    <xdr:sp macro="" textlink="">
      <xdr:nvSpPr>
        <xdr:cNvPr id="121" name="Text Box 3871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25</xdr:row>
      <xdr:rowOff>38100</xdr:rowOff>
    </xdr:from>
    <xdr:ext cx="18531" cy="548483"/>
    <xdr:sp macro="" textlink="">
      <xdr:nvSpPr>
        <xdr:cNvPr id="122" name="Text Box 387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25</xdr:row>
      <xdr:rowOff>38100</xdr:rowOff>
    </xdr:from>
    <xdr:ext cx="18531" cy="548483"/>
    <xdr:sp macro="" textlink="">
      <xdr:nvSpPr>
        <xdr:cNvPr id="123" name="Text Box 3871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25</xdr:row>
      <xdr:rowOff>38100</xdr:rowOff>
    </xdr:from>
    <xdr:ext cx="18531" cy="548483"/>
    <xdr:sp macro="" textlink="">
      <xdr:nvSpPr>
        <xdr:cNvPr id="124" name="Text Box 3871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29</xdr:row>
      <xdr:rowOff>38100</xdr:rowOff>
    </xdr:from>
    <xdr:ext cx="18531" cy="548483"/>
    <xdr:sp macro="" textlink="">
      <xdr:nvSpPr>
        <xdr:cNvPr id="125" name="Text Box 3871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29</xdr:row>
      <xdr:rowOff>38100</xdr:rowOff>
    </xdr:from>
    <xdr:ext cx="18531" cy="548483"/>
    <xdr:sp macro="" textlink="">
      <xdr:nvSpPr>
        <xdr:cNvPr id="126" name="Text Box 3871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29</xdr:row>
      <xdr:rowOff>38100</xdr:rowOff>
    </xdr:from>
    <xdr:ext cx="18531" cy="548483"/>
    <xdr:sp macro="" textlink="">
      <xdr:nvSpPr>
        <xdr:cNvPr id="127" name="Text Box 3871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29</xdr:row>
      <xdr:rowOff>38100</xdr:rowOff>
    </xdr:from>
    <xdr:ext cx="18531" cy="548483"/>
    <xdr:sp macro="" textlink="">
      <xdr:nvSpPr>
        <xdr:cNvPr id="128" name="Text Box 3871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33</xdr:row>
      <xdr:rowOff>38100</xdr:rowOff>
    </xdr:from>
    <xdr:ext cx="18531" cy="548483"/>
    <xdr:sp macro="" textlink="">
      <xdr:nvSpPr>
        <xdr:cNvPr id="129" name="Text Box 3871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33</xdr:row>
      <xdr:rowOff>38100</xdr:rowOff>
    </xdr:from>
    <xdr:ext cx="18531" cy="548483"/>
    <xdr:sp macro="" textlink="">
      <xdr:nvSpPr>
        <xdr:cNvPr id="130" name="Text Box 3871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33</xdr:row>
      <xdr:rowOff>38100</xdr:rowOff>
    </xdr:from>
    <xdr:ext cx="18531" cy="548483"/>
    <xdr:sp macro="" textlink="">
      <xdr:nvSpPr>
        <xdr:cNvPr id="131" name="Text Box 3871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33</xdr:row>
      <xdr:rowOff>38100</xdr:rowOff>
    </xdr:from>
    <xdr:ext cx="18531" cy="548483"/>
    <xdr:sp macro="" textlink="">
      <xdr:nvSpPr>
        <xdr:cNvPr id="132" name="Text Box 387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37</xdr:row>
      <xdr:rowOff>38100</xdr:rowOff>
    </xdr:from>
    <xdr:ext cx="18531" cy="548483"/>
    <xdr:sp macro="" textlink="">
      <xdr:nvSpPr>
        <xdr:cNvPr id="133" name="Text Box 3871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37</xdr:row>
      <xdr:rowOff>38100</xdr:rowOff>
    </xdr:from>
    <xdr:ext cx="18531" cy="548483"/>
    <xdr:sp macro="" textlink="">
      <xdr:nvSpPr>
        <xdr:cNvPr id="134" name="Text Box 3871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37</xdr:row>
      <xdr:rowOff>38100</xdr:rowOff>
    </xdr:from>
    <xdr:ext cx="18531" cy="548483"/>
    <xdr:sp macro="" textlink="">
      <xdr:nvSpPr>
        <xdr:cNvPr id="135" name="Text Box 3871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9</xdr:col>
      <xdr:colOff>0</xdr:colOff>
      <xdr:row>37</xdr:row>
      <xdr:rowOff>38100</xdr:rowOff>
    </xdr:from>
    <xdr:ext cx="18531" cy="548483"/>
    <xdr:sp macro="" textlink="">
      <xdr:nvSpPr>
        <xdr:cNvPr id="136" name="Text Box 3871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>
          <a:spLocks noChangeArrowheads="1"/>
        </xdr:cNvSpPr>
      </xdr:nvSpPr>
      <xdr:spPr bwMode="auto">
        <a:xfrm>
          <a:off x="1971675" y="52482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137" name="Text Box 3871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138" name="Text Box 3871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139" name="Text Box 3871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140" name="Text Box 3871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141" name="Text Box 3871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142" name="Text Box 387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143" name="Text Box 3871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144" name="Text Box 3871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145" name="Text Box 3871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146" name="Text Box 3871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22</xdr:row>
      <xdr:rowOff>38100</xdr:rowOff>
    </xdr:from>
    <xdr:ext cx="18531" cy="548483"/>
    <xdr:sp macro="" textlink="">
      <xdr:nvSpPr>
        <xdr:cNvPr id="147" name="Text Box 3871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23</xdr:row>
      <xdr:rowOff>38100</xdr:rowOff>
    </xdr:from>
    <xdr:ext cx="18531" cy="548483"/>
    <xdr:sp macro="" textlink="">
      <xdr:nvSpPr>
        <xdr:cNvPr id="148" name="Text Box 3871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23</xdr:row>
      <xdr:rowOff>38100</xdr:rowOff>
    </xdr:from>
    <xdr:ext cx="18531" cy="548483"/>
    <xdr:sp macro="" textlink="">
      <xdr:nvSpPr>
        <xdr:cNvPr id="149" name="Text Box 3871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23</xdr:row>
      <xdr:rowOff>38100</xdr:rowOff>
    </xdr:from>
    <xdr:ext cx="18531" cy="548483"/>
    <xdr:sp macro="" textlink="">
      <xdr:nvSpPr>
        <xdr:cNvPr id="150" name="Text Box 3871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23</xdr:row>
      <xdr:rowOff>38100</xdr:rowOff>
    </xdr:from>
    <xdr:ext cx="18531" cy="548483"/>
    <xdr:sp macro="" textlink="">
      <xdr:nvSpPr>
        <xdr:cNvPr id="151" name="Text Box 3871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24</xdr:row>
      <xdr:rowOff>38100</xdr:rowOff>
    </xdr:from>
    <xdr:ext cx="18531" cy="548483"/>
    <xdr:sp macro="" textlink="">
      <xdr:nvSpPr>
        <xdr:cNvPr id="152" name="Text Box 387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24</xdr:row>
      <xdr:rowOff>38100</xdr:rowOff>
    </xdr:from>
    <xdr:ext cx="18531" cy="548483"/>
    <xdr:sp macro="" textlink="">
      <xdr:nvSpPr>
        <xdr:cNvPr id="153" name="Text Box 3871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24</xdr:row>
      <xdr:rowOff>38100</xdr:rowOff>
    </xdr:from>
    <xdr:ext cx="18531" cy="548483"/>
    <xdr:sp macro="" textlink="">
      <xdr:nvSpPr>
        <xdr:cNvPr id="154" name="Text Box 3871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24</xdr:row>
      <xdr:rowOff>38100</xdr:rowOff>
    </xdr:from>
    <xdr:ext cx="18531" cy="548483"/>
    <xdr:sp macro="" textlink="">
      <xdr:nvSpPr>
        <xdr:cNvPr id="155" name="Text Box 3871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25</xdr:row>
      <xdr:rowOff>38100</xdr:rowOff>
    </xdr:from>
    <xdr:ext cx="18531" cy="548483"/>
    <xdr:sp macro="" textlink="">
      <xdr:nvSpPr>
        <xdr:cNvPr id="156" name="Text Box 3871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25</xdr:row>
      <xdr:rowOff>38100</xdr:rowOff>
    </xdr:from>
    <xdr:ext cx="18531" cy="548483"/>
    <xdr:sp macro="" textlink="">
      <xdr:nvSpPr>
        <xdr:cNvPr id="157" name="Text Box 3871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25</xdr:row>
      <xdr:rowOff>38100</xdr:rowOff>
    </xdr:from>
    <xdr:ext cx="18531" cy="548483"/>
    <xdr:sp macro="" textlink="">
      <xdr:nvSpPr>
        <xdr:cNvPr id="158" name="Text Box 3871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25</xdr:row>
      <xdr:rowOff>38100</xdr:rowOff>
    </xdr:from>
    <xdr:ext cx="18531" cy="548483"/>
    <xdr:sp macro="" textlink="">
      <xdr:nvSpPr>
        <xdr:cNvPr id="159" name="Text Box 3871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160" name="Text Box 3871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161" name="Text Box 3871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162" name="Text Box 387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163" name="Text Box 3871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164" name="Text Box 3871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165" name="Text Box 3871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166" name="Text Box 3871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167" name="Text Box 3871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168" name="Text Box 3871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169" name="Text Box 3871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26</xdr:row>
      <xdr:rowOff>38100</xdr:rowOff>
    </xdr:from>
    <xdr:ext cx="18531" cy="548483"/>
    <xdr:sp macro="" textlink="">
      <xdr:nvSpPr>
        <xdr:cNvPr id="170" name="Text Box 3871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27</xdr:row>
      <xdr:rowOff>38100</xdr:rowOff>
    </xdr:from>
    <xdr:ext cx="18531" cy="548483"/>
    <xdr:sp macro="" textlink="">
      <xdr:nvSpPr>
        <xdr:cNvPr id="171" name="Text Box 3871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27</xdr:row>
      <xdr:rowOff>38100</xdr:rowOff>
    </xdr:from>
    <xdr:ext cx="18531" cy="548483"/>
    <xdr:sp macro="" textlink="">
      <xdr:nvSpPr>
        <xdr:cNvPr id="172" name="Text Box 38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27</xdr:row>
      <xdr:rowOff>38100</xdr:rowOff>
    </xdr:from>
    <xdr:ext cx="18531" cy="548483"/>
    <xdr:sp macro="" textlink="">
      <xdr:nvSpPr>
        <xdr:cNvPr id="173" name="Text Box 3871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27</xdr:row>
      <xdr:rowOff>38100</xdr:rowOff>
    </xdr:from>
    <xdr:ext cx="18531" cy="548483"/>
    <xdr:sp macro="" textlink="">
      <xdr:nvSpPr>
        <xdr:cNvPr id="174" name="Text Box 3871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28</xdr:row>
      <xdr:rowOff>38100</xdr:rowOff>
    </xdr:from>
    <xdr:ext cx="18531" cy="548483"/>
    <xdr:sp macro="" textlink="">
      <xdr:nvSpPr>
        <xdr:cNvPr id="175" name="Text Box 3871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28</xdr:row>
      <xdr:rowOff>38100</xdr:rowOff>
    </xdr:from>
    <xdr:ext cx="18531" cy="548483"/>
    <xdr:sp macro="" textlink="">
      <xdr:nvSpPr>
        <xdr:cNvPr id="176" name="Text Box 3871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28</xdr:row>
      <xdr:rowOff>38100</xdr:rowOff>
    </xdr:from>
    <xdr:ext cx="18531" cy="548483"/>
    <xdr:sp macro="" textlink="">
      <xdr:nvSpPr>
        <xdr:cNvPr id="177" name="Text Box 3871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28</xdr:row>
      <xdr:rowOff>38100</xdr:rowOff>
    </xdr:from>
    <xdr:ext cx="18531" cy="548483"/>
    <xdr:sp macro="" textlink="">
      <xdr:nvSpPr>
        <xdr:cNvPr id="178" name="Text Box 3871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29</xdr:row>
      <xdr:rowOff>38100</xdr:rowOff>
    </xdr:from>
    <xdr:ext cx="18531" cy="548483"/>
    <xdr:sp macro="" textlink="">
      <xdr:nvSpPr>
        <xdr:cNvPr id="179" name="Text Box 3871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29</xdr:row>
      <xdr:rowOff>38100</xdr:rowOff>
    </xdr:from>
    <xdr:ext cx="18531" cy="548483"/>
    <xdr:sp macro="" textlink="">
      <xdr:nvSpPr>
        <xdr:cNvPr id="180" name="Text Box 3871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29</xdr:row>
      <xdr:rowOff>38100</xdr:rowOff>
    </xdr:from>
    <xdr:ext cx="18531" cy="548483"/>
    <xdr:sp macro="" textlink="">
      <xdr:nvSpPr>
        <xdr:cNvPr id="181" name="Text Box 3871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29</xdr:row>
      <xdr:rowOff>38100</xdr:rowOff>
    </xdr:from>
    <xdr:ext cx="18531" cy="548483"/>
    <xdr:sp macro="" textlink="">
      <xdr:nvSpPr>
        <xdr:cNvPr id="182" name="Text Box 387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30</xdr:row>
      <xdr:rowOff>38100</xdr:rowOff>
    </xdr:from>
    <xdr:ext cx="18531" cy="548483"/>
    <xdr:sp macro="" textlink="">
      <xdr:nvSpPr>
        <xdr:cNvPr id="183" name="Text Box 3871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30</xdr:row>
      <xdr:rowOff>38100</xdr:rowOff>
    </xdr:from>
    <xdr:ext cx="18531" cy="548483"/>
    <xdr:sp macro="" textlink="">
      <xdr:nvSpPr>
        <xdr:cNvPr id="184" name="Text Box 3871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30</xdr:row>
      <xdr:rowOff>38100</xdr:rowOff>
    </xdr:from>
    <xdr:ext cx="18531" cy="548483"/>
    <xdr:sp macro="" textlink="">
      <xdr:nvSpPr>
        <xdr:cNvPr id="185" name="Text Box 3871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30</xdr:row>
      <xdr:rowOff>38100</xdr:rowOff>
    </xdr:from>
    <xdr:ext cx="18531" cy="548483"/>
    <xdr:sp macro="" textlink="">
      <xdr:nvSpPr>
        <xdr:cNvPr id="186" name="Text Box 3871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30</xdr:row>
      <xdr:rowOff>38100</xdr:rowOff>
    </xdr:from>
    <xdr:ext cx="18531" cy="548483"/>
    <xdr:sp macro="" textlink="">
      <xdr:nvSpPr>
        <xdr:cNvPr id="187" name="Text Box 3871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30</xdr:row>
      <xdr:rowOff>38100</xdr:rowOff>
    </xdr:from>
    <xdr:ext cx="18531" cy="548483"/>
    <xdr:sp macro="" textlink="">
      <xdr:nvSpPr>
        <xdr:cNvPr id="188" name="Text Box 3871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30</xdr:row>
      <xdr:rowOff>38100</xdr:rowOff>
    </xdr:from>
    <xdr:ext cx="18531" cy="548483"/>
    <xdr:sp macro="" textlink="">
      <xdr:nvSpPr>
        <xdr:cNvPr id="189" name="Text Box 3871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30</xdr:row>
      <xdr:rowOff>38100</xdr:rowOff>
    </xdr:from>
    <xdr:ext cx="18531" cy="548483"/>
    <xdr:sp macro="" textlink="">
      <xdr:nvSpPr>
        <xdr:cNvPr id="190" name="Text Box 3871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30</xdr:row>
      <xdr:rowOff>38100</xdr:rowOff>
    </xdr:from>
    <xdr:ext cx="18531" cy="548483"/>
    <xdr:sp macro="" textlink="">
      <xdr:nvSpPr>
        <xdr:cNvPr id="191" name="Text Box 3871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30</xdr:row>
      <xdr:rowOff>38100</xdr:rowOff>
    </xdr:from>
    <xdr:ext cx="18531" cy="548483"/>
    <xdr:sp macro="" textlink="">
      <xdr:nvSpPr>
        <xdr:cNvPr id="192" name="Text Box 387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30</xdr:row>
      <xdr:rowOff>38100</xdr:rowOff>
    </xdr:from>
    <xdr:ext cx="18531" cy="548483"/>
    <xdr:sp macro="" textlink="">
      <xdr:nvSpPr>
        <xdr:cNvPr id="193" name="Text Box 3871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31</xdr:row>
      <xdr:rowOff>38100</xdr:rowOff>
    </xdr:from>
    <xdr:ext cx="18531" cy="548483"/>
    <xdr:sp macro="" textlink="">
      <xdr:nvSpPr>
        <xdr:cNvPr id="194" name="Text Box 3871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31</xdr:row>
      <xdr:rowOff>38100</xdr:rowOff>
    </xdr:from>
    <xdr:ext cx="18531" cy="548483"/>
    <xdr:sp macro="" textlink="">
      <xdr:nvSpPr>
        <xdr:cNvPr id="195" name="Text Box 3871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31</xdr:row>
      <xdr:rowOff>38100</xdr:rowOff>
    </xdr:from>
    <xdr:ext cx="18531" cy="548483"/>
    <xdr:sp macro="" textlink="">
      <xdr:nvSpPr>
        <xdr:cNvPr id="196" name="Text Box 3871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31</xdr:row>
      <xdr:rowOff>38100</xdr:rowOff>
    </xdr:from>
    <xdr:ext cx="18531" cy="548483"/>
    <xdr:sp macro="" textlink="">
      <xdr:nvSpPr>
        <xdr:cNvPr id="197" name="Text Box 3871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32</xdr:row>
      <xdr:rowOff>38100</xdr:rowOff>
    </xdr:from>
    <xdr:ext cx="18531" cy="548483"/>
    <xdr:sp macro="" textlink="">
      <xdr:nvSpPr>
        <xdr:cNvPr id="198" name="Text Box 3871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32</xdr:row>
      <xdr:rowOff>38100</xdr:rowOff>
    </xdr:from>
    <xdr:ext cx="18531" cy="548483"/>
    <xdr:sp macro="" textlink="">
      <xdr:nvSpPr>
        <xdr:cNvPr id="199" name="Text Box 3871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32</xdr:row>
      <xdr:rowOff>38100</xdr:rowOff>
    </xdr:from>
    <xdr:ext cx="18531" cy="548483"/>
    <xdr:sp macro="" textlink="">
      <xdr:nvSpPr>
        <xdr:cNvPr id="200" name="Text Box 3871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32</xdr:row>
      <xdr:rowOff>38100</xdr:rowOff>
    </xdr:from>
    <xdr:ext cx="18531" cy="548483"/>
    <xdr:sp macro="" textlink="">
      <xdr:nvSpPr>
        <xdr:cNvPr id="201" name="Text Box 3871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33</xdr:row>
      <xdr:rowOff>38100</xdr:rowOff>
    </xdr:from>
    <xdr:ext cx="18531" cy="548483"/>
    <xdr:sp macro="" textlink="">
      <xdr:nvSpPr>
        <xdr:cNvPr id="202" name="Text Box 3871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33</xdr:row>
      <xdr:rowOff>38100</xdr:rowOff>
    </xdr:from>
    <xdr:ext cx="18531" cy="548483"/>
    <xdr:sp macro="" textlink="">
      <xdr:nvSpPr>
        <xdr:cNvPr id="203" name="Text Box 3871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33</xdr:row>
      <xdr:rowOff>38100</xdr:rowOff>
    </xdr:from>
    <xdr:ext cx="18531" cy="548483"/>
    <xdr:sp macro="" textlink="">
      <xdr:nvSpPr>
        <xdr:cNvPr id="204" name="Text Box 3871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33</xdr:row>
      <xdr:rowOff>38100</xdr:rowOff>
    </xdr:from>
    <xdr:ext cx="18531" cy="548483"/>
    <xdr:sp macro="" textlink="">
      <xdr:nvSpPr>
        <xdr:cNvPr id="205" name="Text Box 3871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34</xdr:row>
      <xdr:rowOff>38100</xdr:rowOff>
    </xdr:from>
    <xdr:ext cx="18531" cy="548483"/>
    <xdr:sp macro="" textlink="">
      <xdr:nvSpPr>
        <xdr:cNvPr id="206" name="Text Box 3871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34</xdr:row>
      <xdr:rowOff>38100</xdr:rowOff>
    </xdr:from>
    <xdr:ext cx="18531" cy="548483"/>
    <xdr:sp macro="" textlink="">
      <xdr:nvSpPr>
        <xdr:cNvPr id="207" name="Text Box 3871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34</xdr:row>
      <xdr:rowOff>38100</xdr:rowOff>
    </xdr:from>
    <xdr:ext cx="18531" cy="548483"/>
    <xdr:sp macro="" textlink="">
      <xdr:nvSpPr>
        <xdr:cNvPr id="208" name="Text Box 3871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34</xdr:row>
      <xdr:rowOff>38100</xdr:rowOff>
    </xdr:from>
    <xdr:ext cx="18531" cy="548483"/>
    <xdr:sp macro="" textlink="">
      <xdr:nvSpPr>
        <xdr:cNvPr id="209" name="Text Box 3871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34</xdr:row>
      <xdr:rowOff>38100</xdr:rowOff>
    </xdr:from>
    <xdr:ext cx="18531" cy="548483"/>
    <xdr:sp macro="" textlink="">
      <xdr:nvSpPr>
        <xdr:cNvPr id="210" name="Text Box 3871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34</xdr:row>
      <xdr:rowOff>38100</xdr:rowOff>
    </xdr:from>
    <xdr:ext cx="18531" cy="548483"/>
    <xdr:sp macro="" textlink="">
      <xdr:nvSpPr>
        <xdr:cNvPr id="211" name="Text Box 3871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34</xdr:row>
      <xdr:rowOff>38100</xdr:rowOff>
    </xdr:from>
    <xdr:ext cx="18531" cy="548483"/>
    <xdr:sp macro="" textlink="">
      <xdr:nvSpPr>
        <xdr:cNvPr id="212" name="Text Box 387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34</xdr:row>
      <xdr:rowOff>38100</xdr:rowOff>
    </xdr:from>
    <xdr:ext cx="18531" cy="548483"/>
    <xdr:sp macro="" textlink="">
      <xdr:nvSpPr>
        <xdr:cNvPr id="213" name="Text Box 3871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34</xdr:row>
      <xdr:rowOff>38100</xdr:rowOff>
    </xdr:from>
    <xdr:ext cx="18531" cy="548483"/>
    <xdr:sp macro="" textlink="">
      <xdr:nvSpPr>
        <xdr:cNvPr id="214" name="Text Box 3871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34</xdr:row>
      <xdr:rowOff>38100</xdr:rowOff>
    </xdr:from>
    <xdr:ext cx="18531" cy="548483"/>
    <xdr:sp macro="" textlink="">
      <xdr:nvSpPr>
        <xdr:cNvPr id="215" name="Text Box 3871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34</xdr:row>
      <xdr:rowOff>38100</xdr:rowOff>
    </xdr:from>
    <xdr:ext cx="18531" cy="548483"/>
    <xdr:sp macro="" textlink="">
      <xdr:nvSpPr>
        <xdr:cNvPr id="216" name="Text Box 3871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>
          <a:spLocks noChangeArrowheads="1"/>
        </xdr:cNvSpPr>
      </xdr:nvSpPr>
      <xdr:spPr bwMode="auto">
        <a:xfrm>
          <a:off x="4162425" y="3381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35</xdr:row>
      <xdr:rowOff>38100</xdr:rowOff>
    </xdr:from>
    <xdr:ext cx="18531" cy="548483"/>
    <xdr:sp macro="" textlink="">
      <xdr:nvSpPr>
        <xdr:cNvPr id="217" name="Text Box 3871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35</xdr:row>
      <xdr:rowOff>38100</xdr:rowOff>
    </xdr:from>
    <xdr:ext cx="18531" cy="548483"/>
    <xdr:sp macro="" textlink="">
      <xdr:nvSpPr>
        <xdr:cNvPr id="218" name="Text Box 3871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35</xdr:row>
      <xdr:rowOff>38100</xdr:rowOff>
    </xdr:from>
    <xdr:ext cx="18531" cy="548483"/>
    <xdr:sp macro="" textlink="">
      <xdr:nvSpPr>
        <xdr:cNvPr id="219" name="Text Box 3871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35</xdr:row>
      <xdr:rowOff>38100</xdr:rowOff>
    </xdr:from>
    <xdr:ext cx="18531" cy="548483"/>
    <xdr:sp macro="" textlink="">
      <xdr:nvSpPr>
        <xdr:cNvPr id="220" name="Text Box 3871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 txBox="1">
          <a:spLocks noChangeArrowheads="1"/>
        </xdr:cNvSpPr>
      </xdr:nvSpPr>
      <xdr:spPr bwMode="auto">
        <a:xfrm>
          <a:off x="4162425" y="36480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36</xdr:row>
      <xdr:rowOff>38100</xdr:rowOff>
    </xdr:from>
    <xdr:ext cx="18531" cy="548483"/>
    <xdr:sp macro="" textlink="">
      <xdr:nvSpPr>
        <xdr:cNvPr id="221" name="Text Box 3871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36</xdr:row>
      <xdr:rowOff>38100</xdr:rowOff>
    </xdr:from>
    <xdr:ext cx="18531" cy="548483"/>
    <xdr:sp macro="" textlink="">
      <xdr:nvSpPr>
        <xdr:cNvPr id="222" name="Text Box 387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36</xdr:row>
      <xdr:rowOff>38100</xdr:rowOff>
    </xdr:from>
    <xdr:ext cx="18531" cy="548483"/>
    <xdr:sp macro="" textlink="">
      <xdr:nvSpPr>
        <xdr:cNvPr id="223" name="Text Box 3871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36</xdr:row>
      <xdr:rowOff>38100</xdr:rowOff>
    </xdr:from>
    <xdr:ext cx="18531" cy="548483"/>
    <xdr:sp macro="" textlink="">
      <xdr:nvSpPr>
        <xdr:cNvPr id="224" name="Text Box 3871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>
          <a:spLocks noChangeArrowheads="1"/>
        </xdr:cNvSpPr>
      </xdr:nvSpPr>
      <xdr:spPr bwMode="auto">
        <a:xfrm>
          <a:off x="4162425" y="39147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37</xdr:row>
      <xdr:rowOff>38100</xdr:rowOff>
    </xdr:from>
    <xdr:ext cx="18531" cy="548483"/>
    <xdr:sp macro="" textlink="">
      <xdr:nvSpPr>
        <xdr:cNvPr id="225" name="Text Box 3871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37</xdr:row>
      <xdr:rowOff>38100</xdr:rowOff>
    </xdr:from>
    <xdr:ext cx="18531" cy="548483"/>
    <xdr:sp macro="" textlink="">
      <xdr:nvSpPr>
        <xdr:cNvPr id="226" name="Text Box 3871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37</xdr:row>
      <xdr:rowOff>38100</xdr:rowOff>
    </xdr:from>
    <xdr:ext cx="18531" cy="548483"/>
    <xdr:sp macro="" textlink="">
      <xdr:nvSpPr>
        <xdr:cNvPr id="227" name="Text Box 3871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19</xdr:col>
      <xdr:colOff>0</xdr:colOff>
      <xdr:row>37</xdr:row>
      <xdr:rowOff>38100</xdr:rowOff>
    </xdr:from>
    <xdr:ext cx="18531" cy="548483"/>
    <xdr:sp macro="" textlink="">
      <xdr:nvSpPr>
        <xdr:cNvPr id="228" name="Text Box 3871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>
          <a:spLocks noChangeArrowheads="1"/>
        </xdr:cNvSpPr>
      </xdr:nvSpPr>
      <xdr:spPr bwMode="auto">
        <a:xfrm>
          <a:off x="4162425" y="4181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" name="Text Box 387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3" name="Text Box 387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4" name="Text Box 387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4" name="Text Box 387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5" name="Text Box 387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</xdr:colOff>
      <xdr:row>21</xdr:row>
      <xdr:rowOff>0</xdr:rowOff>
    </xdr:from>
    <xdr:to>
      <xdr:col>14</xdr:col>
      <xdr:colOff>133350</xdr:colOff>
      <xdr:row>22</xdr:row>
      <xdr:rowOff>104775</xdr:rowOff>
    </xdr:to>
    <xdr:sp macro="" textlink="">
      <xdr:nvSpPr>
        <xdr:cNvPr id="2" name="Text Box 380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4486275" y="44577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57150</xdr:colOff>
      <xdr:row>21</xdr:row>
      <xdr:rowOff>0</xdr:rowOff>
    </xdr:from>
    <xdr:to>
      <xdr:col>14</xdr:col>
      <xdr:colOff>133350</xdr:colOff>
      <xdr:row>22</xdr:row>
      <xdr:rowOff>104775</xdr:rowOff>
    </xdr:to>
    <xdr:sp macro="" textlink="">
      <xdr:nvSpPr>
        <xdr:cNvPr id="3" name="Text Box 383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ChangeArrowheads="1"/>
        </xdr:cNvSpPr>
      </xdr:nvSpPr>
      <xdr:spPr bwMode="auto">
        <a:xfrm>
          <a:off x="4486275" y="44577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57150</xdr:colOff>
      <xdr:row>21</xdr:row>
      <xdr:rowOff>0</xdr:rowOff>
    </xdr:from>
    <xdr:to>
      <xdr:col>14</xdr:col>
      <xdr:colOff>133350</xdr:colOff>
      <xdr:row>22</xdr:row>
      <xdr:rowOff>104775</xdr:rowOff>
    </xdr:to>
    <xdr:sp macro="" textlink="">
      <xdr:nvSpPr>
        <xdr:cNvPr id="4" name="Text Box 3866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>
          <a:spLocks noChangeArrowheads="1"/>
        </xdr:cNvSpPr>
      </xdr:nvSpPr>
      <xdr:spPr bwMode="auto">
        <a:xfrm>
          <a:off x="4486275" y="44577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21</xdr:col>
      <xdr:colOff>0</xdr:colOff>
      <xdr:row>21</xdr:row>
      <xdr:rowOff>0</xdr:rowOff>
    </xdr:from>
    <xdr:ext cx="18531" cy="548483"/>
    <xdr:sp macro="" textlink="">
      <xdr:nvSpPr>
        <xdr:cNvPr id="5" name="Text Box 3869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>
          <a:spLocks noChangeArrowheads="1"/>
        </xdr:cNvSpPr>
      </xdr:nvSpPr>
      <xdr:spPr bwMode="auto">
        <a:xfrm>
          <a:off x="6496050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21</xdr:col>
      <xdr:colOff>0</xdr:colOff>
      <xdr:row>21</xdr:row>
      <xdr:rowOff>0</xdr:rowOff>
    </xdr:from>
    <xdr:ext cx="18531" cy="548483"/>
    <xdr:sp macro="" textlink="">
      <xdr:nvSpPr>
        <xdr:cNvPr id="6" name="Text Box 3870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>
          <a:spLocks noChangeArrowheads="1"/>
        </xdr:cNvSpPr>
      </xdr:nvSpPr>
      <xdr:spPr bwMode="auto">
        <a:xfrm>
          <a:off x="6496050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21</xdr:col>
      <xdr:colOff>0</xdr:colOff>
      <xdr:row>21</xdr:row>
      <xdr:rowOff>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>
          <a:spLocks noChangeArrowheads="1"/>
        </xdr:cNvSpPr>
      </xdr:nvSpPr>
      <xdr:spPr bwMode="auto">
        <a:xfrm>
          <a:off x="6496050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21</xdr:col>
      <xdr:colOff>0</xdr:colOff>
      <xdr:row>21</xdr:row>
      <xdr:rowOff>0</xdr:rowOff>
    </xdr:from>
    <xdr:ext cx="18531" cy="548483"/>
    <xdr:sp macro="" textlink="">
      <xdr:nvSpPr>
        <xdr:cNvPr id="8" name="Text Box 387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>
          <a:spLocks noChangeArrowheads="1"/>
        </xdr:cNvSpPr>
      </xdr:nvSpPr>
      <xdr:spPr bwMode="auto">
        <a:xfrm>
          <a:off x="6496050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9" name="Text Box 3874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10" name="Text Box 3875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11" name="Text Box 3878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12" name="Text Box 388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13" name="Text Box 3884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14" name="Text Box 3892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15" name="Text Box 3893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16" name="Text Box 3894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17" name="Text Box 3895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twoCellAnchor editAs="oneCell">
    <xdr:from>
      <xdr:col>14</xdr:col>
      <xdr:colOff>57150</xdr:colOff>
      <xdr:row>21</xdr:row>
      <xdr:rowOff>0</xdr:rowOff>
    </xdr:from>
    <xdr:to>
      <xdr:col>14</xdr:col>
      <xdr:colOff>133350</xdr:colOff>
      <xdr:row>22</xdr:row>
      <xdr:rowOff>104775</xdr:rowOff>
    </xdr:to>
    <xdr:sp macro="" textlink="">
      <xdr:nvSpPr>
        <xdr:cNvPr id="18" name="Text Box 389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>
          <a:spLocks noChangeArrowheads="1"/>
        </xdr:cNvSpPr>
      </xdr:nvSpPr>
      <xdr:spPr bwMode="auto">
        <a:xfrm>
          <a:off x="4486275" y="44577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19" name="Text Box 3900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20" name="Text Box 390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531" cy="548483"/>
    <xdr:sp macro="" textlink="">
      <xdr:nvSpPr>
        <xdr:cNvPr id="21" name="Text Box 3902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>
          <a:spLocks noChangeArrowheads="1"/>
        </xdr:cNvSpPr>
      </xdr:nvSpPr>
      <xdr:spPr bwMode="auto">
        <a:xfrm>
          <a:off x="2657475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21</xdr:col>
      <xdr:colOff>0</xdr:colOff>
      <xdr:row>21</xdr:row>
      <xdr:rowOff>0</xdr:rowOff>
    </xdr:from>
    <xdr:ext cx="18531" cy="548483"/>
    <xdr:sp macro="" textlink="">
      <xdr:nvSpPr>
        <xdr:cNvPr id="22" name="Text Box 3903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>
          <a:spLocks noChangeArrowheads="1"/>
        </xdr:cNvSpPr>
      </xdr:nvSpPr>
      <xdr:spPr bwMode="auto">
        <a:xfrm>
          <a:off x="6496050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21</xdr:col>
      <xdr:colOff>0</xdr:colOff>
      <xdr:row>21</xdr:row>
      <xdr:rowOff>0</xdr:rowOff>
    </xdr:from>
    <xdr:ext cx="18531" cy="548483"/>
    <xdr:sp macro="" textlink="">
      <xdr:nvSpPr>
        <xdr:cNvPr id="23" name="Text Box 3904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>
          <a:spLocks noChangeArrowheads="1"/>
        </xdr:cNvSpPr>
      </xdr:nvSpPr>
      <xdr:spPr bwMode="auto">
        <a:xfrm>
          <a:off x="6496050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21</xdr:col>
      <xdr:colOff>0</xdr:colOff>
      <xdr:row>21</xdr:row>
      <xdr:rowOff>0</xdr:rowOff>
    </xdr:from>
    <xdr:ext cx="18531" cy="548483"/>
    <xdr:sp macro="" textlink="">
      <xdr:nvSpPr>
        <xdr:cNvPr id="24" name="Text Box 3906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>
          <a:spLocks noChangeArrowheads="1"/>
        </xdr:cNvSpPr>
      </xdr:nvSpPr>
      <xdr:spPr bwMode="auto">
        <a:xfrm>
          <a:off x="6496050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twoCellAnchor editAs="oneCell">
    <xdr:from>
      <xdr:col>11</xdr:col>
      <xdr:colOff>342900</xdr:colOff>
      <xdr:row>21</xdr:row>
      <xdr:rowOff>0</xdr:rowOff>
    </xdr:from>
    <xdr:to>
      <xdr:col>12</xdr:col>
      <xdr:colOff>38100</xdr:colOff>
      <xdr:row>22</xdr:row>
      <xdr:rowOff>123825</xdr:rowOff>
    </xdr:to>
    <xdr:sp macro="" textlink="">
      <xdr:nvSpPr>
        <xdr:cNvPr id="25" name="Text Box 3908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>
          <a:spLocks noChangeArrowheads="1"/>
        </xdr:cNvSpPr>
      </xdr:nvSpPr>
      <xdr:spPr bwMode="auto">
        <a:xfrm>
          <a:off x="3838575" y="4457700"/>
          <a:ext cx="3810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19050</xdr:colOff>
      <xdr:row>23</xdr:row>
      <xdr:rowOff>95250</xdr:rowOff>
    </xdr:to>
    <xdr:pic>
      <xdr:nvPicPr>
        <xdr:cNvPr id="26" name="รูปภาพ 2047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457700"/>
          <a:ext cx="190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21</xdr:col>
      <xdr:colOff>0</xdr:colOff>
      <xdr:row>21</xdr:row>
      <xdr:rowOff>0</xdr:rowOff>
    </xdr:from>
    <xdr:ext cx="18531" cy="548483"/>
    <xdr:sp macro="" textlink="">
      <xdr:nvSpPr>
        <xdr:cNvPr id="27" name="Text Box 3834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>
          <a:spLocks noChangeArrowheads="1"/>
        </xdr:cNvSpPr>
      </xdr:nvSpPr>
      <xdr:spPr bwMode="auto">
        <a:xfrm>
          <a:off x="6496050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21</xdr:col>
      <xdr:colOff>0</xdr:colOff>
      <xdr:row>21</xdr:row>
      <xdr:rowOff>0</xdr:rowOff>
    </xdr:from>
    <xdr:ext cx="18531" cy="548483"/>
    <xdr:sp macro="" textlink="">
      <xdr:nvSpPr>
        <xdr:cNvPr id="28" name="Text Box 3835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>
          <a:spLocks noChangeArrowheads="1"/>
        </xdr:cNvSpPr>
      </xdr:nvSpPr>
      <xdr:spPr bwMode="auto">
        <a:xfrm>
          <a:off x="6496050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21</xdr:col>
      <xdr:colOff>0</xdr:colOff>
      <xdr:row>21</xdr:row>
      <xdr:rowOff>0</xdr:rowOff>
    </xdr:from>
    <xdr:ext cx="18531" cy="548483"/>
    <xdr:sp macro="" textlink="">
      <xdr:nvSpPr>
        <xdr:cNvPr id="29" name="Text Box 384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>
          <a:spLocks noChangeArrowheads="1"/>
        </xdr:cNvSpPr>
      </xdr:nvSpPr>
      <xdr:spPr bwMode="auto">
        <a:xfrm>
          <a:off x="6496050" y="44577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Watt%20Meters%20(Digital%20Type)/2013-18%20%20%20(19-10-05%20%20KHOM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2_ANUWAT\Data%20anuwat\Certificate%20By%20Anuwat%20Only\Data%20Base\Mech.%20Da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phat/AppData/Local/Microsoft/Windows/Temporary%20Internet%20Files/Content.Outlook/X3RVHGP1/MY45105822%20%20%20%20%20E4402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6/KCE%20Technology/Month%2003/EELG-06-0005%20%20%2087IV%20%20%20%20%20%20(27-03-06%20%20KHOM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USTOMER%20DATA\Not%2017025\Year%202006\Western%20Digital%20(Bangpa-in)\Month%2009\EEH-06-0826%209362C%20(TER%2018-09-06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Multi-Product%20Calibrator%20(5500A)/5500A/34401A%20%20%20%20%20%20%20%20%20%20%20%20%20%20%20%20%20%20%20%20%20%20%20%205520A%20%20%20(27-03-06%20%20KHOM),%20Confirmed%20by%20Y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Digital%20LCR%20Meter/KC-530C%20%20%20%20%20%20%20%20%20%20%20%20%20%20%20%20%20%20%20%20%20%20%20%20%20%20%20%20%20%2017025%20%20%20%20(SE-99062+SE99064+SE-01020+SE-01077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USTOMER%20DATA\17025\Year%202005\Daikin%20Industries\Month%2010\EELG-05-0529%20%20279303%20%20(25-10-05%20%20KHOM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ON-ACCREDITED%2017025\ELECTRICAL%20(LF)\Digital%20Multimeter%20(7%20digit)%204,600%20Baht\8846A%20%20%20%20%20%20%20%20%20%20%20%20%20%20%20%20%20%20%20(17025)%20%20%20SP%20for%20Hitachi%20Consumer%20(5520A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5/Matsushita%20Electric%20Work%20(HA)/Month%2011/EELG-05-0574%20%20TOS8850A%20%20(03-10-05%20%20KHOM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notepiw\Customer%20(F)\Not%2017025\Year%202005\JVC%20Manufacturing\Month%2005\EEL-05-0613%20%20%20%20%20(4284A)(May05)(tom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achai\certificate\Certificate%20and%20Report\Certificate%20&amp;%20Report%20(Standard%20of%20Laboratory)\Electrical%20Laboratory%20(All%20Newest%20Version)\Watt%20Meters%20(Digital%20Type)\3332%20%20%20%20%20(5520A+2558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ON-ACCREDITED%2017025\ELECTRICAL%20(LF)\DC%20Power%20Supply\E3647A%20%20%20%20%20%20%20%20%20%20%20%20%20%20%20%20%203458A%20%20(02-05-06%20%20KHOM),%20Confirmed%20by%20J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Not%2017025/Year%202006/Hitachi%20Metals%20%20(Ferrite)/Month%2005/on-site%2011-05-2006/EELS-06-1128_3532-50_17-05-06_Pu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Certificate%20of%20Judgment/Example%20for%20Certificate%20of%20Judgmen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p2600\CAL\CAL\Temp\Form\tran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ERTIFICATE%20OF%20CALIBRATION\ACCREDITED%2017025\TEMPERATURE\CERTIFICATE%20BY%20MODEL%20(TEM)\Indicator%20&amp;%20Simulator\191%20%20%20%20%20%20%20%20%20%20%20%20%20%20%20%20%20%20%20%20%20%20%20%20%20%20(Standard%20Form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ACCREDITED%2017025/ELECTRICAL%20(LF)/CAL%20Record%20Form%20by%20Model%20(EEL)%20Confirmed/Special%20&amp;%20Customer%20Request/Panasonic%20(HA)/WT200%20%20%20%20%20SP%20%20(5520A%20%2013-05-06%20%20KHOM),%20Confirmed%20by%20JJ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6/Manica/Month%2004/EELG-06-0075%20%20%20%20%2073303%20%20%20%20%20%20%20%20%20%20(06-04-06%20%20%20KHOM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achai\certificate&amp;\Accredited%2017025\Electrical%20(LF)\Calibration%20Record%20Form%20by%20Model\Standard%20Form\2041%20%20%20%20%20%20%20%20%20%20%20%20%20%20%20%20%20%20%20%20%20%20%20DMM%20Using%205520A%20(17-Apr-05)%2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Watt%20Meters%20(Digital%20Type)/3187%20%20%20%20%20%20%20SP%20for%20Panasonic%20(HA)%20%20(5520A),%20Confirmed%20by%20JJ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ACCREDITED%2017025/ELECTRICAL%20(LF)/CAL%20RECORD%20BY%20MODEL%20(ELF)/Standard%20Form/3332%20%20%20%20%20%20%20%20%20%20%20%20%20%20%20%20%20Std.%20Form%20(Use%205520A+2558+5700A)%2006-04-06%20%20KHOM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-10-2005"/>
      <sheetName val="Data Form-1"/>
      <sheetName val="Data Form-2"/>
      <sheetName val="Judgement Criteria"/>
      <sheetName val="2558 UNCER"/>
      <sheetName val="Verification  2558"/>
      <sheetName val="Eq.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405-4145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405-4081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  <row r="183">
          <cell r="A183" t="str">
            <v>SE-99158</v>
          </cell>
          <cell r="B183" t="str">
            <v>Retardation Coil Set</v>
          </cell>
          <cell r="C183" t="str">
            <v>Oi Electric</v>
          </cell>
          <cell r="D183" t="str">
            <v>RC-101</v>
          </cell>
          <cell r="E183" t="str">
            <v>90369</v>
          </cell>
          <cell r="F183" t="str">
            <v>Calibration not required</v>
          </cell>
          <cell r="G183">
            <v>0</v>
          </cell>
          <cell r="H183">
            <v>0</v>
          </cell>
        </row>
        <row r="184">
          <cell r="A184" t="str">
            <v>SE-99159</v>
          </cell>
          <cell r="B184" t="str">
            <v>Impulse Sender</v>
          </cell>
          <cell r="C184" t="str">
            <v>Ando</v>
          </cell>
          <cell r="D184" t="str">
            <v>AE-3106</v>
          </cell>
          <cell r="E184" t="str">
            <v>75188601</v>
          </cell>
          <cell r="F184" t="str">
            <v>405-4159</v>
          </cell>
          <cell r="G184">
            <v>38939</v>
          </cell>
          <cell r="H184" t="str">
            <v>NIMT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"/>
      <sheetName val="Torque"/>
    </sheetNames>
    <sheetDataSet>
      <sheetData sheetId="0"/>
      <sheetData sheetId="1">
        <row r="16">
          <cell r="A16" t="str">
            <v>SM-99011</v>
          </cell>
          <cell r="B16" t="str">
            <v>Torque Detector</v>
          </cell>
          <cell r="C16" t="str">
            <v>TED12-20</v>
          </cell>
          <cell r="D16" t="str">
            <v>06694</v>
          </cell>
          <cell r="E16" t="str">
            <v>TQ-07/0075</v>
          </cell>
          <cell r="F16">
            <v>39494</v>
          </cell>
          <cell r="G16">
            <v>0.5</v>
          </cell>
          <cell r="H16">
            <v>0</v>
          </cell>
          <cell r="I16">
            <v>0.01</v>
          </cell>
          <cell r="J16">
            <v>19.989999999999998</v>
          </cell>
        </row>
        <row r="17">
          <cell r="A17" t="str">
            <v>SM-99013</v>
          </cell>
          <cell r="B17" t="str">
            <v>Torque Detector</v>
          </cell>
          <cell r="C17" t="str">
            <v>TED12-200</v>
          </cell>
          <cell r="D17" t="str">
            <v>06693</v>
          </cell>
          <cell r="E17" t="str">
            <v>TQ-07/0101</v>
          </cell>
          <cell r="F17">
            <v>39515</v>
          </cell>
          <cell r="G17">
            <v>0.5</v>
          </cell>
          <cell r="H17">
            <v>0</v>
          </cell>
          <cell r="I17">
            <v>0.1</v>
          </cell>
          <cell r="J17">
            <v>199.9</v>
          </cell>
        </row>
        <row r="18">
          <cell r="A18" t="str">
            <v>SM-99014</v>
          </cell>
          <cell r="B18" t="str">
            <v>Torque Detector</v>
          </cell>
          <cell r="C18" t="str">
            <v>KDTA2000P</v>
          </cell>
          <cell r="D18" t="str">
            <v>40-0136</v>
          </cell>
          <cell r="E18" t="str">
            <v>TQ-06/0354</v>
          </cell>
          <cell r="F18">
            <v>39393</v>
          </cell>
          <cell r="G18">
            <v>1</v>
          </cell>
          <cell r="H18">
            <v>0</v>
          </cell>
          <cell r="I18">
            <v>1</v>
          </cell>
          <cell r="J18">
            <v>1999</v>
          </cell>
        </row>
        <row r="19">
          <cell r="A19" t="str">
            <v>SM-99036</v>
          </cell>
          <cell r="B19" t="str">
            <v>Torque Detector</v>
          </cell>
          <cell r="C19" t="str">
            <v>TDT6</v>
          </cell>
          <cell r="D19" t="str">
            <v>700486P</v>
          </cell>
          <cell r="E19" t="str">
            <v>TQ-07/0035</v>
          </cell>
          <cell r="F19">
            <v>39475</v>
          </cell>
          <cell r="G19">
            <v>1</v>
          </cell>
          <cell r="H19">
            <v>0</v>
          </cell>
          <cell r="I19">
            <v>0.01</v>
          </cell>
          <cell r="J19">
            <v>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4402B"/>
      <sheetName val="E4402B (2)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-03-2006"/>
      <sheetName val="Data Form-1"/>
      <sheetName val="Data Form-2"/>
      <sheetName val="5520A UNCER"/>
      <sheetName val="Verification 5520A"/>
      <sheetName val="Eq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405-4021</v>
          </cell>
          <cell r="G5">
            <v>38767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>
            <v>0</v>
          </cell>
          <cell r="G74">
            <v>0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>
            <v>0</v>
          </cell>
          <cell r="G75">
            <v>0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>
            <v>0</v>
          </cell>
          <cell r="G76">
            <v>0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>
            <v>0</v>
          </cell>
          <cell r="G77">
            <v>0</v>
          </cell>
          <cell r="H77" t="str">
            <v>NIMT</v>
          </cell>
        </row>
        <row r="78">
          <cell r="A78" t="str">
            <v>SE-05194</v>
          </cell>
          <cell r="B78" t="str">
            <v>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>
            <v>0</v>
          </cell>
          <cell r="G78">
            <v>0</v>
          </cell>
          <cell r="H78" t="str">
            <v>NIMT</v>
          </cell>
        </row>
        <row r="79">
          <cell r="A79" t="str">
            <v>SE-05195</v>
          </cell>
          <cell r="B79" t="str">
            <v>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>
            <v>0</v>
          </cell>
          <cell r="G79">
            <v>0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>
            <v>0</v>
          </cell>
          <cell r="H80" t="str">
            <v>NIMT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0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0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EL-0032/04</v>
          </cell>
          <cell r="G88">
            <v>38766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EELG-05/0100</v>
          </cell>
          <cell r="G90">
            <v>38806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EELG-05/0101</v>
          </cell>
          <cell r="G91">
            <v>38806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EELG-05/0110</v>
          </cell>
          <cell r="G95">
            <v>38809</v>
          </cell>
          <cell r="H95" t="str">
            <v>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405-4030</v>
          </cell>
          <cell r="G109">
            <v>38790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Due date (Send to Japan)</v>
          </cell>
          <cell r="G114">
            <v>38660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Due date (Send to Japan)</v>
          </cell>
          <cell r="G133">
            <v>38661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Due date (Send to Japan)</v>
          </cell>
          <cell r="G134">
            <v>38647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404-4111</v>
          </cell>
          <cell r="G172">
            <v>38604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5"/>
      <sheetName val="VER"/>
      <sheetName val="BW"/>
      <sheetName val="HOR"/>
      <sheetName val="Int CAL"/>
      <sheetName val="Std.List"/>
    </sheetNames>
    <sheetDataSet>
      <sheetData sheetId="0">
        <row r="39">
          <cell r="BH39" t="str">
            <v>Mr. Manote Piwnimnual</v>
          </cell>
        </row>
        <row r="40">
          <cell r="BH40" t="str">
            <v>Mr. Supachai Krutklom</v>
          </cell>
        </row>
        <row r="41">
          <cell r="BH41" t="str">
            <v>Ms. Chompoonut Rachchandist</v>
          </cell>
        </row>
        <row r="42">
          <cell r="BH42" t="str">
            <v>Mr. Sermsak Klinnoi</v>
          </cell>
        </row>
        <row r="43">
          <cell r="BH43" t="str">
            <v>Mr. Auttapon Saenkwa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cate"/>
      <sheetName val="Data Form-1"/>
      <sheetName val="Data Form-2"/>
      <sheetName val="5520A UNCER"/>
      <sheetName val="Verify software 5520A"/>
      <sheetName val="Eq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EELG-05/0233</v>
          </cell>
          <cell r="G16">
            <v>39215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EELG-05/0233</v>
          </cell>
          <cell r="G17">
            <v>39215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39259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406-4041</v>
          </cell>
          <cell r="G22">
            <v>39259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EL-0090/06</v>
          </cell>
          <cell r="G26">
            <v>39559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406-4080</v>
          </cell>
          <cell r="G28">
            <v>39169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406-4108</v>
          </cell>
          <cell r="G29">
            <v>39208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406-4135</v>
          </cell>
          <cell r="G35">
            <v>39197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406-4136</v>
          </cell>
          <cell r="G36">
            <v>39197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---</v>
          </cell>
          <cell r="F37" t="str">
            <v>406-4137</v>
          </cell>
          <cell r="G37">
            <v>39263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406-4138</v>
          </cell>
          <cell r="G38">
            <v>39197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---</v>
          </cell>
          <cell r="F39" t="str">
            <v>406-4139</v>
          </cell>
          <cell r="G39">
            <v>39263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406-4140</v>
          </cell>
          <cell r="G40">
            <v>39197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---</v>
          </cell>
          <cell r="F41" t="str">
            <v>406-4141</v>
          </cell>
          <cell r="G41">
            <v>39263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---</v>
          </cell>
          <cell r="F42" t="str">
            <v>406-4142</v>
          </cell>
          <cell r="G42">
            <v>39263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EEH-05/0375</v>
          </cell>
          <cell r="G49">
            <v>38881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EL-0091/06</v>
          </cell>
          <cell r="G54">
            <v>39203</v>
          </cell>
          <cell r="H54" t="str">
            <v>NIMT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BS7949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BT3943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406-4204</v>
          </cell>
          <cell r="G88">
            <v>39161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406-4205</v>
          </cell>
          <cell r="G89">
            <v>39161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406-4206</v>
          </cell>
          <cell r="G90">
            <v>39161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406-4207</v>
          </cell>
          <cell r="G91">
            <v>39161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406-4208</v>
          </cell>
          <cell r="G92">
            <v>39161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406-4209</v>
          </cell>
          <cell r="G93">
            <v>39161</v>
          </cell>
          <cell r="H93" t="str">
            <v>NIST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>
            <v>20060329</v>
          </cell>
          <cell r="G94">
            <v>39168</v>
          </cell>
          <cell r="H94" t="str">
            <v>NIST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7517-7898</v>
          </cell>
          <cell r="G95">
            <v>39164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7517-7899</v>
          </cell>
          <cell r="G96">
            <v>39164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7517-7900</v>
          </cell>
          <cell r="G97">
            <v>39161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7517-7901</v>
          </cell>
          <cell r="G98">
            <v>39161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7517-7902</v>
          </cell>
          <cell r="G99">
            <v>39163</v>
          </cell>
          <cell r="H99" t="str">
            <v>AIST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7517-7903</v>
          </cell>
          <cell r="G100">
            <v>39161</v>
          </cell>
          <cell r="H100" t="str">
            <v>AIST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7517-7904</v>
          </cell>
          <cell r="G101">
            <v>39161</v>
          </cell>
          <cell r="H101" t="str">
            <v>AIST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7517-7905</v>
          </cell>
          <cell r="G102">
            <v>39161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7517-7906</v>
          </cell>
          <cell r="G103">
            <v>39161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7518-0918</v>
          </cell>
          <cell r="G104">
            <v>39161</v>
          </cell>
          <cell r="H104" t="str">
            <v>NIST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38400399</v>
          </cell>
          <cell r="G105">
            <v>39162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40705047</v>
          </cell>
          <cell r="G106">
            <v>39168</v>
          </cell>
          <cell r="H106" t="str">
            <v>NIST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39402581</v>
          </cell>
          <cell r="G107">
            <v>39168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M43178</v>
          </cell>
          <cell r="G108">
            <v>39199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M10159</v>
          </cell>
          <cell r="G109">
            <v>39199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>
            <v>60503223</v>
          </cell>
          <cell r="G110">
            <v>39199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>
            <v>82322804</v>
          </cell>
          <cell r="G111">
            <v>39199</v>
          </cell>
          <cell r="H111" t="str">
            <v>AIST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M18136</v>
          </cell>
          <cell r="G112">
            <v>39199</v>
          </cell>
          <cell r="H112" t="str">
            <v>AIST</v>
          </cell>
        </row>
        <row r="113">
          <cell r="A113" t="str">
            <v>SE-06229</v>
          </cell>
          <cell r="B113" t="str">
            <v>True-rms Multimeter</v>
          </cell>
          <cell r="C113" t="str">
            <v>Fluke</v>
          </cell>
          <cell r="D113">
            <v>112</v>
          </cell>
          <cell r="E113" t="str">
            <v>90980723</v>
          </cell>
          <cell r="F113" t="str">
            <v>EELG-06/0340</v>
          </cell>
          <cell r="G113">
            <v>39240</v>
          </cell>
          <cell r="H113" t="str">
            <v>NIMT</v>
          </cell>
        </row>
        <row r="114">
          <cell r="A114" t="str">
            <v>SE-06230</v>
          </cell>
          <cell r="B114" t="str">
            <v>Dgital Multimeter 6.5 Digit</v>
          </cell>
          <cell r="C114" t="str">
            <v>Agilent Technologies</v>
          </cell>
          <cell r="D114" t="str">
            <v>34411A</v>
          </cell>
          <cell r="E114" t="str">
            <v>MY46000701</v>
          </cell>
          <cell r="F114">
            <v>0</v>
          </cell>
          <cell r="G114">
            <v>0</v>
          </cell>
          <cell r="H114">
            <v>0</v>
          </cell>
        </row>
        <row r="115">
          <cell r="A115" t="str">
            <v>SE-06231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</row>
        <row r="116">
          <cell r="A116" t="str">
            <v>SE-06232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</row>
        <row r="117">
          <cell r="A117" t="str">
            <v>SE-06233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</row>
        <row r="118">
          <cell r="A118" t="str">
            <v>SE-06234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</row>
        <row r="119">
          <cell r="A119" t="str">
            <v>SE-06235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</row>
        <row r="120">
          <cell r="A120" t="str">
            <v>SE-06236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</row>
        <row r="121">
          <cell r="A121" t="str">
            <v>SE-06237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</row>
        <row r="122">
          <cell r="A122" t="str">
            <v>SE-06238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</row>
        <row r="123">
          <cell r="A123" t="str">
            <v>SE-06239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</row>
        <row r="124">
          <cell r="A124" t="str">
            <v>SE-06240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SE-99001</v>
          </cell>
          <cell r="B125" t="str">
            <v>DC Standard</v>
          </cell>
          <cell r="C125" t="str">
            <v>Fluke</v>
          </cell>
          <cell r="D125" t="str">
            <v>732B</v>
          </cell>
          <cell r="E125" t="str">
            <v>7135010</v>
          </cell>
          <cell r="F125" t="str">
            <v>EL-0037/06</v>
          </cell>
          <cell r="G125">
            <v>39495</v>
          </cell>
          <cell r="H125" t="str">
            <v>NIMT</v>
          </cell>
        </row>
        <row r="126">
          <cell r="A126" t="str">
            <v>SE-99003</v>
          </cell>
          <cell r="B126" t="str">
            <v>Calibrator/Source</v>
          </cell>
          <cell r="C126" t="str">
            <v>Keithley</v>
          </cell>
          <cell r="D126">
            <v>263</v>
          </cell>
          <cell r="E126" t="str">
            <v>0561936</v>
          </cell>
          <cell r="F126" t="str">
            <v>405-4003</v>
          </cell>
          <cell r="G126">
            <v>39066</v>
          </cell>
          <cell r="H126" t="str">
            <v>NIMT</v>
          </cell>
        </row>
        <row r="127">
          <cell r="A127" t="str">
            <v>SE-99004</v>
          </cell>
          <cell r="B127" t="str">
            <v>DC Calibration Set</v>
          </cell>
          <cell r="C127" t="str">
            <v>Yokogawa</v>
          </cell>
          <cell r="D127">
            <v>2560</v>
          </cell>
          <cell r="E127" t="str">
            <v>55BL9039</v>
          </cell>
          <cell r="F127" t="str">
            <v>EELG-06/0088</v>
          </cell>
          <cell r="G127">
            <v>39176</v>
          </cell>
          <cell r="H127" t="str">
            <v>NIMT</v>
          </cell>
        </row>
        <row r="128">
          <cell r="A128" t="str">
            <v>SE-99005</v>
          </cell>
          <cell r="B128" t="str">
            <v>AC Voltage Current Standard</v>
          </cell>
          <cell r="C128" t="str">
            <v>Yokogawa</v>
          </cell>
          <cell r="D128" t="str">
            <v>2558-00</v>
          </cell>
          <cell r="E128" t="str">
            <v>55AY9023</v>
          </cell>
          <cell r="F128" t="str">
            <v>EELG-06/0089</v>
          </cell>
          <cell r="G128">
            <v>39176</v>
          </cell>
          <cell r="H128" t="str">
            <v>NIMT</v>
          </cell>
        </row>
        <row r="129">
          <cell r="A129" t="str">
            <v>SE-99006</v>
          </cell>
          <cell r="B129" t="str">
            <v>Multi-Product Calibrator</v>
          </cell>
          <cell r="C129" t="str">
            <v>Fluke</v>
          </cell>
          <cell r="D129" t="str">
            <v>5500A+SC300</v>
          </cell>
          <cell r="E129" t="str">
            <v>6490021</v>
          </cell>
          <cell r="F129" t="str">
            <v>406-4006</v>
          </cell>
          <cell r="G129">
            <v>39114</v>
          </cell>
          <cell r="H129" t="str">
            <v>NIMT, NIST</v>
          </cell>
        </row>
        <row r="130">
          <cell r="A130" t="str">
            <v>SE-99010</v>
          </cell>
          <cell r="B130" t="str">
            <v>Amplifier</v>
          </cell>
          <cell r="C130" t="str">
            <v>Fluke</v>
          </cell>
          <cell r="D130" t="str">
            <v>5725A</v>
          </cell>
          <cell r="E130" t="str">
            <v>6485001</v>
          </cell>
          <cell r="F130" t="str">
            <v>EL-0226/04</v>
          </cell>
          <cell r="G130">
            <v>38745</v>
          </cell>
          <cell r="H130" t="str">
            <v>NIMT</v>
          </cell>
        </row>
        <row r="131">
          <cell r="A131" t="str">
            <v>SE-99011</v>
          </cell>
          <cell r="B131" t="str">
            <v>Portable Calibrator</v>
          </cell>
          <cell r="C131" t="str">
            <v>Yokogawa</v>
          </cell>
          <cell r="D131">
            <v>2422</v>
          </cell>
          <cell r="E131" t="str">
            <v>65MD0433</v>
          </cell>
          <cell r="F131" t="str">
            <v>EETG-06/0043</v>
          </cell>
          <cell r="G131">
            <v>39241</v>
          </cell>
          <cell r="H131" t="str">
            <v>NIMT</v>
          </cell>
        </row>
        <row r="132">
          <cell r="A132" t="str">
            <v>SE-99012</v>
          </cell>
          <cell r="B132" t="str">
            <v>Digital Multimeter</v>
          </cell>
          <cell r="C132" t="str">
            <v>HP</v>
          </cell>
          <cell r="D132" t="str">
            <v>3458A-002</v>
          </cell>
          <cell r="E132" t="str">
            <v>2823A12137</v>
          </cell>
          <cell r="F132" t="str">
            <v>406-4012</v>
          </cell>
          <cell r="G132">
            <v>39172</v>
          </cell>
          <cell r="H132" t="str">
            <v>NIST, NMI, NIMT</v>
          </cell>
        </row>
        <row r="133">
          <cell r="A133" t="str">
            <v>SE-99013</v>
          </cell>
          <cell r="B133" t="str">
            <v>RMS Voltmeter</v>
          </cell>
          <cell r="C133" t="str">
            <v>HP</v>
          </cell>
          <cell r="D133" t="str">
            <v>3400B</v>
          </cell>
          <cell r="E133" t="str">
            <v>3241A01159</v>
          </cell>
          <cell r="F133" t="str">
            <v>406-4013</v>
          </cell>
          <cell r="G133">
            <v>39261</v>
          </cell>
          <cell r="H133" t="str">
            <v>NIMT, NIST</v>
          </cell>
        </row>
        <row r="134">
          <cell r="A134" t="str">
            <v>SE-99014</v>
          </cell>
          <cell r="B134" t="str">
            <v>Digital Multimeter</v>
          </cell>
          <cell r="C134" t="str">
            <v>HP</v>
          </cell>
          <cell r="D134" t="str">
            <v>34401A</v>
          </cell>
          <cell r="E134" t="str">
            <v>US36051808</v>
          </cell>
          <cell r="F134" t="str">
            <v>406-4014</v>
          </cell>
          <cell r="G134">
            <v>39205</v>
          </cell>
          <cell r="H134" t="str">
            <v>NIMT</v>
          </cell>
        </row>
        <row r="135">
          <cell r="A135" t="str">
            <v>SE-99015</v>
          </cell>
          <cell r="B135" t="str">
            <v>Digital Multimeter</v>
          </cell>
          <cell r="C135" t="str">
            <v>Yokogawa</v>
          </cell>
          <cell r="D135" t="str">
            <v>7537-01</v>
          </cell>
          <cell r="E135" t="str">
            <v>8C00496</v>
          </cell>
          <cell r="F135" t="str">
            <v>EELG-06/0195</v>
          </cell>
          <cell r="G135">
            <v>39206</v>
          </cell>
          <cell r="H135" t="str">
            <v>NIMT</v>
          </cell>
        </row>
        <row r="136">
          <cell r="A136" t="str">
            <v>SE-99016</v>
          </cell>
          <cell r="B136" t="str">
            <v>Digital Electrometer</v>
          </cell>
          <cell r="C136" t="str">
            <v>Keithley</v>
          </cell>
          <cell r="D136" t="str">
            <v>617</v>
          </cell>
          <cell r="E136" t="str">
            <v>0563306</v>
          </cell>
          <cell r="F136" t="str">
            <v>405-4016</v>
          </cell>
          <cell r="G136">
            <v>39063</v>
          </cell>
          <cell r="H136" t="str">
            <v>NIMT</v>
          </cell>
        </row>
        <row r="137">
          <cell r="A137" t="str">
            <v>SE-99017</v>
          </cell>
          <cell r="B137" t="str">
            <v>Multifunction Transfer Standard</v>
          </cell>
          <cell r="C137" t="str">
            <v>Wavetek</v>
          </cell>
          <cell r="D137" t="str">
            <v>4950</v>
          </cell>
          <cell r="E137" t="str">
            <v>38173</v>
          </cell>
          <cell r="F137" t="str">
            <v>Calibration not required</v>
          </cell>
          <cell r="G137">
            <v>0</v>
          </cell>
          <cell r="H137">
            <v>0</v>
          </cell>
        </row>
        <row r="138">
          <cell r="A138" t="str">
            <v>SE-99022</v>
          </cell>
          <cell r="B138" t="str">
            <v>Primary DC/AC Shunt</v>
          </cell>
          <cell r="C138" t="str">
            <v>Holt</v>
          </cell>
          <cell r="D138" t="str">
            <v>HCS-1</v>
          </cell>
          <cell r="E138" t="str">
            <v>0943500001351</v>
          </cell>
          <cell r="F138" t="str">
            <v>NEFE-04-0064</v>
          </cell>
          <cell r="G138">
            <v>38880</v>
          </cell>
          <cell r="H138" t="str">
            <v>NIST</v>
          </cell>
        </row>
        <row r="139">
          <cell r="A139" t="str">
            <v>SE-99022</v>
          </cell>
          <cell r="B139" t="str">
            <v>Primary DC/AC Shunt</v>
          </cell>
          <cell r="C139" t="str">
            <v>Holt</v>
          </cell>
          <cell r="D139" t="str">
            <v>HCS-1</v>
          </cell>
          <cell r="E139" t="str">
            <v>0943500001351</v>
          </cell>
          <cell r="F139" t="str">
            <v>EL-0211/04</v>
          </cell>
          <cell r="G139">
            <v>39022</v>
          </cell>
          <cell r="H139" t="str">
            <v>NIMT</v>
          </cell>
        </row>
        <row r="140">
          <cell r="A140" t="str">
            <v>SE-99023</v>
          </cell>
          <cell r="B140" t="str">
            <v>Electronic Load</v>
          </cell>
          <cell r="C140" t="str">
            <v>Kikusui</v>
          </cell>
          <cell r="D140" t="str">
            <v>PLZ700W</v>
          </cell>
          <cell r="E140" t="str">
            <v>1650065</v>
          </cell>
          <cell r="F140" t="str">
            <v>405-4023</v>
          </cell>
          <cell r="G140">
            <v>38929</v>
          </cell>
          <cell r="H140" t="str">
            <v>NIMT</v>
          </cell>
        </row>
        <row r="141">
          <cell r="A141" t="str">
            <v>SE-99024</v>
          </cell>
          <cell r="B141" t="str">
            <v>Standard Shunt</v>
          </cell>
          <cell r="C141" t="str">
            <v>Yokogawa</v>
          </cell>
          <cell r="D141" t="str">
            <v>2743-06</v>
          </cell>
          <cell r="E141" t="str">
            <v>69VG0602</v>
          </cell>
          <cell r="F141" t="str">
            <v>EL-0151/05</v>
          </cell>
          <cell r="G141">
            <v>39309</v>
          </cell>
          <cell r="H141" t="str">
            <v>NIMT</v>
          </cell>
        </row>
        <row r="142">
          <cell r="A142" t="str">
            <v>SE-99025</v>
          </cell>
          <cell r="B142" t="str">
            <v>DC/AC Shunt</v>
          </cell>
          <cell r="C142" t="str">
            <v>Guildline</v>
          </cell>
          <cell r="D142" t="str">
            <v>7320</v>
          </cell>
          <cell r="E142" t="str">
            <v>63834</v>
          </cell>
          <cell r="F142" t="str">
            <v>EL-0210/04</v>
          </cell>
          <cell r="G142">
            <v>39022</v>
          </cell>
          <cell r="H142" t="str">
            <v>NIMT</v>
          </cell>
        </row>
        <row r="143">
          <cell r="A143" t="str">
            <v>SE-99026</v>
          </cell>
          <cell r="B143" t="str">
            <v>AC/DC Shunt</v>
          </cell>
          <cell r="C143" t="str">
            <v>Wavetek</v>
          </cell>
          <cell r="D143">
            <v>4953</v>
          </cell>
          <cell r="E143" t="str">
            <v>38105</v>
          </cell>
          <cell r="F143" t="str">
            <v>405-4026</v>
          </cell>
          <cell r="G143">
            <v>38883</v>
          </cell>
          <cell r="H143" t="str">
            <v>NIMT</v>
          </cell>
        </row>
        <row r="144">
          <cell r="A144" t="str">
            <v>SE-99027</v>
          </cell>
          <cell r="B144" t="str">
            <v>Curr. Calibrator for W.Tester</v>
          </cell>
          <cell r="C144" t="str">
            <v>Kikusui</v>
          </cell>
          <cell r="D144" t="str">
            <v>TOS1200</v>
          </cell>
          <cell r="E144" t="str">
            <v>15110556</v>
          </cell>
          <cell r="F144" t="str">
            <v>EELG-06/0360</v>
          </cell>
          <cell r="G144">
            <v>39247</v>
          </cell>
          <cell r="H144" t="str">
            <v>NIMT</v>
          </cell>
        </row>
        <row r="145">
          <cell r="A145" t="str">
            <v>SE-99028</v>
          </cell>
          <cell r="B145" t="str">
            <v>High Voltage Digitalmeter</v>
          </cell>
          <cell r="C145" t="str">
            <v>Kikusui</v>
          </cell>
          <cell r="D145" t="str">
            <v>149-10A</v>
          </cell>
          <cell r="E145" t="str">
            <v>15123315</v>
          </cell>
          <cell r="F145" t="str">
            <v>EELG-06/0093</v>
          </cell>
          <cell r="G145">
            <v>39178</v>
          </cell>
          <cell r="H145" t="str">
            <v>NMI, NIMT</v>
          </cell>
        </row>
        <row r="146">
          <cell r="A146" t="str">
            <v>SE-99030</v>
          </cell>
          <cell r="B146" t="str">
            <v>Withstanding Voltage Tester</v>
          </cell>
          <cell r="C146" t="str">
            <v>Kikusui</v>
          </cell>
          <cell r="D146" t="str">
            <v>TOS5101</v>
          </cell>
          <cell r="E146" t="str">
            <v>15110328</v>
          </cell>
          <cell r="F146" t="str">
            <v>406-4030</v>
          </cell>
          <cell r="G146">
            <v>39155</v>
          </cell>
          <cell r="H146" t="str">
            <v>NMI, NIMT</v>
          </cell>
        </row>
        <row r="147">
          <cell r="A147" t="str">
            <v>SE-99032</v>
          </cell>
          <cell r="B147" t="str">
            <v>Decade Resistance Box</v>
          </cell>
          <cell r="C147" t="str">
            <v>ESI</v>
          </cell>
          <cell r="D147" t="str">
            <v>DB62-11K</v>
          </cell>
          <cell r="E147" t="str">
            <v>N20708880062A</v>
          </cell>
          <cell r="F147" t="str">
            <v>EELG-06/0090</v>
          </cell>
          <cell r="G147">
            <v>39180</v>
          </cell>
          <cell r="H147" t="str">
            <v>NIST, NMI</v>
          </cell>
        </row>
        <row r="148">
          <cell r="A148" t="str">
            <v>SE-99033</v>
          </cell>
          <cell r="B148" t="str">
            <v>Decade Resistance Box</v>
          </cell>
          <cell r="C148" t="str">
            <v>ESI</v>
          </cell>
          <cell r="D148" t="str">
            <v>DB62-11M</v>
          </cell>
          <cell r="E148" t="str">
            <v>R2020196DB62D</v>
          </cell>
          <cell r="F148" t="str">
            <v>EELG-06/0091</v>
          </cell>
          <cell r="G148">
            <v>39178</v>
          </cell>
          <cell r="H148" t="str">
            <v>NIST, NMI</v>
          </cell>
        </row>
        <row r="149">
          <cell r="A149" t="str">
            <v>SE-99034</v>
          </cell>
          <cell r="B149" t="str">
            <v>Decade Resistance Box</v>
          </cell>
          <cell r="C149" t="str">
            <v>Yokogawa</v>
          </cell>
          <cell r="D149" t="str">
            <v>2793-03</v>
          </cell>
          <cell r="E149" t="str">
            <v>00084U</v>
          </cell>
          <cell r="F149" t="str">
            <v>EELG-06/0092</v>
          </cell>
          <cell r="G149">
            <v>39180</v>
          </cell>
          <cell r="H149" t="str">
            <v>NIST, NMI</v>
          </cell>
        </row>
        <row r="150">
          <cell r="A150" t="str">
            <v>SE-99035</v>
          </cell>
          <cell r="B150" t="str">
            <v>Decade Resistance Box</v>
          </cell>
          <cell r="C150" t="str">
            <v>E&amp;C</v>
          </cell>
          <cell r="D150" t="str">
            <v>DR25500</v>
          </cell>
          <cell r="E150" t="str">
            <v>9507352</v>
          </cell>
          <cell r="F150" t="str">
            <v>EELG-05/0656</v>
          </cell>
          <cell r="G150">
            <v>39063</v>
          </cell>
          <cell r="H150" t="str">
            <v>NIST, NMI, NIMT</v>
          </cell>
        </row>
        <row r="151">
          <cell r="A151" t="str">
            <v>SE-99036</v>
          </cell>
          <cell r="B151" t="str">
            <v>4-Terminal Pair Resistor Set</v>
          </cell>
          <cell r="C151" t="str">
            <v>HP</v>
          </cell>
          <cell r="D151" t="str">
            <v>42030A</v>
          </cell>
          <cell r="E151" t="str">
            <v>3143J00135</v>
          </cell>
          <cell r="F151" t="str">
            <v>060210</v>
          </cell>
          <cell r="G151">
            <v>39424</v>
          </cell>
          <cell r="H151" t="str">
            <v>NMIJ</v>
          </cell>
        </row>
        <row r="152">
          <cell r="A152" t="str">
            <v>SE-99037</v>
          </cell>
          <cell r="B152" t="str">
            <v>Standard Resistor : 1mΩ</v>
          </cell>
          <cell r="C152" t="str">
            <v>Yokogawa</v>
          </cell>
          <cell r="D152" t="str">
            <v>2792-1m</v>
          </cell>
          <cell r="E152" t="str">
            <v>66VW1038</v>
          </cell>
          <cell r="F152" t="str">
            <v>EL-0148/05</v>
          </cell>
          <cell r="G152">
            <v>38944</v>
          </cell>
          <cell r="H152" t="str">
            <v>NIMT</v>
          </cell>
        </row>
        <row r="153">
          <cell r="A153" t="str">
            <v>SE-99038</v>
          </cell>
          <cell r="B153" t="str">
            <v>Standard Resistor : 10mΩ</v>
          </cell>
          <cell r="C153" t="str">
            <v>Yokogawa</v>
          </cell>
          <cell r="D153" t="str">
            <v>2792-10m</v>
          </cell>
          <cell r="E153" t="str">
            <v>N73D23</v>
          </cell>
          <cell r="F153" t="str">
            <v>EL-0109/04</v>
          </cell>
          <cell r="G153">
            <v>38934</v>
          </cell>
          <cell r="H153" t="str">
            <v>NIMT</v>
          </cell>
        </row>
        <row r="154">
          <cell r="A154" t="str">
            <v>SE-99039</v>
          </cell>
          <cell r="B154" t="str">
            <v>Standard Resistor : 100mΩ</v>
          </cell>
          <cell r="C154" t="str">
            <v>Yokogawa</v>
          </cell>
          <cell r="D154" t="str">
            <v>2792-100m</v>
          </cell>
          <cell r="E154" t="str">
            <v>66VW3052</v>
          </cell>
          <cell r="F154" t="str">
            <v>EL-0110/04</v>
          </cell>
          <cell r="G154">
            <v>38934</v>
          </cell>
          <cell r="H154" t="str">
            <v>NIMT</v>
          </cell>
        </row>
        <row r="155">
          <cell r="A155" t="str">
            <v>SE-99040</v>
          </cell>
          <cell r="B155" t="str">
            <v>Standard Resistor : 1Ω</v>
          </cell>
          <cell r="C155" t="str">
            <v>Yokogawa</v>
          </cell>
          <cell r="D155" t="str">
            <v>2792-1</v>
          </cell>
          <cell r="E155" t="str">
            <v>69VW4003</v>
          </cell>
          <cell r="F155" t="str">
            <v>Damaged, donot use</v>
          </cell>
          <cell r="G155">
            <v>0</v>
          </cell>
          <cell r="H155">
            <v>0</v>
          </cell>
        </row>
        <row r="156">
          <cell r="A156" t="str">
            <v>SE-99042</v>
          </cell>
          <cell r="B156" t="str">
            <v>Standard Resistor : 10Ω</v>
          </cell>
          <cell r="C156" t="str">
            <v>Yokogawa</v>
          </cell>
          <cell r="D156" t="str">
            <v>2792-10</v>
          </cell>
          <cell r="E156" t="str">
            <v>69VW5003</v>
          </cell>
          <cell r="F156" t="str">
            <v>EL-0112/04</v>
          </cell>
          <cell r="G156">
            <v>38934</v>
          </cell>
          <cell r="H156" t="str">
            <v>NIMT</v>
          </cell>
        </row>
        <row r="157">
          <cell r="A157" t="str">
            <v>SE-99044</v>
          </cell>
          <cell r="B157" t="str">
            <v>Standard Resistor : 100Ω</v>
          </cell>
          <cell r="C157" t="str">
            <v>Yokogawa</v>
          </cell>
          <cell r="D157" t="str">
            <v>2792-100</v>
          </cell>
          <cell r="E157" t="str">
            <v>69VW6002</v>
          </cell>
          <cell r="F157" t="str">
            <v>EL-0149/05</v>
          </cell>
          <cell r="G157">
            <v>39309</v>
          </cell>
          <cell r="H157" t="str">
            <v>NIMT</v>
          </cell>
        </row>
        <row r="158">
          <cell r="A158" t="str">
            <v>SE-99046</v>
          </cell>
          <cell r="B158" t="str">
            <v>Metal Clad Resistor : 0.1Ω</v>
          </cell>
          <cell r="C158" t="str">
            <v>PCN</v>
          </cell>
          <cell r="D158" t="str">
            <v>RH250M4-0.1</v>
          </cell>
          <cell r="E158" t="str">
            <v>T001</v>
          </cell>
          <cell r="F158" t="str">
            <v>405-4046</v>
          </cell>
          <cell r="G158">
            <v>38954</v>
          </cell>
          <cell r="H158" t="str">
            <v>NIMT</v>
          </cell>
        </row>
        <row r="159">
          <cell r="A159" t="str">
            <v>SE-99047</v>
          </cell>
          <cell r="B159" t="str">
            <v>Metal Clad Resistor : 0.5Ω</v>
          </cell>
          <cell r="C159" t="str">
            <v>PCN</v>
          </cell>
          <cell r="D159" t="str">
            <v>RH250M4-0.5</v>
          </cell>
          <cell r="E159" t="str">
            <v>T002</v>
          </cell>
          <cell r="F159" t="str">
            <v>405-4047</v>
          </cell>
          <cell r="G159">
            <v>38954</v>
          </cell>
          <cell r="H159" t="str">
            <v>NIMT</v>
          </cell>
        </row>
        <row r="160">
          <cell r="A160" t="str">
            <v>SE-99048</v>
          </cell>
          <cell r="B160" t="str">
            <v>Metal Clad Resistor : 1Ω</v>
          </cell>
          <cell r="C160" t="str">
            <v>PCN</v>
          </cell>
          <cell r="D160" t="str">
            <v>RH250ML-1</v>
          </cell>
          <cell r="E160" t="str">
            <v>T003</v>
          </cell>
          <cell r="F160" t="str">
            <v>405-4048</v>
          </cell>
          <cell r="G160">
            <v>38954</v>
          </cell>
          <cell r="H160" t="str">
            <v>NIMT</v>
          </cell>
        </row>
        <row r="161">
          <cell r="A161" t="str">
            <v>SE-99049</v>
          </cell>
          <cell r="B161" t="str">
            <v>Standard Resistor : 1Ω</v>
          </cell>
          <cell r="C161" t="str">
            <v>Fluke</v>
          </cell>
          <cell r="D161" t="str">
            <v>742A-1</v>
          </cell>
          <cell r="E161" t="str">
            <v>6330024</v>
          </cell>
          <cell r="F161" t="str">
            <v>EL-0147/05</v>
          </cell>
          <cell r="G161">
            <v>38944</v>
          </cell>
          <cell r="H161" t="str">
            <v>NIMT</v>
          </cell>
        </row>
        <row r="162">
          <cell r="A162" t="str">
            <v>SE-99050</v>
          </cell>
          <cell r="B162" t="str">
            <v>Standard Resistor : 10kΩ</v>
          </cell>
          <cell r="C162" t="str">
            <v>Fluke</v>
          </cell>
          <cell r="D162" t="str">
            <v>742A-10k</v>
          </cell>
          <cell r="E162" t="str">
            <v>6340009</v>
          </cell>
          <cell r="F162" t="str">
            <v>EL-0115/04</v>
          </cell>
          <cell r="G162">
            <v>38934</v>
          </cell>
          <cell r="H162" t="str">
            <v>NIMT</v>
          </cell>
        </row>
        <row r="163">
          <cell r="A163" t="str">
            <v>SE-99051</v>
          </cell>
          <cell r="B163" t="str">
            <v>Metal Film Resistor Set</v>
          </cell>
          <cell r="C163" t="str">
            <v>PCN</v>
          </cell>
          <cell r="D163" t="str">
            <v>10&amp;160</v>
          </cell>
          <cell r="E163">
            <v>0</v>
          </cell>
          <cell r="F163" t="str">
            <v>Calibration not required</v>
          </cell>
          <cell r="G163">
            <v>0</v>
          </cell>
          <cell r="H163">
            <v>0</v>
          </cell>
        </row>
        <row r="164">
          <cell r="A164" t="str">
            <v>SE-99052</v>
          </cell>
          <cell r="B164" t="str">
            <v>Standard Resistor Set</v>
          </cell>
          <cell r="C164" t="str">
            <v>Electrohm</v>
          </cell>
          <cell r="D164" t="str">
            <v>10~10MOhm</v>
          </cell>
          <cell r="E164" t="str">
            <v>99199</v>
          </cell>
          <cell r="F164" t="str">
            <v>Calibration not required</v>
          </cell>
          <cell r="G164">
            <v>0</v>
          </cell>
          <cell r="H164">
            <v>0</v>
          </cell>
        </row>
        <row r="165">
          <cell r="A165" t="str">
            <v>SE-99057</v>
          </cell>
          <cell r="B165" t="str">
            <v>Decade Capacitor</v>
          </cell>
          <cell r="C165" t="str">
            <v>HP</v>
          </cell>
          <cell r="D165" t="str">
            <v>4440B</v>
          </cell>
          <cell r="E165" t="str">
            <v>1224J03634</v>
          </cell>
          <cell r="F165" t="str">
            <v>406-4057</v>
          </cell>
          <cell r="G165">
            <v>39129</v>
          </cell>
          <cell r="H165" t="str">
            <v>NMIJ,NIMT</v>
          </cell>
        </row>
        <row r="166">
          <cell r="A166" t="str">
            <v>SE-99058</v>
          </cell>
          <cell r="B166" t="str">
            <v>Standard Air Capacitor : 1pF</v>
          </cell>
          <cell r="C166" t="str">
            <v>GenRad</v>
          </cell>
          <cell r="D166" t="str">
            <v>1403-K</v>
          </cell>
          <cell r="E166" t="str">
            <v>6473</v>
          </cell>
          <cell r="F166" t="str">
            <v>Do not used this equipment</v>
          </cell>
          <cell r="G166">
            <v>0</v>
          </cell>
          <cell r="H166">
            <v>0</v>
          </cell>
        </row>
        <row r="167">
          <cell r="A167" t="str">
            <v>SE-99059</v>
          </cell>
          <cell r="B167" t="str">
            <v>Standard Air Capacitor : 10pF</v>
          </cell>
          <cell r="C167" t="str">
            <v>GenRad</v>
          </cell>
          <cell r="D167" t="str">
            <v>1403-G</v>
          </cell>
          <cell r="E167" t="str">
            <v>6523</v>
          </cell>
          <cell r="F167" t="str">
            <v>Do not used this equipment</v>
          </cell>
          <cell r="G167">
            <v>0</v>
          </cell>
          <cell r="H167">
            <v>0</v>
          </cell>
        </row>
        <row r="168">
          <cell r="A168" t="str">
            <v>SE-99060</v>
          </cell>
          <cell r="B168" t="str">
            <v>Standard Air Capacitor : 100pF</v>
          </cell>
          <cell r="C168" t="str">
            <v>GenRad</v>
          </cell>
          <cell r="D168" t="str">
            <v>1403-D</v>
          </cell>
          <cell r="E168" t="str">
            <v>6437</v>
          </cell>
          <cell r="F168" t="str">
            <v>Do not used this equipment</v>
          </cell>
          <cell r="G168">
            <v>0</v>
          </cell>
          <cell r="H168">
            <v>0</v>
          </cell>
        </row>
        <row r="169">
          <cell r="A169" t="str">
            <v>SE-99061</v>
          </cell>
          <cell r="B169" t="str">
            <v>Standard Air Capacitor : 1000pF</v>
          </cell>
          <cell r="C169" t="str">
            <v>GenRad</v>
          </cell>
          <cell r="D169" t="str">
            <v>1403-A</v>
          </cell>
          <cell r="E169" t="str">
            <v>6421</v>
          </cell>
          <cell r="F169" t="str">
            <v>Do not used this equipment</v>
          </cell>
          <cell r="G169">
            <v>0</v>
          </cell>
          <cell r="H169">
            <v>0</v>
          </cell>
        </row>
        <row r="170">
          <cell r="A170" t="str">
            <v>SE-99062</v>
          </cell>
          <cell r="B170" t="str">
            <v>Standard Air Capacitor Set</v>
          </cell>
          <cell r="C170" t="str">
            <v>HP</v>
          </cell>
          <cell r="D170" t="str">
            <v>16380A</v>
          </cell>
          <cell r="E170" t="str">
            <v>1840J01363</v>
          </cell>
          <cell r="F170" t="str">
            <v>060209</v>
          </cell>
          <cell r="G170">
            <v>39423</v>
          </cell>
          <cell r="H170" t="str">
            <v>NMIJ</v>
          </cell>
        </row>
        <row r="171">
          <cell r="A171" t="str">
            <v>SE-99064</v>
          </cell>
          <cell r="B171" t="str">
            <v>Capacitance Standard Set</v>
          </cell>
          <cell r="C171" t="str">
            <v>HP</v>
          </cell>
          <cell r="D171" t="str">
            <v>16380C</v>
          </cell>
          <cell r="E171" t="str">
            <v>2519J00557</v>
          </cell>
          <cell r="F171" t="str">
            <v>060217</v>
          </cell>
          <cell r="G171">
            <v>39423</v>
          </cell>
          <cell r="H171" t="str">
            <v>NMIJ</v>
          </cell>
        </row>
        <row r="172">
          <cell r="A172" t="str">
            <v>SE-99066</v>
          </cell>
          <cell r="B172" t="str">
            <v>Precision Decade Capacitor</v>
          </cell>
          <cell r="C172" t="str">
            <v>GenRad</v>
          </cell>
          <cell r="D172">
            <v>1413</v>
          </cell>
          <cell r="E172" t="str">
            <v>1140</v>
          </cell>
          <cell r="F172" t="str">
            <v>Calibration not required</v>
          </cell>
          <cell r="G172">
            <v>0</v>
          </cell>
          <cell r="H172">
            <v>0</v>
          </cell>
        </row>
        <row r="173">
          <cell r="A173" t="str">
            <v>SE-99067</v>
          </cell>
          <cell r="B173" t="str">
            <v>Standard Capacitor Set</v>
          </cell>
          <cell r="C173" t="str">
            <v>Soshin</v>
          </cell>
          <cell r="D173" t="str">
            <v>30pF,60pF,800pF</v>
          </cell>
          <cell r="E173" t="str">
            <v>6F6G</v>
          </cell>
          <cell r="F173" t="str">
            <v>Calibration not required</v>
          </cell>
          <cell r="G173">
            <v>0</v>
          </cell>
          <cell r="H173">
            <v>0</v>
          </cell>
        </row>
        <row r="174">
          <cell r="A174" t="str">
            <v>SE-99069</v>
          </cell>
          <cell r="B174" t="str">
            <v>Standard Self-Inductor : 100uH</v>
          </cell>
          <cell r="C174" t="str">
            <v>Ando</v>
          </cell>
          <cell r="D174" t="str">
            <v>RS-102</v>
          </cell>
          <cell r="E174" t="str">
            <v>456260</v>
          </cell>
          <cell r="F174" t="str">
            <v>EL-0127/05</v>
          </cell>
          <cell r="G174">
            <v>39236</v>
          </cell>
          <cell r="H174" t="str">
            <v>NIMT</v>
          </cell>
        </row>
        <row r="175">
          <cell r="A175" t="str">
            <v>SE-99070</v>
          </cell>
          <cell r="B175" t="str">
            <v>Standard Self-Inductor : 1mH</v>
          </cell>
          <cell r="C175" t="str">
            <v>Ando</v>
          </cell>
          <cell r="D175" t="str">
            <v>RS-104</v>
          </cell>
          <cell r="E175" t="str">
            <v>456261</v>
          </cell>
          <cell r="F175" t="str">
            <v>EL-0128/05</v>
          </cell>
          <cell r="G175">
            <v>39236</v>
          </cell>
          <cell r="H175" t="str">
            <v>NIMT</v>
          </cell>
        </row>
        <row r="176">
          <cell r="A176" t="str">
            <v>SE-99071</v>
          </cell>
          <cell r="B176" t="str">
            <v>Standard Self-Inductor : 10mH</v>
          </cell>
          <cell r="C176" t="str">
            <v>Ando</v>
          </cell>
          <cell r="D176" t="str">
            <v>RS-106</v>
          </cell>
          <cell r="E176" t="str">
            <v>456262</v>
          </cell>
          <cell r="F176" t="str">
            <v>EL-0129/05</v>
          </cell>
          <cell r="G176">
            <v>39236</v>
          </cell>
          <cell r="H176" t="str">
            <v>NIMT</v>
          </cell>
        </row>
        <row r="177">
          <cell r="A177" t="str">
            <v>SE-99072</v>
          </cell>
          <cell r="B177" t="str">
            <v>Standard Self-Inductor : 100mH</v>
          </cell>
          <cell r="C177" t="str">
            <v>Ando</v>
          </cell>
          <cell r="D177" t="str">
            <v>RS-108</v>
          </cell>
          <cell r="E177" t="str">
            <v>456263</v>
          </cell>
          <cell r="F177" t="str">
            <v>EL-0130/05</v>
          </cell>
          <cell r="G177">
            <v>39236</v>
          </cell>
          <cell r="H177" t="str">
            <v>NIMT</v>
          </cell>
        </row>
        <row r="178">
          <cell r="A178" t="str">
            <v>SE-99073</v>
          </cell>
          <cell r="B178" t="str">
            <v>Standard Self-Inductor : 1H</v>
          </cell>
          <cell r="C178" t="str">
            <v>Ando</v>
          </cell>
          <cell r="D178" t="str">
            <v>RS-110</v>
          </cell>
          <cell r="E178" t="str">
            <v>456264</v>
          </cell>
          <cell r="F178" t="str">
            <v>EL-0131/05</v>
          </cell>
          <cell r="G178">
            <v>39236</v>
          </cell>
          <cell r="H178" t="str">
            <v>NIMT</v>
          </cell>
        </row>
        <row r="179">
          <cell r="A179" t="str">
            <v>SE-99074</v>
          </cell>
          <cell r="B179" t="str">
            <v>Decade Inductor</v>
          </cell>
          <cell r="C179" t="str">
            <v>Ando</v>
          </cell>
          <cell r="D179" t="str">
            <v>AM-3301</v>
          </cell>
          <cell r="E179" t="str">
            <v>60410520</v>
          </cell>
          <cell r="F179" t="str">
            <v>406-4074</v>
          </cell>
          <cell r="G179">
            <v>39221</v>
          </cell>
          <cell r="H179" t="str">
            <v>NIMT</v>
          </cell>
        </row>
        <row r="180">
          <cell r="A180" t="str">
            <v>SE-99075</v>
          </cell>
          <cell r="B180" t="str">
            <v>LF Impedance Analyzer</v>
          </cell>
          <cell r="C180" t="str">
            <v>HP</v>
          </cell>
          <cell r="D180" t="str">
            <v>4192A</v>
          </cell>
          <cell r="E180" t="str">
            <v>2150J02509</v>
          </cell>
          <cell r="F180" t="str">
            <v>405-4075</v>
          </cell>
          <cell r="G180">
            <v>39076</v>
          </cell>
          <cell r="H180" t="str">
            <v>NIMT, NMIJ</v>
          </cell>
        </row>
        <row r="181">
          <cell r="A181" t="str">
            <v>SE-99076</v>
          </cell>
          <cell r="B181" t="str">
            <v>Precision LCR Meter</v>
          </cell>
          <cell r="C181" t="str">
            <v>HP</v>
          </cell>
          <cell r="D181" t="str">
            <v>4284A</v>
          </cell>
          <cell r="E181" t="str">
            <v>2940J07658</v>
          </cell>
          <cell r="F181" t="str">
            <v>406-4076</v>
          </cell>
          <cell r="G181">
            <v>39200</v>
          </cell>
          <cell r="H181" t="str">
            <v>NMIJ, NIMT</v>
          </cell>
        </row>
        <row r="182">
          <cell r="A182" t="str">
            <v>SE-99078</v>
          </cell>
          <cell r="B182" t="str">
            <v>Soldering Iron Tester</v>
          </cell>
          <cell r="C182" t="str">
            <v>Anritsu</v>
          </cell>
          <cell r="D182" t="str">
            <v>HS2D-100</v>
          </cell>
          <cell r="E182" t="str">
            <v>B07069</v>
          </cell>
          <cell r="F182" t="str">
            <v>Calibration not required</v>
          </cell>
          <cell r="G182">
            <v>0</v>
          </cell>
          <cell r="H182">
            <v>0</v>
          </cell>
        </row>
        <row r="183">
          <cell r="A183" t="str">
            <v>SE-99079</v>
          </cell>
          <cell r="B183" t="str">
            <v>Wow Flutter / Jitter Calibrator</v>
          </cell>
          <cell r="C183" t="str">
            <v>Minato</v>
          </cell>
          <cell r="D183">
            <v>3101</v>
          </cell>
          <cell r="E183" t="str">
            <v>B9QE0063</v>
          </cell>
          <cell r="F183" t="str">
            <v>406-4079</v>
          </cell>
          <cell r="G183">
            <v>39174</v>
          </cell>
          <cell r="H183" t="str">
            <v>NIMT</v>
          </cell>
        </row>
        <row r="184">
          <cell r="A184" t="str">
            <v>SE-99081</v>
          </cell>
          <cell r="B184" t="str">
            <v>High Voltage Probe</v>
          </cell>
          <cell r="C184" t="str">
            <v>Tektronix</v>
          </cell>
          <cell r="D184" t="str">
            <v>P6015A</v>
          </cell>
          <cell r="E184" t="str">
            <v>B032616</v>
          </cell>
          <cell r="F184" t="str">
            <v>406-4081</v>
          </cell>
          <cell r="G184">
            <v>39259</v>
          </cell>
          <cell r="H184" t="str">
            <v>NML, NPL, NIMT</v>
          </cell>
        </row>
        <row r="185">
          <cell r="A185" t="str">
            <v>SE-99085</v>
          </cell>
          <cell r="B185" t="str">
            <v>Distortion Meter Calibrator</v>
          </cell>
          <cell r="C185" t="str">
            <v>ShibaSoku</v>
          </cell>
          <cell r="D185" t="str">
            <v>AC12B</v>
          </cell>
          <cell r="E185" t="str">
            <v>M-55799008</v>
          </cell>
          <cell r="F185" t="str">
            <v>Do not used this equipment</v>
          </cell>
          <cell r="G185">
            <v>0</v>
          </cell>
          <cell r="H185">
            <v>0</v>
          </cell>
        </row>
        <row r="186">
          <cell r="A186" t="str">
            <v>SE-99086</v>
          </cell>
          <cell r="B186" t="str">
            <v>Digital Stop Watch</v>
          </cell>
          <cell r="C186" t="str">
            <v>Seiko</v>
          </cell>
          <cell r="D186" t="str">
            <v>S032-4000</v>
          </cell>
          <cell r="E186" t="str">
            <v>127638</v>
          </cell>
          <cell r="F186" t="str">
            <v>406-4086</v>
          </cell>
          <cell r="G186">
            <v>39241</v>
          </cell>
          <cell r="H186" t="str">
            <v>NIMT</v>
          </cell>
        </row>
        <row r="187">
          <cell r="A187" t="str">
            <v>SE-99087</v>
          </cell>
          <cell r="B187" t="str">
            <v>Quartz Tester</v>
          </cell>
          <cell r="C187" t="str">
            <v>Seiko</v>
          </cell>
          <cell r="D187" t="str">
            <v>QT-2100</v>
          </cell>
          <cell r="E187" t="str">
            <v>6D0481</v>
          </cell>
          <cell r="F187" t="str">
            <v>406-4087</v>
          </cell>
          <cell r="G187">
            <v>39240</v>
          </cell>
          <cell r="H187" t="str">
            <v>NIMT</v>
          </cell>
        </row>
        <row r="188">
          <cell r="A188" t="str">
            <v>SE-99088</v>
          </cell>
          <cell r="B188" t="str">
            <v>Rubidium Frequency Standard</v>
          </cell>
          <cell r="C188" t="str">
            <v>R&amp;S</v>
          </cell>
          <cell r="D188" t="str">
            <v>XSRM</v>
          </cell>
          <cell r="E188" t="str">
            <v>300024/001</v>
          </cell>
          <cell r="F188" t="str">
            <v>EF-0016/06</v>
          </cell>
          <cell r="G188">
            <v>39520</v>
          </cell>
          <cell r="H188" t="str">
            <v>NIMT</v>
          </cell>
        </row>
        <row r="189">
          <cell r="A189" t="str">
            <v>SE-99089</v>
          </cell>
          <cell r="B189" t="str">
            <v>Universal Counter</v>
          </cell>
          <cell r="C189" t="str">
            <v>HP</v>
          </cell>
          <cell r="D189" t="str">
            <v>53132A</v>
          </cell>
          <cell r="E189" t="str">
            <v>3404A00701</v>
          </cell>
          <cell r="F189" t="str">
            <v>406-4089</v>
          </cell>
          <cell r="G189">
            <v>39180</v>
          </cell>
          <cell r="H189" t="str">
            <v>NIMT</v>
          </cell>
        </row>
        <row r="190">
          <cell r="A190" t="str">
            <v>SE-99090</v>
          </cell>
          <cell r="B190" t="str">
            <v>Microwave Frequency Counter</v>
          </cell>
          <cell r="C190" t="str">
            <v>HP</v>
          </cell>
          <cell r="D190" t="str">
            <v>5352B</v>
          </cell>
          <cell r="E190" t="str">
            <v>2826A00368</v>
          </cell>
          <cell r="F190" t="str">
            <v>406-4090</v>
          </cell>
          <cell r="G190">
            <v>39276</v>
          </cell>
          <cell r="H190" t="str">
            <v>NIMT, NIST, NPL</v>
          </cell>
        </row>
        <row r="191">
          <cell r="A191" t="str">
            <v>SE-99091</v>
          </cell>
          <cell r="B191" t="str">
            <v>GPSTime &amp; Freq. Ref. Receiver</v>
          </cell>
          <cell r="C191" t="str">
            <v>HP</v>
          </cell>
          <cell r="D191" t="str">
            <v>58503A</v>
          </cell>
          <cell r="E191" t="str">
            <v>3542A00419</v>
          </cell>
          <cell r="F191" t="str">
            <v>Calibration not required</v>
          </cell>
          <cell r="G191">
            <v>0</v>
          </cell>
          <cell r="H191">
            <v>0</v>
          </cell>
        </row>
        <row r="192">
          <cell r="A192" t="str">
            <v>SE-99093</v>
          </cell>
          <cell r="B192" t="str">
            <v>Synthesized Sweeper</v>
          </cell>
          <cell r="C192" t="str">
            <v>HP</v>
          </cell>
          <cell r="D192" t="str">
            <v>8340B</v>
          </cell>
          <cell r="E192" t="str">
            <v>2804A00799</v>
          </cell>
          <cell r="F192" t="str">
            <v>406-4093</v>
          </cell>
          <cell r="G192">
            <v>39181</v>
          </cell>
          <cell r="H192" t="str">
            <v>NIMT, NIST, NPL</v>
          </cell>
        </row>
        <row r="193">
          <cell r="A193" t="str">
            <v>SE-99094</v>
          </cell>
          <cell r="B193" t="str">
            <v xml:space="preserve">Synthesizer/Level Generator </v>
          </cell>
          <cell r="C193" t="str">
            <v>Anritsu</v>
          </cell>
          <cell r="D193" t="str">
            <v>MG443B</v>
          </cell>
          <cell r="E193" t="str">
            <v>M45140</v>
          </cell>
          <cell r="F193" t="str">
            <v>406-4094</v>
          </cell>
          <cell r="G193">
            <v>39172</v>
          </cell>
          <cell r="H193" t="str">
            <v>NIMT, NIST, NPL</v>
          </cell>
        </row>
        <row r="194">
          <cell r="A194" t="str">
            <v>SE-99095</v>
          </cell>
          <cell r="B194" t="str">
            <v>Synthesized Func/Sweep Gen.</v>
          </cell>
          <cell r="C194" t="str">
            <v>HP</v>
          </cell>
          <cell r="D194" t="str">
            <v>3325B</v>
          </cell>
          <cell r="E194" t="str">
            <v>2847A09782</v>
          </cell>
          <cell r="F194" t="str">
            <v>406-4095</v>
          </cell>
          <cell r="G194">
            <v>39233</v>
          </cell>
          <cell r="H194" t="str">
            <v>NIMT, NIST, NPL</v>
          </cell>
        </row>
        <row r="195">
          <cell r="A195" t="str">
            <v>SE-99096</v>
          </cell>
          <cell r="B195" t="str">
            <v>ESG Series Signal Generator</v>
          </cell>
          <cell r="C195" t="str">
            <v>HP</v>
          </cell>
          <cell r="D195" t="str">
            <v>ESG-4000A</v>
          </cell>
          <cell r="E195" t="str">
            <v>US37040151</v>
          </cell>
          <cell r="F195" t="str">
            <v>406-4096</v>
          </cell>
          <cell r="G195">
            <v>39178</v>
          </cell>
          <cell r="H195" t="str">
            <v>NIMT, NIST, NPL</v>
          </cell>
        </row>
        <row r="196">
          <cell r="A196" t="str">
            <v>SE-99097</v>
          </cell>
          <cell r="B196" t="str">
            <v>RF Power Amplifier</v>
          </cell>
          <cell r="C196" t="str">
            <v>Amp. Research</v>
          </cell>
          <cell r="D196" t="str">
            <v>25W1000M7</v>
          </cell>
          <cell r="E196" t="str">
            <v>13299</v>
          </cell>
          <cell r="F196" t="str">
            <v>406-4097</v>
          </cell>
          <cell r="G196">
            <v>39204</v>
          </cell>
          <cell r="H196" t="str">
            <v>NIMT, NIST, NPL</v>
          </cell>
        </row>
        <row r="197">
          <cell r="A197" t="str">
            <v>SE-99098</v>
          </cell>
          <cell r="B197" t="str">
            <v>Spectrum Analyzer</v>
          </cell>
          <cell r="C197" t="str">
            <v>HP</v>
          </cell>
          <cell r="D197" t="str">
            <v>8593E</v>
          </cell>
          <cell r="E197" t="str">
            <v>3337A00823</v>
          </cell>
          <cell r="F197" t="str">
            <v>406-4098</v>
          </cell>
          <cell r="G197">
            <v>39232</v>
          </cell>
          <cell r="H197" t="str">
            <v>NIMT, NIST, NPL</v>
          </cell>
        </row>
        <row r="198">
          <cell r="A198" t="str">
            <v>SE-99099</v>
          </cell>
          <cell r="B198" t="str">
            <v xml:space="preserve">Network Analyzer </v>
          </cell>
          <cell r="C198" t="str">
            <v>HP</v>
          </cell>
          <cell r="D198" t="str">
            <v>8753D</v>
          </cell>
          <cell r="E198" t="str">
            <v>3410J00924</v>
          </cell>
          <cell r="F198" t="str">
            <v>405-4099</v>
          </cell>
          <cell r="G198">
            <v>38900</v>
          </cell>
          <cell r="H198" t="str">
            <v>NIMT, NIST, NPL</v>
          </cell>
        </row>
        <row r="199">
          <cell r="A199" t="str">
            <v>SE-99100</v>
          </cell>
          <cell r="B199" t="str">
            <v xml:space="preserve">S-Parameter Test Set </v>
          </cell>
          <cell r="C199" t="str">
            <v>HP</v>
          </cell>
          <cell r="D199" t="str">
            <v>85047A</v>
          </cell>
          <cell r="E199" t="str">
            <v>3033A03745</v>
          </cell>
          <cell r="F199" t="str">
            <v>405-4100</v>
          </cell>
          <cell r="G199">
            <v>38900</v>
          </cell>
          <cell r="H199" t="str">
            <v>NIMT, NIST, NPL</v>
          </cell>
        </row>
        <row r="200">
          <cell r="A200" t="str">
            <v>SE-99101</v>
          </cell>
          <cell r="B200" t="str">
            <v xml:space="preserve">S-Parameter Test Set </v>
          </cell>
          <cell r="C200" t="str">
            <v>HP</v>
          </cell>
          <cell r="D200" t="str">
            <v>85046B</v>
          </cell>
          <cell r="E200" t="str">
            <v>3033A01596</v>
          </cell>
          <cell r="F200" t="str">
            <v>405-4101</v>
          </cell>
          <cell r="G200">
            <v>38900</v>
          </cell>
          <cell r="H200" t="str">
            <v>NIMT, NIST, NPL</v>
          </cell>
        </row>
        <row r="201">
          <cell r="A201" t="str">
            <v>SE-99102</v>
          </cell>
          <cell r="B201" t="str">
            <v>Audio Analyzer</v>
          </cell>
          <cell r="C201" t="str">
            <v>HP</v>
          </cell>
          <cell r="D201" t="str">
            <v>8903B</v>
          </cell>
          <cell r="E201" t="str">
            <v>3514A15652</v>
          </cell>
          <cell r="F201" t="str">
            <v>406-4102</v>
          </cell>
          <cell r="G201">
            <v>39172</v>
          </cell>
          <cell r="H201" t="str">
            <v>NIMT</v>
          </cell>
        </row>
        <row r="202">
          <cell r="A202" t="str">
            <v>SE-99103</v>
          </cell>
          <cell r="B202" t="str">
            <v>Audio Analyzer</v>
          </cell>
          <cell r="C202" t="str">
            <v>Panasonic</v>
          </cell>
          <cell r="D202" t="str">
            <v>VP7725A</v>
          </cell>
          <cell r="E202" t="str">
            <v>1D8N0161D122</v>
          </cell>
          <cell r="F202" t="str">
            <v>406-4103</v>
          </cell>
          <cell r="G202">
            <v>39193</v>
          </cell>
          <cell r="H202" t="str">
            <v>NIMT</v>
          </cell>
        </row>
        <row r="203">
          <cell r="A203" t="str">
            <v>SE-99104</v>
          </cell>
          <cell r="B203" t="str">
            <v>Modulation Analyzer</v>
          </cell>
          <cell r="C203" t="str">
            <v>HP</v>
          </cell>
          <cell r="D203" t="str">
            <v>8901B</v>
          </cell>
          <cell r="E203" t="str">
            <v>2806A01602</v>
          </cell>
          <cell r="F203" t="str">
            <v>105-4008</v>
          </cell>
          <cell r="G203">
            <v>39202</v>
          </cell>
          <cell r="H203" t="str">
            <v>NIST, NPL</v>
          </cell>
        </row>
        <row r="204">
          <cell r="A204" t="str">
            <v>SE-99105</v>
          </cell>
          <cell r="B204" t="str">
            <v>Measuring Receiver</v>
          </cell>
          <cell r="C204" t="str">
            <v>HP</v>
          </cell>
          <cell r="D204" t="str">
            <v>8902A</v>
          </cell>
          <cell r="E204" t="str">
            <v>3226A03447</v>
          </cell>
          <cell r="F204" t="str">
            <v>406-4105</v>
          </cell>
          <cell r="G204">
            <v>39224</v>
          </cell>
          <cell r="H204" t="str">
            <v>NIMT, NIST, NPL</v>
          </cell>
        </row>
        <row r="205">
          <cell r="A205" t="str">
            <v>SE-99106</v>
          </cell>
          <cell r="B205" t="str">
            <v>RF Power Meter</v>
          </cell>
          <cell r="C205" t="str">
            <v>HP</v>
          </cell>
          <cell r="D205" t="str">
            <v>EPM442A</v>
          </cell>
          <cell r="E205" t="str">
            <v>GB37170346</v>
          </cell>
          <cell r="F205" t="str">
            <v>406-4106</v>
          </cell>
          <cell r="G205">
            <v>39230</v>
          </cell>
          <cell r="H205" t="str">
            <v>NIMT, NIST, NPL</v>
          </cell>
        </row>
        <row r="206">
          <cell r="A206" t="str">
            <v>SE-99107</v>
          </cell>
          <cell r="B206" t="str">
            <v>RF Power Meter</v>
          </cell>
          <cell r="C206" t="str">
            <v>Anritsu</v>
          </cell>
          <cell r="D206" t="str">
            <v>ML4803A</v>
          </cell>
          <cell r="E206" t="str">
            <v>MA39060</v>
          </cell>
          <cell r="F206" t="str">
            <v>405-4107</v>
          </cell>
          <cell r="G206">
            <v>38988</v>
          </cell>
          <cell r="H206" t="str">
            <v>NIMT, NIST, NPL</v>
          </cell>
        </row>
        <row r="207">
          <cell r="A207" t="str">
            <v>SE-99109</v>
          </cell>
          <cell r="B207" t="str">
            <v>Range Calibrator</v>
          </cell>
          <cell r="C207" t="str">
            <v>HP</v>
          </cell>
          <cell r="D207" t="str">
            <v>11683A</v>
          </cell>
          <cell r="E207" t="str">
            <v>3303U00312</v>
          </cell>
          <cell r="F207" t="str">
            <v>406-4109</v>
          </cell>
          <cell r="G207">
            <v>39207</v>
          </cell>
          <cell r="H207" t="str">
            <v>NIMT</v>
          </cell>
        </row>
        <row r="208">
          <cell r="A208" t="str">
            <v>SE-99110</v>
          </cell>
          <cell r="B208" t="str">
            <v>Range Calibrator</v>
          </cell>
          <cell r="C208" t="str">
            <v>HP</v>
          </cell>
          <cell r="D208" t="str">
            <v>8477A</v>
          </cell>
          <cell r="E208" t="str">
            <v>0963A00428</v>
          </cell>
          <cell r="F208" t="str">
            <v>406-4110</v>
          </cell>
          <cell r="G208">
            <v>39198</v>
          </cell>
          <cell r="H208" t="str">
            <v>NIMT</v>
          </cell>
        </row>
        <row r="209">
          <cell r="A209" t="str">
            <v>SE-99111</v>
          </cell>
          <cell r="B209" t="str">
            <v>Range Calibrator</v>
          </cell>
          <cell r="C209" t="str">
            <v>Anritsu</v>
          </cell>
          <cell r="D209" t="str">
            <v>MA4001A</v>
          </cell>
          <cell r="E209" t="str">
            <v>M18156</v>
          </cell>
          <cell r="F209" t="str">
            <v>405-4111</v>
          </cell>
          <cell r="G209">
            <v>38969</v>
          </cell>
          <cell r="H209" t="str">
            <v>NIMT</v>
          </cell>
        </row>
        <row r="210">
          <cell r="A210" t="str">
            <v>SE-99112</v>
          </cell>
          <cell r="B210" t="str">
            <v>Power Sensor : 50Ω</v>
          </cell>
          <cell r="C210" t="str">
            <v>HP</v>
          </cell>
          <cell r="D210" t="str">
            <v>8482A</v>
          </cell>
          <cell r="E210" t="str">
            <v>US37291474</v>
          </cell>
          <cell r="F210" t="str">
            <v>405-4112</v>
          </cell>
          <cell r="G210">
            <v>38899</v>
          </cell>
          <cell r="H210" t="str">
            <v>NIMT, NIST, NPL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."/>
      <sheetName val="Eq.List"/>
      <sheetName val="Data Form-1"/>
      <sheetName val="Data Form-2"/>
      <sheetName val="16380A UNCER"/>
      <sheetName val="16380C UNCER"/>
      <sheetName val="3458A UNCER"/>
      <sheetName val="6100A UNCER"/>
      <sheetName val="16074A UNC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-10-2005"/>
      <sheetName val="Data Form-1"/>
      <sheetName val="Data Form-2"/>
      <sheetName val="3458A (SE-01020)"/>
      <sheetName val="3458A UNCER"/>
      <sheetName val="Equip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404-4145</v>
          </cell>
          <cell r="G12">
            <v>38639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405-4081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  <row r="183">
          <cell r="A183" t="str">
            <v>SE-99158</v>
          </cell>
          <cell r="B183" t="str">
            <v>Retardation Coil Set</v>
          </cell>
          <cell r="C183" t="str">
            <v>Oi Electric</v>
          </cell>
          <cell r="D183" t="str">
            <v>RC-101</v>
          </cell>
          <cell r="E183" t="str">
            <v>90369</v>
          </cell>
          <cell r="F183" t="str">
            <v>Calibration not required</v>
          </cell>
          <cell r="G183">
            <v>0</v>
          </cell>
          <cell r="H183">
            <v>0</v>
          </cell>
        </row>
        <row r="184">
          <cell r="A184" t="str">
            <v>SE-99159</v>
          </cell>
          <cell r="B184" t="str">
            <v>Impulse Sender</v>
          </cell>
          <cell r="C184" t="str">
            <v>Ando</v>
          </cell>
          <cell r="D184" t="str">
            <v>AE-3106</v>
          </cell>
          <cell r="E184" t="str">
            <v>75188601</v>
          </cell>
          <cell r="F184" t="str">
            <v>405-4159</v>
          </cell>
          <cell r="G184">
            <v>38939</v>
          </cell>
          <cell r="H184" t="str">
            <v>NIMT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cate"/>
      <sheetName val="Data Form-1"/>
      <sheetName val="Data Form-2"/>
      <sheetName val="5520A UNCER"/>
      <sheetName val="Eq.List"/>
      <sheetName val="ZERO OFFSET"/>
    </sheetNames>
    <sheetDataSet>
      <sheetData sheetId="0"/>
      <sheetData sheetId="1"/>
      <sheetData sheetId="2"/>
      <sheetData sheetId="3"/>
      <sheetData sheetId="4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EEL-07/0926</v>
          </cell>
          <cell r="G2">
            <v>39715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EL-0038/06</v>
          </cell>
          <cell r="G3">
            <v>39340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Equipment is  disappear</v>
          </cell>
          <cell r="G4">
            <v>0</v>
          </cell>
          <cell r="H4">
            <v>0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EELG-07/0993</v>
          </cell>
          <cell r="G5">
            <v>39638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07E2471</v>
          </cell>
          <cell r="G6">
            <v>39733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EELG-07/0987</v>
          </cell>
          <cell r="G7">
            <v>39641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EELG-07/0988</v>
          </cell>
          <cell r="G8">
            <v>39641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EEH-07/0060</v>
          </cell>
          <cell r="G10">
            <v>39485</v>
          </cell>
          <cell r="H10" t="str">
            <v>NIMT, AIST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EEH-07/0444</v>
          </cell>
          <cell r="G11">
            <v>39576</v>
          </cell>
          <cell r="H11" t="str">
            <v>NIMT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EEH-07/1005</v>
          </cell>
          <cell r="G12">
            <v>39788</v>
          </cell>
          <cell r="H12" t="str">
            <v>NIMT, AIST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EL-0226/07</v>
          </cell>
          <cell r="G13">
            <v>39760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EELG-07/1157</v>
          </cell>
          <cell r="G14">
            <v>39662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EL-0170/07</v>
          </cell>
          <cell r="G15">
            <v>39677</v>
          </cell>
          <cell r="H15" t="str">
            <v>NIMT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EELG-07/0645</v>
          </cell>
          <cell r="G16">
            <v>39580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EELG-07/0645</v>
          </cell>
          <cell r="G17">
            <v>39580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106-3088</v>
          </cell>
          <cell r="G18">
            <v>39721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EEL-07/0619</v>
          </cell>
          <cell r="G19">
            <v>39612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EEH-07/0061</v>
          </cell>
          <cell r="G21">
            <v>39478</v>
          </cell>
          <cell r="H21" t="str">
            <v>NIMT, AIST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EELG-07/0802</v>
          </cell>
          <cell r="G22">
            <v>39613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EELG-07/1253</v>
          </cell>
          <cell r="G23">
            <v>39678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EELG-07/1254</v>
          </cell>
          <cell r="G24">
            <v>39671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EEL-06/1447</v>
          </cell>
          <cell r="G25">
            <v>40106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EL-0090/06</v>
          </cell>
          <cell r="G26">
            <v>39559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EELG-07/1535</v>
          </cell>
          <cell r="G27">
            <v>39724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EEH-07/0246</v>
          </cell>
          <cell r="G28">
            <v>39520</v>
          </cell>
          <cell r="H28" t="str">
            <v>NIMT,NIST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EEH-07/0443</v>
          </cell>
          <cell r="G29">
            <v>39577</v>
          </cell>
          <cell r="H29" t="str">
            <v>NIMT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EF-0023/06</v>
          </cell>
          <cell r="G30">
            <v>39760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EF-0024/06</v>
          </cell>
          <cell r="G31">
            <v>39628</v>
          </cell>
          <cell r="H31" t="str">
            <v>BIPM,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EEH-07/0258</v>
          </cell>
          <cell r="G32">
            <v>39521</v>
          </cell>
          <cell r="H32" t="str">
            <v>NIMT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EEH-07/0216</v>
          </cell>
          <cell r="G33">
            <v>39509</v>
          </cell>
          <cell r="H33" t="str">
            <v>NIMT, AIST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EEH-07/0699</v>
          </cell>
          <cell r="G34">
            <v>39656</v>
          </cell>
          <cell r="H34" t="str">
            <v>NIMT, NIST, AIST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EEH-07/0453</v>
          </cell>
          <cell r="G35">
            <v>39577</v>
          </cell>
          <cell r="H35" t="str">
            <v>NIMT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EEH-07/0454</v>
          </cell>
          <cell r="G36">
            <v>39577</v>
          </cell>
          <cell r="H36" t="str">
            <v>NIMT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---</v>
          </cell>
          <cell r="F37" t="str">
            <v>EEH-07/0594</v>
          </cell>
          <cell r="G37">
            <v>39605</v>
          </cell>
          <cell r="H37" t="str">
            <v>NIMT, AIST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EEH-07/0455</v>
          </cell>
          <cell r="G38">
            <v>39577</v>
          </cell>
          <cell r="H38" t="str">
            <v>NIMT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---</v>
          </cell>
          <cell r="F39" t="str">
            <v>EEH-07/0595</v>
          </cell>
          <cell r="G39">
            <v>39605</v>
          </cell>
          <cell r="H39" t="str">
            <v>NIMT, AIST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EEH-07/0456</v>
          </cell>
          <cell r="G40">
            <v>39577</v>
          </cell>
          <cell r="H40" t="str">
            <v>NIMT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---</v>
          </cell>
          <cell r="F41" t="str">
            <v>EEH-07/0596</v>
          </cell>
          <cell r="G41">
            <v>39605</v>
          </cell>
          <cell r="H41" t="str">
            <v>NIMT, AIST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---</v>
          </cell>
          <cell r="F42" t="str">
            <v>EEH-07/0597</v>
          </cell>
          <cell r="G42">
            <v>39605</v>
          </cell>
          <cell r="H42" t="str">
            <v>NIMT, AIST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EEH-06/0745</v>
          </cell>
          <cell r="G43">
            <v>39486</v>
          </cell>
          <cell r="H43" t="str">
            <v>NIMT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EELG-07/0990</v>
          </cell>
          <cell r="G46">
            <v>39635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EEHG-07/0101</v>
          </cell>
          <cell r="G49">
            <v>39663</v>
          </cell>
          <cell r="H49" t="str">
            <v>NIMT, AIST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EEH-07/0702</v>
          </cell>
          <cell r="G50">
            <v>40021</v>
          </cell>
          <cell r="H50" t="str">
            <v>AIST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EEH-07/0701</v>
          </cell>
          <cell r="G51">
            <v>40021</v>
          </cell>
          <cell r="H51" t="str">
            <v>AIST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EEHG-07/0103</v>
          </cell>
          <cell r="G52">
            <v>39663</v>
          </cell>
          <cell r="H52" t="str">
            <v>NIMT, AIST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EEHG-07/0102</v>
          </cell>
          <cell r="G53">
            <v>39663</v>
          </cell>
          <cell r="H53" t="str">
            <v>NIMT, AIST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EL-0091/06</v>
          </cell>
          <cell r="G54">
            <v>39381</v>
          </cell>
          <cell r="H54" t="str">
            <v>NIMT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EEL-07/1315</v>
          </cell>
          <cell r="G55">
            <v>39786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EEL-06/1156</v>
          </cell>
          <cell r="G56">
            <v>39661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EELG-07/0970</v>
          </cell>
          <cell r="G57">
            <v>39635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EELG-07/1534</v>
          </cell>
          <cell r="G58">
            <v>39769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EEH-06/1120</v>
          </cell>
          <cell r="G59">
            <v>39439</v>
          </cell>
          <cell r="H59" t="str">
            <v>NIMT, NIST, AIST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EEHG-07/0299</v>
          </cell>
          <cell r="G60">
            <v>39774</v>
          </cell>
          <cell r="H60" t="str">
            <v>NIMT, NIST, AIST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EEHG-07/0172</v>
          </cell>
          <cell r="G61">
            <v>39696</v>
          </cell>
          <cell r="H61" t="str">
            <v>NIMT, NIST, AIST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EEH-07/0966</v>
          </cell>
          <cell r="G62">
            <v>39774</v>
          </cell>
          <cell r="H62" t="str">
            <v>NIMT, AIST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EELG-07/0972</v>
          </cell>
          <cell r="G64">
            <v>39635</v>
          </cell>
          <cell r="H64" t="str">
            <v>NIMT</v>
          </cell>
        </row>
        <row r="65">
          <cell r="A65" t="str">
            <v>SE-05181</v>
          </cell>
          <cell r="B65" t="str">
            <v>Power Sensor : 75Ω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EEH-07/0703</v>
          </cell>
          <cell r="G65">
            <v>40021</v>
          </cell>
          <cell r="H65" t="str">
            <v>AIST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EEH-07/0288</v>
          </cell>
          <cell r="G67">
            <v>39534</v>
          </cell>
          <cell r="H67" t="str">
            <v>NIMT, ASIT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EEH-07/0288</v>
          </cell>
          <cell r="G68">
            <v>39534</v>
          </cell>
          <cell r="H68" t="str">
            <v>NIMT, AIST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EEH-06/1122</v>
          </cell>
          <cell r="G69">
            <v>39442</v>
          </cell>
          <cell r="H69" t="str">
            <v>NIMT, AIST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EEH-07/0698</v>
          </cell>
          <cell r="G70">
            <v>39662</v>
          </cell>
          <cell r="H70" t="str">
            <v>NIMT, AIST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EEL-07/0835</v>
          </cell>
          <cell r="G71">
            <v>39671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EEL-07/0834</v>
          </cell>
          <cell r="G72">
            <v>39671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EEL-07/0833</v>
          </cell>
          <cell r="G73">
            <v>39671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EEL-07/0562</v>
          </cell>
          <cell r="G74">
            <v>39591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EEL-07/0563</v>
          </cell>
          <cell r="G75">
            <v>39591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EEL-07/0565</v>
          </cell>
          <cell r="G76">
            <v>39591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EEL-07/0564</v>
          </cell>
          <cell r="G77">
            <v>39591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8959003</v>
          </cell>
          <cell r="F78" t="str">
            <v>EL-0208/05</v>
          </cell>
          <cell r="G78">
            <v>39486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8937005</v>
          </cell>
          <cell r="F79" t="str">
            <v>EL-0207/05</v>
          </cell>
          <cell r="G79">
            <v>39486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EEH-06-0726</v>
          </cell>
          <cell r="G81">
            <v>39471</v>
          </cell>
          <cell r="H81" t="str">
            <v>NIMT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EELG-07/1159</v>
          </cell>
          <cell r="G82">
            <v>39662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EEH-07/0565</v>
          </cell>
          <cell r="G83">
            <v>39605</v>
          </cell>
          <cell r="H83" t="str">
            <v>NIMT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BT3943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BS7949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EEH-07/0253</v>
          </cell>
          <cell r="G88">
            <v>39521</v>
          </cell>
          <cell r="H88" t="str">
            <v>NIMT, AIST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EEH-07/0254</v>
          </cell>
          <cell r="G89">
            <v>39521</v>
          </cell>
          <cell r="H89" t="str">
            <v>NIMT, AIST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EEH-07/0301</v>
          </cell>
          <cell r="G90">
            <v>39534</v>
          </cell>
          <cell r="H90" t="str">
            <v>NIMT, ASIT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EEH-07/0255</v>
          </cell>
          <cell r="G91">
            <v>39521</v>
          </cell>
          <cell r="H91" t="str">
            <v>NIMT, AIST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EEH-07/0256</v>
          </cell>
          <cell r="G92">
            <v>39521</v>
          </cell>
          <cell r="H92" t="str">
            <v>NIMT, AIST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EEH-07/0257</v>
          </cell>
          <cell r="G93">
            <v>39521</v>
          </cell>
          <cell r="H93" t="str">
            <v>NIMT, AIST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 t="str">
            <v>EEH-07/0252</v>
          </cell>
          <cell r="G94">
            <v>39521</v>
          </cell>
          <cell r="H94" t="str">
            <v>NIMT, AIST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EEH-07/0334</v>
          </cell>
          <cell r="G95">
            <v>39550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EEH-07/0335</v>
          </cell>
          <cell r="G96">
            <v>39550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EEO-07/0018</v>
          </cell>
          <cell r="G97">
            <v>39544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EEO-07/0019</v>
          </cell>
          <cell r="G98">
            <v>39544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EEO-07/0020</v>
          </cell>
          <cell r="G99">
            <v>39542</v>
          </cell>
          <cell r="H99" t="str">
            <v>NIST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EEH-07/0336</v>
          </cell>
          <cell r="G100">
            <v>39542</v>
          </cell>
          <cell r="H100" t="str">
            <v>NIST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EEH-07/0337</v>
          </cell>
          <cell r="G101">
            <v>39542</v>
          </cell>
          <cell r="H101" t="str">
            <v>NIST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EEO-07/0021</v>
          </cell>
          <cell r="G102">
            <v>39550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EEO-07/0022</v>
          </cell>
          <cell r="G103">
            <v>39550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EEO-07/0023</v>
          </cell>
          <cell r="G104">
            <v>39550</v>
          </cell>
          <cell r="H104" t="str">
            <v>AIST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EEH-07/0338</v>
          </cell>
          <cell r="G105">
            <v>39542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EEO-07/0024</v>
          </cell>
          <cell r="G106">
            <v>39544</v>
          </cell>
          <cell r="H106" t="str">
            <v>AIST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EEO-07/0025</v>
          </cell>
          <cell r="G107">
            <v>39550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EEH-07/0445</v>
          </cell>
          <cell r="G108">
            <v>39576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EEO-07/0042</v>
          </cell>
          <cell r="G109">
            <v>39605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 t="str">
            <v>EEO-07/0043</v>
          </cell>
          <cell r="G110">
            <v>39605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 t="str">
            <v>EEO-07/0044</v>
          </cell>
          <cell r="G111">
            <v>39605</v>
          </cell>
          <cell r="H111" t="str">
            <v>AIST, NIST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EEO-07/0045</v>
          </cell>
          <cell r="G112">
            <v>39605</v>
          </cell>
          <cell r="H112" t="str">
            <v>AIST</v>
          </cell>
        </row>
        <row r="113">
          <cell r="A113" t="str">
            <v>SE-06229</v>
          </cell>
          <cell r="B113" t="str">
            <v>True-rms Multimeter</v>
          </cell>
          <cell r="C113" t="str">
            <v>Fluke</v>
          </cell>
          <cell r="D113">
            <v>112</v>
          </cell>
          <cell r="E113" t="str">
            <v>90980723</v>
          </cell>
          <cell r="F113" t="str">
            <v>EELG-07/0779</v>
          </cell>
          <cell r="G113">
            <v>39603</v>
          </cell>
          <cell r="H113" t="str">
            <v>NIMT</v>
          </cell>
        </row>
        <row r="114">
          <cell r="A114" t="str">
            <v>SE-06230</v>
          </cell>
          <cell r="B114" t="str">
            <v>Digital Multimeter 6.5 Digit</v>
          </cell>
          <cell r="C114" t="str">
            <v xml:space="preserve">Agilent </v>
          </cell>
          <cell r="D114" t="str">
            <v>34411A</v>
          </cell>
          <cell r="E114" t="str">
            <v>MY46000701</v>
          </cell>
          <cell r="F114" t="str">
            <v>EELG-07/1792</v>
          </cell>
          <cell r="G114">
            <v>39793</v>
          </cell>
          <cell r="H114" t="str">
            <v>NIMT</v>
          </cell>
        </row>
        <row r="115">
          <cell r="A115" t="str">
            <v>SE-06231</v>
          </cell>
          <cell r="B115" t="str">
            <v>Laser Source Module</v>
          </cell>
          <cell r="C115" t="str">
            <v>Agilent</v>
          </cell>
          <cell r="D115" t="str">
            <v>81650A</v>
          </cell>
          <cell r="E115" t="str">
            <v>DE38A00183</v>
          </cell>
          <cell r="F115" t="str">
            <v>EEO-07/0046</v>
          </cell>
          <cell r="G115">
            <v>39605</v>
          </cell>
          <cell r="H115" t="str">
            <v>AIST</v>
          </cell>
        </row>
        <row r="116">
          <cell r="A116" t="str">
            <v>SE-06232</v>
          </cell>
          <cell r="B116" t="str">
            <v>Lightwave Multimeter</v>
          </cell>
          <cell r="C116" t="str">
            <v>Agilent</v>
          </cell>
          <cell r="D116" t="str">
            <v>8163A</v>
          </cell>
          <cell r="E116" t="str">
            <v>DE38703493</v>
          </cell>
          <cell r="F116" t="str">
            <v>EEH-07/0575</v>
          </cell>
          <cell r="G116">
            <v>39604</v>
          </cell>
          <cell r="H116" t="str">
            <v>AIST</v>
          </cell>
        </row>
        <row r="117">
          <cell r="A117" t="str">
            <v>SE-06233</v>
          </cell>
          <cell r="B117" t="str">
            <v>AC Power Supply</v>
          </cell>
          <cell r="C117" t="str">
            <v>Kikusui</v>
          </cell>
          <cell r="D117" t="str">
            <v>PCR500M</v>
          </cell>
          <cell r="E117" t="str">
            <v>LF004360</v>
          </cell>
          <cell r="F117" t="str">
            <v>EELG-07/0801</v>
          </cell>
          <cell r="G117">
            <v>39612</v>
          </cell>
          <cell r="H117" t="str">
            <v>NIMT</v>
          </cell>
        </row>
        <row r="118">
          <cell r="A118" t="str">
            <v>SE-06234</v>
          </cell>
          <cell r="B118" t="str">
            <v>DC Electronic Load</v>
          </cell>
          <cell r="C118" t="str">
            <v>Kikusui</v>
          </cell>
          <cell r="D118" t="str">
            <v>PLZ1003WH</v>
          </cell>
          <cell r="E118" t="str">
            <v>LG001331</v>
          </cell>
          <cell r="F118" t="str">
            <v>EELG-07/0991</v>
          </cell>
          <cell r="G118">
            <v>39638</v>
          </cell>
          <cell r="H118" t="str">
            <v>NPL,NIST</v>
          </cell>
        </row>
        <row r="119">
          <cell r="A119" t="str">
            <v>SE-06235</v>
          </cell>
          <cell r="B119" t="str">
            <v>Calibrator for W. Tester</v>
          </cell>
          <cell r="C119" t="str">
            <v>Kikusui</v>
          </cell>
          <cell r="D119" t="str">
            <v>TOS1200</v>
          </cell>
          <cell r="E119" t="str">
            <v>LG001737</v>
          </cell>
          <cell r="F119" t="str">
            <v>EELG-07/0992</v>
          </cell>
          <cell r="G119">
            <v>39638</v>
          </cell>
          <cell r="H119" t="str">
            <v>NIMT</v>
          </cell>
        </row>
        <row r="120">
          <cell r="A120" t="str">
            <v>SE-06236</v>
          </cell>
          <cell r="B120" t="str">
            <v>Metal Film Resistor</v>
          </cell>
          <cell r="C120" t="str">
            <v>Measuretronix</v>
          </cell>
          <cell r="D120" t="str">
            <v>2kΩ</v>
          </cell>
          <cell r="E120" t="str">
            <v>MF008</v>
          </cell>
          <cell r="F120" t="str">
            <v>EEL-07/0799</v>
          </cell>
          <cell r="G120">
            <v>39664</v>
          </cell>
          <cell r="H120" t="str">
            <v>NIMT</v>
          </cell>
        </row>
        <row r="121">
          <cell r="A121" t="str">
            <v>SE-06237</v>
          </cell>
          <cell r="B121" t="str">
            <v>Metal Film Resistor</v>
          </cell>
          <cell r="C121" t="str">
            <v>Measuretronix</v>
          </cell>
          <cell r="D121" t="str">
            <v>1kΩ</v>
          </cell>
          <cell r="E121" t="str">
            <v>MF007</v>
          </cell>
          <cell r="F121" t="str">
            <v>EEL-07/0800</v>
          </cell>
          <cell r="G121">
            <v>39664</v>
          </cell>
          <cell r="H121" t="str">
            <v>NIMT</v>
          </cell>
        </row>
        <row r="122">
          <cell r="A122" t="str">
            <v>SE-06238</v>
          </cell>
          <cell r="B122" t="str">
            <v>Metal Film Resistor</v>
          </cell>
          <cell r="C122" t="str">
            <v>Measuretronix</v>
          </cell>
          <cell r="D122" t="str">
            <v>200Ω</v>
          </cell>
          <cell r="E122" t="str">
            <v>MF006</v>
          </cell>
          <cell r="F122" t="str">
            <v>EEL-07/0801</v>
          </cell>
          <cell r="G122">
            <v>39664</v>
          </cell>
          <cell r="H122" t="str">
            <v>NIMT</v>
          </cell>
        </row>
        <row r="123">
          <cell r="A123" t="str">
            <v>SE-06239</v>
          </cell>
          <cell r="B123" t="str">
            <v>Metal Film Resistor</v>
          </cell>
          <cell r="C123" t="str">
            <v>Measuretronix</v>
          </cell>
          <cell r="D123" t="str">
            <v>100Ω</v>
          </cell>
          <cell r="E123" t="str">
            <v>MF005</v>
          </cell>
          <cell r="F123" t="str">
            <v>EEL-07/0802</v>
          </cell>
          <cell r="G123">
            <v>39664</v>
          </cell>
          <cell r="H123" t="str">
            <v>NIMT</v>
          </cell>
        </row>
        <row r="124">
          <cell r="A124" t="str">
            <v>SE-06240</v>
          </cell>
          <cell r="B124" t="str">
            <v>Precision Phase Meter</v>
          </cell>
          <cell r="C124" t="str">
            <v>Krohn Hite</v>
          </cell>
          <cell r="D124">
            <v>6610</v>
          </cell>
          <cell r="E124" t="str">
            <v>607</v>
          </cell>
          <cell r="F124" t="str">
            <v>EL-0298/06</v>
          </cell>
          <cell r="G124">
            <v>39465</v>
          </cell>
          <cell r="H124" t="str">
            <v>NIMT</v>
          </cell>
        </row>
        <row r="125">
          <cell r="A125" t="str">
            <v>SE-06241</v>
          </cell>
          <cell r="B125" t="str">
            <v>Power Sensor</v>
          </cell>
          <cell r="C125" t="str">
            <v>Agilent</v>
          </cell>
          <cell r="D125" t="str">
            <v>8487A</v>
          </cell>
          <cell r="E125" t="str">
            <v>3318A04211</v>
          </cell>
          <cell r="F125" t="str">
            <v>EEH-07/0704</v>
          </cell>
          <cell r="G125">
            <v>39656</v>
          </cell>
          <cell r="H125" t="str">
            <v>AIST</v>
          </cell>
        </row>
        <row r="126">
          <cell r="A126" t="str">
            <v>SE-06242</v>
          </cell>
          <cell r="B126" t="str">
            <v>Network Analyzer</v>
          </cell>
          <cell r="C126" t="str">
            <v>Wiltron</v>
          </cell>
          <cell r="D126" t="str">
            <v>360B</v>
          </cell>
          <cell r="E126" t="str">
            <v>512001</v>
          </cell>
          <cell r="F126" t="str">
            <v>EEH-07/0599</v>
          </cell>
          <cell r="G126">
            <v>39605</v>
          </cell>
          <cell r="H126" t="str">
            <v>NIMT</v>
          </cell>
        </row>
        <row r="127">
          <cell r="A127" t="str">
            <v>SE-06243</v>
          </cell>
          <cell r="B127" t="str">
            <v>SWR Bridge</v>
          </cell>
          <cell r="C127" t="str">
            <v>Wiltron</v>
          </cell>
          <cell r="D127" t="str">
            <v>60N50</v>
          </cell>
          <cell r="E127" t="str">
            <v>874008</v>
          </cell>
          <cell r="F127" t="str">
            <v>EEH-07/0600</v>
          </cell>
          <cell r="G127">
            <v>39605</v>
          </cell>
          <cell r="H127" t="str">
            <v>NIMT, AIST</v>
          </cell>
        </row>
        <row r="128">
          <cell r="A128" t="str">
            <v>SE-06244</v>
          </cell>
          <cell r="B128" t="str">
            <v>Synthesized Func/Sweep Gen.</v>
          </cell>
          <cell r="C128" t="str">
            <v>HP</v>
          </cell>
          <cell r="D128" t="str">
            <v>3325B</v>
          </cell>
          <cell r="E128" t="str">
            <v>2801A01130</v>
          </cell>
          <cell r="F128">
            <v>0</v>
          </cell>
          <cell r="G128">
            <v>0</v>
          </cell>
          <cell r="H128">
            <v>0</v>
          </cell>
        </row>
        <row r="129">
          <cell r="A129" t="str">
            <v>SE-06245</v>
          </cell>
          <cell r="B129" t="str">
            <v>Rubidium Frequency Standard</v>
          </cell>
          <cell r="C129" t="str">
            <v>Sansei Electronics</v>
          </cell>
          <cell r="D129" t="str">
            <v>FSR-101</v>
          </cell>
          <cell r="E129" t="str">
            <v>440141</v>
          </cell>
          <cell r="F129" t="str">
            <v>EEHG-07/0317</v>
          </cell>
          <cell r="G129">
            <v>39790</v>
          </cell>
          <cell r="H129" t="str">
            <v>NIMT</v>
          </cell>
        </row>
        <row r="130">
          <cell r="A130" t="str">
            <v>SE-06246</v>
          </cell>
          <cell r="B130" t="str">
            <v>Frequency Distributor</v>
          </cell>
          <cell r="C130" t="str">
            <v>Sansei Electronics</v>
          </cell>
          <cell r="D130" t="str">
            <v>FD-08</v>
          </cell>
          <cell r="E130" t="str">
            <v>440142</v>
          </cell>
          <cell r="F130" t="str">
            <v>406-4246</v>
          </cell>
          <cell r="G130">
            <v>39445</v>
          </cell>
          <cell r="H130" t="str">
            <v>NIMT</v>
          </cell>
        </row>
        <row r="131">
          <cell r="A131" t="str">
            <v>SE-06247</v>
          </cell>
          <cell r="B131" t="str">
            <v>Decade Resistor Box</v>
          </cell>
          <cell r="C131" t="str">
            <v>E&amp;C</v>
          </cell>
          <cell r="D131" t="str">
            <v>DR26610</v>
          </cell>
          <cell r="E131" t="str">
            <v xml:space="preserve">610513 </v>
          </cell>
          <cell r="F131" t="str">
            <v>7518-6917</v>
          </cell>
          <cell r="G131">
            <v>39796</v>
          </cell>
          <cell r="H131" t="str">
            <v>AIST</v>
          </cell>
        </row>
        <row r="132">
          <cell r="A132" t="str">
            <v>SE-06248</v>
          </cell>
          <cell r="B132" t="str">
            <v>Universal Counter</v>
          </cell>
          <cell r="C132" t="str">
            <v>HP</v>
          </cell>
          <cell r="D132" t="str">
            <v>53132A</v>
          </cell>
          <cell r="E132" t="str">
            <v>KR91201097</v>
          </cell>
          <cell r="F132" t="str">
            <v>EEHG-07/0318</v>
          </cell>
          <cell r="G132">
            <v>39790</v>
          </cell>
          <cell r="H132" t="str">
            <v>NIMT</v>
          </cell>
        </row>
        <row r="133">
          <cell r="A133" t="str">
            <v>SE-07249</v>
          </cell>
          <cell r="B133" t="str">
            <v>Standard Resistance</v>
          </cell>
          <cell r="C133" t="str">
            <v>IET Labs, Inc.</v>
          </cell>
          <cell r="D133" t="str">
            <v>SRX-0.01</v>
          </cell>
          <cell r="E133" t="str">
            <v>H1-0703306</v>
          </cell>
          <cell r="F133" t="str">
            <v>20070118-9838</v>
          </cell>
          <cell r="G133">
            <v>39465</v>
          </cell>
          <cell r="H133">
            <v>0</v>
          </cell>
        </row>
        <row r="134">
          <cell r="A134" t="str">
            <v>SE-07250</v>
          </cell>
          <cell r="B134" t="str">
            <v>Standard Resistance</v>
          </cell>
          <cell r="C134" t="str">
            <v>IET Labs, Inc.</v>
          </cell>
          <cell r="D134" t="str">
            <v>SRX-0.1</v>
          </cell>
          <cell r="E134" t="str">
            <v>H1-0703307</v>
          </cell>
          <cell r="F134" t="str">
            <v>20070118-9837</v>
          </cell>
          <cell r="G134">
            <v>39465</v>
          </cell>
          <cell r="H134">
            <v>0</v>
          </cell>
        </row>
        <row r="135">
          <cell r="A135" t="str">
            <v>SE-07251</v>
          </cell>
          <cell r="B135" t="str">
            <v>Standard Resistance</v>
          </cell>
          <cell r="C135" t="str">
            <v>IET Labs, Inc.</v>
          </cell>
          <cell r="D135" t="str">
            <v>SRX-1M</v>
          </cell>
          <cell r="E135" t="str">
            <v>H1-0705312</v>
          </cell>
          <cell r="F135" t="str">
            <v>20070131-9962</v>
          </cell>
          <cell r="G135">
            <v>39465</v>
          </cell>
          <cell r="H135">
            <v>0</v>
          </cell>
        </row>
        <row r="136">
          <cell r="A136" t="str">
            <v>SE-07252</v>
          </cell>
          <cell r="B136" t="str">
            <v>Standard Resistance</v>
          </cell>
          <cell r="C136" t="str">
            <v>IET Labs, Inc.</v>
          </cell>
          <cell r="D136" t="str">
            <v>SRX-10</v>
          </cell>
          <cell r="E136" t="str">
            <v>H1-0646479</v>
          </cell>
          <cell r="F136" t="str">
            <v>20061116-9306</v>
          </cell>
          <cell r="G136">
            <v>39465</v>
          </cell>
          <cell r="H136">
            <v>0</v>
          </cell>
        </row>
        <row r="137">
          <cell r="A137" t="str">
            <v>SE-07253</v>
          </cell>
          <cell r="B137" t="str">
            <v>Standard Resistance</v>
          </cell>
          <cell r="C137" t="str">
            <v>IET Labs, Inc.</v>
          </cell>
          <cell r="D137" t="str">
            <v>SRX-100</v>
          </cell>
          <cell r="E137" t="str">
            <v>H1-0646480</v>
          </cell>
          <cell r="F137" t="str">
            <v>20061116-9307</v>
          </cell>
          <cell r="G137">
            <v>39465</v>
          </cell>
          <cell r="H137">
            <v>0</v>
          </cell>
        </row>
        <row r="138">
          <cell r="A138" t="str">
            <v>SE-07254</v>
          </cell>
          <cell r="B138" t="str">
            <v>Standard Resistance</v>
          </cell>
          <cell r="C138" t="str">
            <v>IET Labs, Inc.</v>
          </cell>
          <cell r="D138" t="str">
            <v>SRX-1K</v>
          </cell>
          <cell r="E138" t="str">
            <v>H1-0646481</v>
          </cell>
          <cell r="F138" t="str">
            <v>20061116-9308</v>
          </cell>
          <cell r="G138">
            <v>39465</v>
          </cell>
          <cell r="H138">
            <v>0</v>
          </cell>
        </row>
        <row r="139">
          <cell r="A139" t="str">
            <v>SE-07255</v>
          </cell>
          <cell r="B139" t="str">
            <v>Standard Resistance</v>
          </cell>
          <cell r="C139" t="str">
            <v>IET Labs, Inc.</v>
          </cell>
          <cell r="D139" t="str">
            <v>SRX-10M</v>
          </cell>
          <cell r="E139" t="str">
            <v>H1-0710498</v>
          </cell>
          <cell r="F139" t="str">
            <v>20070315-10452</v>
          </cell>
          <cell r="G139">
            <v>39465</v>
          </cell>
          <cell r="H139">
            <v>0</v>
          </cell>
        </row>
        <row r="140">
          <cell r="A140" t="str">
            <v>SE-07256</v>
          </cell>
          <cell r="B140" t="str">
            <v>Standard Resistance</v>
          </cell>
          <cell r="C140" t="str">
            <v>IET Labs, Inc.</v>
          </cell>
          <cell r="D140" t="str">
            <v>SRX-0.001</v>
          </cell>
          <cell r="E140" t="str">
            <v>H1-0710499</v>
          </cell>
          <cell r="F140" t="str">
            <v>20070315-10453</v>
          </cell>
          <cell r="G140">
            <v>39465</v>
          </cell>
          <cell r="H140">
            <v>0</v>
          </cell>
        </row>
        <row r="141">
          <cell r="A141" t="str">
            <v>SE-07257</v>
          </cell>
          <cell r="B141" t="str">
            <v>Standard Resistance</v>
          </cell>
          <cell r="C141" t="str">
            <v>IET Labs, Inc.</v>
          </cell>
          <cell r="D141" t="str">
            <v>SRX-100K</v>
          </cell>
          <cell r="E141" t="str">
            <v>H1-0710500</v>
          </cell>
          <cell r="F141" t="str">
            <v>20070315-10451</v>
          </cell>
          <cell r="G141">
            <v>39465</v>
          </cell>
          <cell r="H141">
            <v>0</v>
          </cell>
        </row>
        <row r="142">
          <cell r="A142" t="str">
            <v>SE-07258</v>
          </cell>
          <cell r="B142" t="str">
            <v>Resistance Network</v>
          </cell>
          <cell r="C142" t="str">
            <v>Fluke</v>
          </cell>
          <cell r="D142" t="str">
            <v>P/N 690567</v>
          </cell>
          <cell r="E142" t="str">
            <v>---</v>
          </cell>
          <cell r="F142" t="str">
            <v>Calibration not required</v>
          </cell>
          <cell r="G142">
            <v>0</v>
          </cell>
          <cell r="H142">
            <v>0</v>
          </cell>
        </row>
        <row r="143">
          <cell r="A143" t="str">
            <v>SE-07259</v>
          </cell>
          <cell r="B143" t="str">
            <v>True RMS Multimeter</v>
          </cell>
          <cell r="C143" t="str">
            <v>Fluke</v>
          </cell>
          <cell r="D143">
            <v>189</v>
          </cell>
          <cell r="E143" t="str">
            <v>93430123</v>
          </cell>
          <cell r="F143" t="str">
            <v>EELG-07/0800</v>
          </cell>
          <cell r="G143">
            <v>39606</v>
          </cell>
          <cell r="H143" t="str">
            <v>NIMT</v>
          </cell>
        </row>
        <row r="144">
          <cell r="A144" t="str">
            <v>SE-07260</v>
          </cell>
          <cell r="B144" t="str">
            <v>True RMS Multimeter</v>
          </cell>
          <cell r="C144" t="str">
            <v>Fluke</v>
          </cell>
          <cell r="D144">
            <v>111</v>
          </cell>
          <cell r="E144" t="str">
            <v>91490285</v>
          </cell>
          <cell r="F144" t="str">
            <v>EELG-07/0968</v>
          </cell>
          <cell r="G144">
            <v>39635</v>
          </cell>
          <cell r="H144" t="str">
            <v>NIMT</v>
          </cell>
        </row>
        <row r="145">
          <cell r="A145" t="str">
            <v>SE-07261</v>
          </cell>
          <cell r="B145" t="str">
            <v>True RMS Multimeter</v>
          </cell>
          <cell r="C145" t="str">
            <v>Fluke</v>
          </cell>
          <cell r="D145">
            <v>111</v>
          </cell>
          <cell r="E145" t="str">
            <v>91320307</v>
          </cell>
          <cell r="F145" t="str">
            <v>EELG-07/0969</v>
          </cell>
          <cell r="G145">
            <v>39635</v>
          </cell>
          <cell r="H145" t="str">
            <v>NIMT</v>
          </cell>
        </row>
        <row r="146">
          <cell r="A146" t="str">
            <v>SE-07262</v>
          </cell>
          <cell r="B146" t="str">
            <v>6.5 Digit Multimeter</v>
          </cell>
          <cell r="C146" t="str">
            <v>Fluke</v>
          </cell>
          <cell r="D146" t="str">
            <v>8846A</v>
          </cell>
          <cell r="E146" t="str">
            <v>9365021</v>
          </cell>
          <cell r="F146" t="str">
            <v>EELG-07/1359</v>
          </cell>
          <cell r="G146">
            <v>39695</v>
          </cell>
          <cell r="H146" t="str">
            <v>NIMT</v>
          </cell>
        </row>
        <row r="147">
          <cell r="A147" t="str">
            <v>SE-07263</v>
          </cell>
          <cell r="B147" t="str">
            <v>Termination</v>
          </cell>
          <cell r="C147" t="str">
            <v>Agilent</v>
          </cell>
          <cell r="D147" t="str">
            <v>902C</v>
          </cell>
          <cell r="E147" t="str">
            <v>51077</v>
          </cell>
          <cell r="F147" t="str">
            <v>EEH-07/0708</v>
          </cell>
          <cell r="G147">
            <v>39656</v>
          </cell>
          <cell r="H147" t="str">
            <v>AIST</v>
          </cell>
        </row>
        <row r="148">
          <cell r="A148" t="str">
            <v>SE-07264</v>
          </cell>
          <cell r="B148" t="str">
            <v>Termination</v>
          </cell>
          <cell r="C148" t="str">
            <v>Agilent</v>
          </cell>
          <cell r="D148" t="str">
            <v>902D</v>
          </cell>
          <cell r="E148" t="str">
            <v>50936</v>
          </cell>
          <cell r="F148" t="str">
            <v>EEH-07/0707</v>
          </cell>
          <cell r="G148">
            <v>39656</v>
          </cell>
          <cell r="H148" t="str">
            <v>AIST</v>
          </cell>
        </row>
        <row r="149">
          <cell r="A149" t="str">
            <v>SE-07265</v>
          </cell>
          <cell r="B149" t="str">
            <v>Wrist Strap + Shoe Tester</v>
          </cell>
          <cell r="C149" t="str">
            <v>3M</v>
          </cell>
          <cell r="D149">
            <v>740</v>
          </cell>
          <cell r="E149" t="str">
            <v>149080610</v>
          </cell>
          <cell r="F149">
            <v>149080610</v>
          </cell>
          <cell r="G149">
            <v>39613</v>
          </cell>
          <cell r="H149" t="str">
            <v>NIST</v>
          </cell>
        </row>
        <row r="150">
          <cell r="A150" t="str">
            <v>SE-07266</v>
          </cell>
          <cell r="B150" t="str">
            <v>Electrostatic Voltmeter</v>
          </cell>
          <cell r="C150" t="str">
            <v>Trek</v>
          </cell>
          <cell r="D150" t="str">
            <v>347-3-L-CE &amp; 555P-4</v>
          </cell>
          <cell r="E150" t="str">
            <v>671 &amp; 962</v>
          </cell>
          <cell r="F150" t="str">
            <v>034503</v>
          </cell>
          <cell r="G150">
            <v>39635</v>
          </cell>
          <cell r="H150" t="str">
            <v>NIST</v>
          </cell>
        </row>
        <row r="151">
          <cell r="A151" t="str">
            <v>SE-07267</v>
          </cell>
          <cell r="B151" t="str">
            <v>SONET/SDH/PDH/ATM Analyzer</v>
          </cell>
          <cell r="C151" t="str">
            <v>Anritsu</v>
          </cell>
          <cell r="D151" t="str">
            <v>MP1570A</v>
          </cell>
          <cell r="E151" t="str">
            <v>6100149840</v>
          </cell>
          <cell r="F151" t="str">
            <v>K50701303</v>
          </cell>
          <cell r="G151">
            <v>39618</v>
          </cell>
          <cell r="H151" t="str">
            <v>NIST</v>
          </cell>
        </row>
        <row r="152">
          <cell r="A152" t="str">
            <v>SE-07268</v>
          </cell>
          <cell r="B152" t="str">
            <v>Digital Real-Time Oscilloscope</v>
          </cell>
          <cell r="C152" t="str">
            <v>Tektronix</v>
          </cell>
          <cell r="D152" t="str">
            <v>TDS684B</v>
          </cell>
          <cell r="E152" t="str">
            <v>B011068</v>
          </cell>
          <cell r="F152" t="str">
            <v>EEH-07/0842</v>
          </cell>
          <cell r="G152">
            <v>39758</v>
          </cell>
          <cell r="H152" t="str">
            <v>NMIT, AIST</v>
          </cell>
        </row>
        <row r="153">
          <cell r="A153" t="str">
            <v>SE-07269</v>
          </cell>
          <cell r="B153" t="str">
            <v>Video Measurement Set</v>
          </cell>
          <cell r="C153" t="str">
            <v>Tektronix</v>
          </cell>
          <cell r="D153" t="str">
            <v>VM700T</v>
          </cell>
          <cell r="E153" t="str">
            <v>B040376</v>
          </cell>
          <cell r="F153" t="str">
            <v>KTE-703253</v>
          </cell>
          <cell r="G153">
            <v>39624</v>
          </cell>
          <cell r="H153" t="str">
            <v>KOLAS</v>
          </cell>
        </row>
        <row r="154">
          <cell r="A154" t="str">
            <v>SE-07270</v>
          </cell>
          <cell r="B154" t="str">
            <v xml:space="preserve">Signal Generation Platform </v>
          </cell>
          <cell r="C154" t="str">
            <v>Tektronix</v>
          </cell>
          <cell r="D154" t="str">
            <v>TG2000</v>
          </cell>
          <cell r="E154" t="str">
            <v>B010651</v>
          </cell>
          <cell r="F154" t="str">
            <v>KTE-703252</v>
          </cell>
          <cell r="G154">
            <v>39624</v>
          </cell>
          <cell r="H154" t="str">
            <v>KOLAS</v>
          </cell>
        </row>
        <row r="155">
          <cell r="A155" t="str">
            <v>SE-07271</v>
          </cell>
          <cell r="B155" t="str">
            <v>Audio Measurement Set</v>
          </cell>
          <cell r="C155" t="str">
            <v>Tektronix</v>
          </cell>
          <cell r="D155" t="str">
            <v>AM700</v>
          </cell>
          <cell r="E155" t="str">
            <v>B010125</v>
          </cell>
          <cell r="F155" t="str">
            <v>EEH-07/0843</v>
          </cell>
          <cell r="G155">
            <v>39720</v>
          </cell>
          <cell r="H155" t="str">
            <v>NIST</v>
          </cell>
        </row>
        <row r="156">
          <cell r="A156" t="str">
            <v>SE-07272</v>
          </cell>
          <cell r="B156" t="str">
            <v>Optical Attenuator</v>
          </cell>
          <cell r="C156" t="str">
            <v>HP</v>
          </cell>
          <cell r="D156" t="str">
            <v>8156A</v>
          </cell>
          <cell r="E156" t="str">
            <v>060070181</v>
          </cell>
          <cell r="F156" t="str">
            <v>KTE-703255</v>
          </cell>
          <cell r="G156">
            <v>39624</v>
          </cell>
          <cell r="H156" t="str">
            <v>KOLAS</v>
          </cell>
        </row>
        <row r="157">
          <cell r="A157" t="str">
            <v>SE-07273</v>
          </cell>
          <cell r="B157" t="str">
            <v xml:space="preserve">Range Calibrator </v>
          </cell>
          <cell r="C157" t="str">
            <v>HP</v>
          </cell>
          <cell r="D157" t="str">
            <v>11683A</v>
          </cell>
          <cell r="E157" t="str">
            <v>1719A01447</v>
          </cell>
          <cell r="F157" t="str">
            <v>KTE-703254</v>
          </cell>
          <cell r="G157">
            <v>39624</v>
          </cell>
          <cell r="H157" t="str">
            <v>KOLAS</v>
          </cell>
        </row>
        <row r="158">
          <cell r="A158" t="str">
            <v>SE-07274</v>
          </cell>
          <cell r="B158" t="str">
            <v>Amplifier</v>
          </cell>
          <cell r="C158" t="str">
            <v>HP</v>
          </cell>
          <cell r="D158" t="str">
            <v>8447D</v>
          </cell>
          <cell r="E158" t="str">
            <v>2944A08690</v>
          </cell>
          <cell r="F158" t="str">
            <v>KTE-703256</v>
          </cell>
          <cell r="G158">
            <v>39624</v>
          </cell>
          <cell r="H158" t="str">
            <v>KOLAS</v>
          </cell>
        </row>
        <row r="159">
          <cell r="A159" t="str">
            <v>SE-07275</v>
          </cell>
          <cell r="B159" t="str">
            <v>Tunable Laser Module</v>
          </cell>
          <cell r="C159" t="str">
            <v>Agilent</v>
          </cell>
          <cell r="D159" t="str">
            <v>81689A</v>
          </cell>
          <cell r="E159" t="str">
            <v>US39903065</v>
          </cell>
          <cell r="F159" t="str">
            <v>EEO-07/0069</v>
          </cell>
          <cell r="G159">
            <v>39719</v>
          </cell>
          <cell r="H159" t="str">
            <v>NIST</v>
          </cell>
        </row>
        <row r="160">
          <cell r="A160" t="str">
            <v>SE-07276</v>
          </cell>
          <cell r="B160" t="str">
            <v>Optical Time Domain Reflectometer</v>
          </cell>
          <cell r="C160" t="str">
            <v>HP</v>
          </cell>
          <cell r="D160" t="str">
            <v>8147A</v>
          </cell>
          <cell r="E160" t="str">
            <v>DE35501260</v>
          </cell>
          <cell r="F160" t="str">
            <v>KTE-703259</v>
          </cell>
          <cell r="G160">
            <v>39624</v>
          </cell>
          <cell r="H160" t="str">
            <v>KOLAS</v>
          </cell>
        </row>
        <row r="161">
          <cell r="A161" t="str">
            <v>SE-07277</v>
          </cell>
          <cell r="B161" t="str">
            <v>Polarization Controller</v>
          </cell>
          <cell r="C161" t="str">
            <v>Agilent</v>
          </cell>
          <cell r="D161" t="str">
            <v>8169A</v>
          </cell>
          <cell r="E161" t="str">
            <v>3425G00918</v>
          </cell>
          <cell r="F161" t="str">
            <v>EEO-07/0070</v>
          </cell>
          <cell r="G161">
            <v>39723</v>
          </cell>
          <cell r="H161" t="str">
            <v>NIST</v>
          </cell>
        </row>
        <row r="162">
          <cell r="A162" t="str">
            <v>SE-07278</v>
          </cell>
          <cell r="B162" t="str">
            <v>Trifield Meter</v>
          </cell>
          <cell r="C162" t="str">
            <v>Sato Shouji</v>
          </cell>
          <cell r="D162" t="str">
            <v>100XE</v>
          </cell>
          <cell r="E162" t="str">
            <v>---</v>
          </cell>
          <cell r="F162" t="str">
            <v>Calibration not required</v>
          </cell>
          <cell r="G162">
            <v>0</v>
          </cell>
          <cell r="H162">
            <v>0</v>
          </cell>
        </row>
        <row r="163">
          <cell r="A163" t="str">
            <v>SE-07279</v>
          </cell>
          <cell r="B163" t="str">
            <v>4th Order Filter</v>
          </cell>
          <cell r="C163" t="str">
            <v>HP</v>
          </cell>
          <cell r="D163" t="str">
            <v>83485B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</row>
        <row r="164">
          <cell r="A164" t="str">
            <v>SE-07280</v>
          </cell>
          <cell r="B164" t="str">
            <v>Digital Communication Analyzer</v>
          </cell>
          <cell r="C164" t="str">
            <v>HP</v>
          </cell>
          <cell r="D164" t="str">
            <v>83480A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</row>
        <row r="165">
          <cell r="A165" t="str">
            <v>SE-07281</v>
          </cell>
          <cell r="B165" t="str">
            <v>Return Loss Module</v>
          </cell>
          <cell r="C165" t="str">
            <v>HP</v>
          </cell>
          <cell r="D165" t="str">
            <v>81534A</v>
          </cell>
          <cell r="E165" t="str">
            <v>3046G01003</v>
          </cell>
          <cell r="F165" t="str">
            <v>407-4281</v>
          </cell>
          <cell r="G165">
            <v>39718</v>
          </cell>
          <cell r="H165" t="str">
            <v>AIST, NIST</v>
          </cell>
        </row>
        <row r="166">
          <cell r="A166" t="str">
            <v>SE-07282</v>
          </cell>
          <cell r="B166" t="str">
            <v>NFA Series Noise Figure Analyzer</v>
          </cell>
          <cell r="C166" t="str">
            <v>Agilent</v>
          </cell>
          <cell r="D166" t="str">
            <v>N8972A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</row>
        <row r="167">
          <cell r="A167" t="str">
            <v>SE-99001</v>
          </cell>
          <cell r="B167" t="str">
            <v>DC Standard</v>
          </cell>
          <cell r="C167" t="str">
            <v>Fluke</v>
          </cell>
          <cell r="D167" t="str">
            <v>732B</v>
          </cell>
          <cell r="E167" t="str">
            <v>7135010</v>
          </cell>
          <cell r="F167" t="str">
            <v>EL-0037/06</v>
          </cell>
          <cell r="G167">
            <v>39495</v>
          </cell>
          <cell r="H167" t="str">
            <v>NIMT</v>
          </cell>
        </row>
        <row r="168">
          <cell r="A168" t="str">
            <v>SE-99003</v>
          </cell>
          <cell r="B168" t="str">
            <v>Calibrator/Source</v>
          </cell>
          <cell r="C168" t="str">
            <v>Keithley</v>
          </cell>
          <cell r="D168" t="str">
            <v>263</v>
          </cell>
          <cell r="E168" t="str">
            <v>0561936</v>
          </cell>
          <cell r="F168" t="str">
            <v>EEL-07/1314</v>
          </cell>
          <cell r="G168">
            <v>39786</v>
          </cell>
          <cell r="H168" t="str">
            <v>NIMT</v>
          </cell>
        </row>
        <row r="169">
          <cell r="A169" t="str">
            <v>SE-99004</v>
          </cell>
          <cell r="B169" t="str">
            <v>DC Calibration Set</v>
          </cell>
          <cell r="C169" t="str">
            <v>Yokogawa</v>
          </cell>
          <cell r="D169" t="str">
            <v>2560</v>
          </cell>
          <cell r="E169" t="str">
            <v>55BL9039</v>
          </cell>
          <cell r="F169" t="str">
            <v>EELG-07/0343</v>
          </cell>
          <cell r="G169">
            <v>39520</v>
          </cell>
          <cell r="H169" t="str">
            <v>NIMT</v>
          </cell>
        </row>
        <row r="170">
          <cell r="A170" t="str">
            <v>SE-99005</v>
          </cell>
          <cell r="B170" t="str">
            <v>AC Voltage Current Standard</v>
          </cell>
          <cell r="C170" t="str">
            <v>Yokogawa</v>
          </cell>
          <cell r="D170" t="str">
            <v>2558-00</v>
          </cell>
          <cell r="E170" t="str">
            <v>55AY9023</v>
          </cell>
          <cell r="F170" t="str">
            <v>EELG-07/0344</v>
          </cell>
          <cell r="G170">
            <v>39520</v>
          </cell>
          <cell r="H170" t="str">
            <v>NIMT</v>
          </cell>
        </row>
        <row r="171">
          <cell r="A171" t="str">
            <v>SE-99006</v>
          </cell>
          <cell r="B171" t="str">
            <v>Multi-Product Calibrator</v>
          </cell>
          <cell r="C171" t="str">
            <v>Fluke</v>
          </cell>
          <cell r="D171" t="str">
            <v>5500A+SC300</v>
          </cell>
          <cell r="E171" t="str">
            <v>6490021</v>
          </cell>
          <cell r="F171" t="str">
            <v>EEL-07/0346</v>
          </cell>
          <cell r="G171">
            <v>39530</v>
          </cell>
          <cell r="H171" t="str">
            <v>NIMT</v>
          </cell>
        </row>
        <row r="172">
          <cell r="A172" t="str">
            <v>SE-99010</v>
          </cell>
          <cell r="B172" t="str">
            <v>Amplifier</v>
          </cell>
          <cell r="C172" t="str">
            <v>Fluke</v>
          </cell>
          <cell r="D172" t="str">
            <v>5725A</v>
          </cell>
          <cell r="E172" t="str">
            <v>6485001</v>
          </cell>
          <cell r="F172" t="str">
            <v>EL-0039/06</v>
          </cell>
          <cell r="G172">
            <v>39340</v>
          </cell>
          <cell r="H172" t="str">
            <v>NIMT</v>
          </cell>
        </row>
        <row r="173">
          <cell r="A173" t="str">
            <v>SE-99011</v>
          </cell>
          <cell r="B173" t="str">
            <v>Portable Calibrator</v>
          </cell>
          <cell r="C173" t="str">
            <v>Yokogawa</v>
          </cell>
          <cell r="D173" t="str">
            <v>2422</v>
          </cell>
          <cell r="E173" t="str">
            <v>65MD0433</v>
          </cell>
          <cell r="F173" t="str">
            <v>EETG-07/0131</v>
          </cell>
          <cell r="G173">
            <v>39611</v>
          </cell>
          <cell r="H173" t="str">
            <v>NIMT</v>
          </cell>
        </row>
        <row r="174">
          <cell r="A174" t="str">
            <v>SE-99012</v>
          </cell>
          <cell r="B174" t="str">
            <v>Digital Multimeter</v>
          </cell>
          <cell r="C174" t="str">
            <v>HP</v>
          </cell>
          <cell r="D174" t="str">
            <v>3458A-002</v>
          </cell>
          <cell r="E174" t="str">
            <v>2823A12137</v>
          </cell>
          <cell r="F174" t="str">
            <v>EEL-07/0310</v>
          </cell>
          <cell r="G174">
            <v>39529</v>
          </cell>
          <cell r="H174" t="str">
            <v>NIMT</v>
          </cell>
        </row>
        <row r="175">
          <cell r="A175" t="str">
            <v>SE-99013</v>
          </cell>
          <cell r="B175" t="str">
            <v>RMS Voltmeter</v>
          </cell>
          <cell r="C175" t="str">
            <v>HP</v>
          </cell>
          <cell r="D175" t="str">
            <v>3400B</v>
          </cell>
          <cell r="E175" t="str">
            <v>3241A01159</v>
          </cell>
          <cell r="F175" t="str">
            <v>EEL-07/0715</v>
          </cell>
          <cell r="G175">
            <v>39633</v>
          </cell>
          <cell r="H175" t="str">
            <v>NIMT</v>
          </cell>
        </row>
        <row r="176">
          <cell r="A176" t="str">
            <v>SE-99014</v>
          </cell>
          <cell r="B176" t="str">
            <v>Digital Multimeter</v>
          </cell>
          <cell r="C176" t="str">
            <v>HP</v>
          </cell>
          <cell r="D176" t="str">
            <v>34401A</v>
          </cell>
          <cell r="E176" t="str">
            <v>US36051808</v>
          </cell>
          <cell r="F176" t="str">
            <v>EELG-07/0647</v>
          </cell>
          <cell r="G176">
            <v>39578</v>
          </cell>
          <cell r="H176" t="str">
            <v>NIMT</v>
          </cell>
        </row>
        <row r="177">
          <cell r="A177" t="str">
            <v>SE-99015</v>
          </cell>
          <cell r="B177" t="str">
            <v>Digital Multimeter</v>
          </cell>
          <cell r="C177" t="str">
            <v>Yokogawa</v>
          </cell>
          <cell r="D177" t="str">
            <v>7537-01</v>
          </cell>
          <cell r="E177" t="str">
            <v>8C00496</v>
          </cell>
          <cell r="F177" t="str">
            <v>EELG-07/0646</v>
          </cell>
          <cell r="G177">
            <v>39578</v>
          </cell>
          <cell r="H177" t="str">
            <v>NIMT</v>
          </cell>
        </row>
        <row r="178">
          <cell r="A178" t="str">
            <v>SE-99016</v>
          </cell>
          <cell r="B178" t="str">
            <v>Digital Electrometer</v>
          </cell>
          <cell r="C178" t="str">
            <v>Keithley</v>
          </cell>
          <cell r="D178" t="str">
            <v>617</v>
          </cell>
          <cell r="E178" t="str">
            <v>0563306</v>
          </cell>
          <cell r="F178" t="str">
            <v>EEL-07/1212</v>
          </cell>
          <cell r="G178">
            <v>39766</v>
          </cell>
          <cell r="H178" t="str">
            <v>NIMT</v>
          </cell>
        </row>
        <row r="179">
          <cell r="A179" t="str">
            <v>SE-99017</v>
          </cell>
          <cell r="B179" t="str">
            <v>Multifunction Transfer Standard</v>
          </cell>
          <cell r="C179" t="str">
            <v>Wavetek</v>
          </cell>
          <cell r="D179" t="str">
            <v>4950</v>
          </cell>
          <cell r="E179" t="str">
            <v>38173</v>
          </cell>
          <cell r="F179" t="str">
            <v>Calibration not required</v>
          </cell>
          <cell r="G179">
            <v>0</v>
          </cell>
          <cell r="H179">
            <v>0</v>
          </cell>
        </row>
        <row r="180">
          <cell r="A180" t="str">
            <v>SE-99022</v>
          </cell>
          <cell r="B180" t="str">
            <v>Primary DC/AC Shunt</v>
          </cell>
          <cell r="C180" t="str">
            <v>Holt</v>
          </cell>
          <cell r="D180" t="str">
            <v>HCS-1</v>
          </cell>
          <cell r="E180" t="str">
            <v>0943500001351</v>
          </cell>
          <cell r="F180" t="str">
            <v>7518-2177</v>
          </cell>
          <cell r="G180">
            <v>39627</v>
          </cell>
          <cell r="H180" t="str">
            <v>NIST</v>
          </cell>
        </row>
        <row r="181">
          <cell r="A181" t="str">
            <v>SE-99022</v>
          </cell>
          <cell r="B181" t="str">
            <v>Primary DC/AC Shunt</v>
          </cell>
          <cell r="C181" t="str">
            <v>Holt</v>
          </cell>
          <cell r="D181" t="str">
            <v>HCS-1</v>
          </cell>
          <cell r="E181" t="str">
            <v>0943500001351</v>
          </cell>
          <cell r="F181" t="str">
            <v>EL-0215/06</v>
          </cell>
          <cell r="G181">
            <v>39856</v>
          </cell>
          <cell r="H181" t="str">
            <v>NIMT</v>
          </cell>
        </row>
        <row r="182">
          <cell r="A182" t="str">
            <v>SE-99023</v>
          </cell>
          <cell r="B182" t="str">
            <v>Electronic Load</v>
          </cell>
          <cell r="C182" t="str">
            <v>Kikusui</v>
          </cell>
          <cell r="D182" t="str">
            <v>PLZ700W</v>
          </cell>
          <cell r="E182" t="str">
            <v>1650065</v>
          </cell>
          <cell r="F182" t="str">
            <v>EELG-07/0971</v>
          </cell>
          <cell r="G182">
            <v>39634</v>
          </cell>
          <cell r="H182" t="str">
            <v>NIMT</v>
          </cell>
        </row>
        <row r="183">
          <cell r="A183" t="str">
            <v>SE-99024</v>
          </cell>
          <cell r="B183" t="str">
            <v>Standard Shunt</v>
          </cell>
          <cell r="C183" t="str">
            <v>Yokogawa</v>
          </cell>
          <cell r="D183" t="str">
            <v>2743-06</v>
          </cell>
          <cell r="E183" t="str">
            <v>69VG0602</v>
          </cell>
          <cell r="F183" t="str">
            <v>EL-0151/05</v>
          </cell>
          <cell r="G183">
            <v>39381</v>
          </cell>
          <cell r="H183" t="str">
            <v>NIMT</v>
          </cell>
        </row>
        <row r="184">
          <cell r="A184" t="str">
            <v>SE-99025</v>
          </cell>
          <cell r="B184" t="str">
            <v>DC/AC Shunt</v>
          </cell>
          <cell r="C184" t="str">
            <v>Guildline</v>
          </cell>
          <cell r="D184" t="str">
            <v>7320</v>
          </cell>
          <cell r="E184" t="str">
            <v>63834</v>
          </cell>
          <cell r="F184" t="str">
            <v>EL-0216/06</v>
          </cell>
          <cell r="G184">
            <v>39853</v>
          </cell>
          <cell r="H184" t="str">
            <v>NIMT</v>
          </cell>
        </row>
        <row r="185">
          <cell r="A185" t="str">
            <v>SE-99026</v>
          </cell>
          <cell r="B185" t="str">
            <v>AC/DC Shunt</v>
          </cell>
          <cell r="C185" t="str">
            <v>Wavetek</v>
          </cell>
          <cell r="D185">
            <v>4953</v>
          </cell>
          <cell r="E185" t="str">
            <v>38105</v>
          </cell>
          <cell r="F185" t="str">
            <v>EEL-07/0716</v>
          </cell>
          <cell r="G185">
            <v>39640</v>
          </cell>
          <cell r="H185" t="str">
            <v>NIMT</v>
          </cell>
        </row>
        <row r="186">
          <cell r="A186" t="str">
            <v>SE-99027</v>
          </cell>
          <cell r="B186" t="str">
            <v>Curr. Calibrator for W.Tester</v>
          </cell>
          <cell r="C186" t="str">
            <v>Kikusui</v>
          </cell>
          <cell r="D186" t="str">
            <v>TOS1200</v>
          </cell>
          <cell r="E186" t="str">
            <v>15110556</v>
          </cell>
          <cell r="F186" t="str">
            <v>EELG-07/0780</v>
          </cell>
          <cell r="G186">
            <v>39603</v>
          </cell>
          <cell r="H186" t="str">
            <v>NIMT</v>
          </cell>
        </row>
        <row r="187">
          <cell r="A187" t="str">
            <v>SE-99028</v>
          </cell>
          <cell r="B187" t="str">
            <v>High Voltage Digitalmeter</v>
          </cell>
          <cell r="C187" t="str">
            <v>Kikusui</v>
          </cell>
          <cell r="D187" t="str">
            <v>149-10A</v>
          </cell>
          <cell r="E187" t="str">
            <v>15123315</v>
          </cell>
          <cell r="F187" t="str">
            <v>EELG-07/0342</v>
          </cell>
          <cell r="G187">
            <v>39525</v>
          </cell>
          <cell r="H187" t="str">
            <v>NMI, NIMT</v>
          </cell>
        </row>
        <row r="188">
          <cell r="A188" t="str">
            <v>SE-99030</v>
          </cell>
          <cell r="B188" t="str">
            <v>Withstanding Voltage Tester</v>
          </cell>
          <cell r="C188" t="str">
            <v>Kikusui</v>
          </cell>
          <cell r="D188" t="str">
            <v>TOS5101</v>
          </cell>
          <cell r="E188" t="str">
            <v>15110328</v>
          </cell>
          <cell r="F188" t="str">
            <v>EELG-07/0272</v>
          </cell>
          <cell r="G188">
            <v>39508</v>
          </cell>
          <cell r="H188" t="str">
            <v>NIMT, NMI</v>
          </cell>
        </row>
        <row r="189">
          <cell r="A189" t="str">
            <v>SE-99032</v>
          </cell>
          <cell r="B189" t="str">
            <v>Decade Resistance Box</v>
          </cell>
          <cell r="C189" t="str">
            <v>ESI</v>
          </cell>
          <cell r="D189" t="str">
            <v>DB62-11K</v>
          </cell>
          <cell r="E189" t="str">
            <v>N20708880062A</v>
          </cell>
          <cell r="F189" t="str">
            <v>EELG-07/0345</v>
          </cell>
          <cell r="G189">
            <v>39529</v>
          </cell>
          <cell r="H189" t="str">
            <v>NIMT</v>
          </cell>
        </row>
        <row r="190">
          <cell r="A190" t="str">
            <v>SE-99033</v>
          </cell>
          <cell r="B190" t="str">
            <v>Decade Resistance Box</v>
          </cell>
          <cell r="C190" t="str">
            <v>ESI</v>
          </cell>
          <cell r="D190" t="str">
            <v>DB62-11M</v>
          </cell>
          <cell r="E190" t="str">
            <v>R2020196DB62D</v>
          </cell>
          <cell r="F190" t="str">
            <v>EELG-07/0346</v>
          </cell>
          <cell r="G190">
            <v>39529</v>
          </cell>
          <cell r="H190" t="str">
            <v>NIMT</v>
          </cell>
        </row>
        <row r="191">
          <cell r="A191" t="str">
            <v>SE-99034</v>
          </cell>
          <cell r="B191" t="str">
            <v>Decade Resistance Box</v>
          </cell>
          <cell r="C191" t="str">
            <v>Yokogawa</v>
          </cell>
          <cell r="D191" t="str">
            <v>2793-03</v>
          </cell>
          <cell r="E191" t="str">
            <v>00084U</v>
          </cell>
          <cell r="F191" t="str">
            <v>EELG-07/0347</v>
          </cell>
          <cell r="G191">
            <v>39535</v>
          </cell>
          <cell r="H191" t="str">
            <v>NIMT</v>
          </cell>
        </row>
        <row r="192">
          <cell r="A192" t="str">
            <v>SE-99035</v>
          </cell>
          <cell r="B192" t="str">
            <v>Decade Resistance Box</v>
          </cell>
          <cell r="C192" t="str">
            <v>E&amp;C</v>
          </cell>
          <cell r="D192" t="str">
            <v>DR25500</v>
          </cell>
          <cell r="E192" t="str">
            <v>9507352</v>
          </cell>
          <cell r="F192" t="str">
            <v>EELG-07/1729</v>
          </cell>
          <cell r="G192">
            <v>39768</v>
          </cell>
          <cell r="H192" t="str">
            <v>NIMT</v>
          </cell>
        </row>
        <row r="193">
          <cell r="A193" t="str">
            <v>SE-99036</v>
          </cell>
          <cell r="B193" t="str">
            <v>4-Terminal Pair Resistor Set</v>
          </cell>
          <cell r="C193" t="str">
            <v>HP</v>
          </cell>
          <cell r="D193" t="str">
            <v>42030A</v>
          </cell>
          <cell r="E193" t="str">
            <v>3143J00135</v>
          </cell>
          <cell r="F193" t="str">
            <v>060210</v>
          </cell>
          <cell r="G193">
            <v>39424</v>
          </cell>
          <cell r="H193" t="str">
            <v>NMIJ</v>
          </cell>
        </row>
        <row r="194">
          <cell r="A194" t="str">
            <v>SE-99037</v>
          </cell>
          <cell r="B194" t="str">
            <v>Standard Resistor : 1mΩ</v>
          </cell>
          <cell r="C194" t="str">
            <v>Yokogawa</v>
          </cell>
          <cell r="D194" t="str">
            <v>2792-1m</v>
          </cell>
          <cell r="E194" t="str">
            <v>66VW1038</v>
          </cell>
          <cell r="F194" t="str">
            <v>EL-0226/06</v>
          </cell>
          <cell r="G194">
            <v>39459</v>
          </cell>
          <cell r="H194" t="str">
            <v>NIMT</v>
          </cell>
        </row>
        <row r="195">
          <cell r="A195" t="str">
            <v>SE-99038</v>
          </cell>
          <cell r="B195" t="str">
            <v>Standard Resistor : 10mΩ</v>
          </cell>
          <cell r="C195" t="str">
            <v>Yokogawa</v>
          </cell>
          <cell r="D195" t="str">
            <v>2792-10m</v>
          </cell>
          <cell r="E195" t="str">
            <v>N73D23</v>
          </cell>
          <cell r="F195" t="str">
            <v>EL-0227/06</v>
          </cell>
          <cell r="G195">
            <v>39773</v>
          </cell>
          <cell r="H195" t="str">
            <v>NIMT</v>
          </cell>
        </row>
        <row r="196">
          <cell r="A196" t="str">
            <v>SE-99039</v>
          </cell>
          <cell r="B196" t="str">
            <v>Standard Resistor : 100mΩ</v>
          </cell>
          <cell r="C196" t="str">
            <v>Yokogawa</v>
          </cell>
          <cell r="D196" t="str">
            <v>2792-100m</v>
          </cell>
          <cell r="E196" t="str">
            <v>66VW3052</v>
          </cell>
          <cell r="F196" t="str">
            <v>EL-0228/06</v>
          </cell>
          <cell r="G196">
            <v>39773</v>
          </cell>
          <cell r="H196" t="str">
            <v>NIMT</v>
          </cell>
        </row>
        <row r="197">
          <cell r="A197" t="str">
            <v>SE-99040</v>
          </cell>
          <cell r="B197" t="str">
            <v>Standard Resistor : 1Ω</v>
          </cell>
          <cell r="C197" t="str">
            <v>Yokogawa</v>
          </cell>
          <cell r="D197" t="str">
            <v>2792-1</v>
          </cell>
          <cell r="E197" t="str">
            <v>69VW4003</v>
          </cell>
          <cell r="F197" t="str">
            <v>Damaged, donot use</v>
          </cell>
          <cell r="G197">
            <v>0</v>
          </cell>
          <cell r="H197">
            <v>0</v>
          </cell>
        </row>
        <row r="198">
          <cell r="A198" t="str">
            <v>SE-99042</v>
          </cell>
          <cell r="B198" t="str">
            <v>Standard Resistor : 10Ω</v>
          </cell>
          <cell r="C198" t="str">
            <v>Yokogawa</v>
          </cell>
          <cell r="D198" t="str">
            <v>2792-10</v>
          </cell>
          <cell r="E198" t="str">
            <v>69VW5003</v>
          </cell>
          <cell r="F198" t="str">
            <v>EL-0230/06</v>
          </cell>
          <cell r="G198">
            <v>39775</v>
          </cell>
          <cell r="H198" t="str">
            <v>NIMT</v>
          </cell>
        </row>
        <row r="199">
          <cell r="A199" t="str">
            <v>SE-99044</v>
          </cell>
          <cell r="B199" t="str">
            <v>Standard Resistor : 100Ω</v>
          </cell>
          <cell r="C199" t="str">
            <v>Yokogawa</v>
          </cell>
          <cell r="D199" t="str">
            <v>2792-100</v>
          </cell>
          <cell r="E199" t="str">
            <v>69VW6002</v>
          </cell>
          <cell r="F199" t="str">
            <v>EL-0149/05</v>
          </cell>
          <cell r="G199">
            <v>39459</v>
          </cell>
          <cell r="H199" t="str">
            <v>NIMT</v>
          </cell>
        </row>
        <row r="200">
          <cell r="A200" t="str">
            <v>SE-99046</v>
          </cell>
          <cell r="B200" t="str">
            <v>Metal Clad Resistor : 0.1Ω</v>
          </cell>
          <cell r="C200" t="str">
            <v>PCN</v>
          </cell>
          <cell r="D200" t="str">
            <v>RH250M4-0.1</v>
          </cell>
          <cell r="E200" t="str">
            <v>T001</v>
          </cell>
          <cell r="F200" t="str">
            <v>EEL-07/0836</v>
          </cell>
          <cell r="G200">
            <v>39671</v>
          </cell>
          <cell r="H200" t="str">
            <v>NIMT</v>
          </cell>
        </row>
        <row r="201">
          <cell r="A201" t="str">
            <v>SE-99047</v>
          </cell>
          <cell r="B201" t="str">
            <v>Metal Clad Resistor : 0.5Ω</v>
          </cell>
          <cell r="C201" t="str">
            <v>PCN</v>
          </cell>
          <cell r="D201" t="str">
            <v>RH250M4-0.5</v>
          </cell>
          <cell r="E201" t="str">
            <v>T002</v>
          </cell>
          <cell r="F201" t="str">
            <v>EEL-07/0837</v>
          </cell>
          <cell r="G201">
            <v>39678</v>
          </cell>
          <cell r="H201" t="str">
            <v>NIMT</v>
          </cell>
        </row>
        <row r="202">
          <cell r="A202" t="str">
            <v>SE-99048</v>
          </cell>
          <cell r="B202" t="str">
            <v>Metal Clad Resistor : 1Ω</v>
          </cell>
          <cell r="C202" t="str">
            <v>PCN</v>
          </cell>
          <cell r="D202" t="str">
            <v>RH250ML-1</v>
          </cell>
          <cell r="E202" t="str">
            <v>T003</v>
          </cell>
          <cell r="F202" t="str">
            <v>EEL-07/0838</v>
          </cell>
          <cell r="G202">
            <v>39678</v>
          </cell>
          <cell r="H202" t="str">
            <v>NIMT</v>
          </cell>
        </row>
        <row r="203">
          <cell r="A203" t="str">
            <v>SE-99049</v>
          </cell>
          <cell r="B203" t="str">
            <v>Standard Resistor : 1Ω</v>
          </cell>
          <cell r="C203" t="str">
            <v>Fluke</v>
          </cell>
          <cell r="D203" t="str">
            <v>742A-1</v>
          </cell>
          <cell r="E203" t="str">
            <v>6330024</v>
          </cell>
          <cell r="F203" t="str">
            <v>EL-0229/06</v>
          </cell>
          <cell r="G203">
            <v>39459</v>
          </cell>
          <cell r="H203" t="str">
            <v>NIMT</v>
          </cell>
        </row>
        <row r="204">
          <cell r="A204" t="str">
            <v>SE-99050</v>
          </cell>
          <cell r="B204" t="str">
            <v>Standard Resistor : 10kΩ</v>
          </cell>
          <cell r="C204" t="str">
            <v>Fluke</v>
          </cell>
          <cell r="D204" t="str">
            <v>742A-10k</v>
          </cell>
          <cell r="E204" t="str">
            <v>6340009</v>
          </cell>
          <cell r="F204" t="str">
            <v>EL-0231/06</v>
          </cell>
          <cell r="G204">
            <v>39777</v>
          </cell>
          <cell r="H204" t="str">
            <v>NIMT</v>
          </cell>
        </row>
        <row r="205">
          <cell r="A205" t="str">
            <v>SE-99051</v>
          </cell>
          <cell r="B205" t="str">
            <v>Metal Film Resistor Set</v>
          </cell>
          <cell r="C205" t="str">
            <v>PCN</v>
          </cell>
          <cell r="D205" t="str">
            <v>10&amp;160</v>
          </cell>
          <cell r="E205">
            <v>0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SE-99052</v>
          </cell>
          <cell r="B206" t="str">
            <v>Standard Resistor Set</v>
          </cell>
          <cell r="C206" t="str">
            <v>Electrohm</v>
          </cell>
          <cell r="D206" t="str">
            <v>10~10MOhm</v>
          </cell>
          <cell r="E206" t="str">
            <v>99199</v>
          </cell>
          <cell r="F206" t="str">
            <v>EEL-07/0825</v>
          </cell>
          <cell r="G206">
            <v>39674</v>
          </cell>
          <cell r="H206" t="str">
            <v>NIMT, NIMJ</v>
          </cell>
        </row>
        <row r="207">
          <cell r="A207" t="str">
            <v>SE-99057</v>
          </cell>
          <cell r="B207" t="str">
            <v>Decade Capacitor</v>
          </cell>
          <cell r="C207" t="str">
            <v>HP</v>
          </cell>
          <cell r="D207" t="str">
            <v>4440B</v>
          </cell>
          <cell r="E207" t="str">
            <v>1224J03634</v>
          </cell>
          <cell r="F207" t="str">
            <v>EEL-07/0113</v>
          </cell>
          <cell r="G207">
            <v>39481</v>
          </cell>
          <cell r="H207" t="str">
            <v>NMIJ</v>
          </cell>
        </row>
        <row r="208">
          <cell r="A208" t="str">
            <v>SE-99058</v>
          </cell>
          <cell r="B208" t="str">
            <v>Standard Air Capacitor : 1pF</v>
          </cell>
          <cell r="C208" t="str">
            <v>GenRad</v>
          </cell>
          <cell r="D208" t="str">
            <v>1403-K</v>
          </cell>
          <cell r="E208" t="str">
            <v>6473</v>
          </cell>
          <cell r="F208" t="str">
            <v>Do not used this equipment</v>
          </cell>
          <cell r="G208">
            <v>0</v>
          </cell>
          <cell r="H208">
            <v>0</v>
          </cell>
        </row>
        <row r="209">
          <cell r="A209" t="str">
            <v>SE-99059</v>
          </cell>
          <cell r="B209" t="str">
            <v>Standard Air Capacitor : 10pF</v>
          </cell>
          <cell r="C209" t="str">
            <v>GenRad</v>
          </cell>
          <cell r="D209" t="str">
            <v>1403-G</v>
          </cell>
          <cell r="E209" t="str">
            <v>6523</v>
          </cell>
          <cell r="F209" t="str">
            <v>Do not used this equipment</v>
          </cell>
          <cell r="G209">
            <v>0</v>
          </cell>
          <cell r="H209">
            <v>0</v>
          </cell>
        </row>
        <row r="210">
          <cell r="A210" t="str">
            <v>SE-99060</v>
          </cell>
          <cell r="B210" t="str">
            <v>Standard Air Capacitor : 100pF</v>
          </cell>
          <cell r="C210" t="str">
            <v>GenRad</v>
          </cell>
          <cell r="D210" t="str">
            <v>1403-D</v>
          </cell>
          <cell r="E210" t="str">
            <v>6437</v>
          </cell>
          <cell r="F210" t="str">
            <v>Do not used this equipment</v>
          </cell>
          <cell r="G210">
            <v>0</v>
          </cell>
          <cell r="H210">
            <v>0</v>
          </cell>
        </row>
        <row r="211">
          <cell r="A211" t="str">
            <v>SE-99061</v>
          </cell>
          <cell r="B211" t="str">
            <v>Standard Air Capacitor : 1000pF</v>
          </cell>
          <cell r="C211" t="str">
            <v>GenRad</v>
          </cell>
          <cell r="D211" t="str">
            <v>1403-A</v>
          </cell>
          <cell r="E211" t="str">
            <v>6421</v>
          </cell>
          <cell r="F211" t="str">
            <v>Do not used this equipment</v>
          </cell>
          <cell r="G211">
            <v>0</v>
          </cell>
          <cell r="H211">
            <v>0</v>
          </cell>
        </row>
        <row r="212">
          <cell r="A212" t="str">
            <v>SE-99062</v>
          </cell>
          <cell r="B212" t="str">
            <v>Standard Air Capacitor Set</v>
          </cell>
          <cell r="C212" t="str">
            <v>HP</v>
          </cell>
          <cell r="D212" t="str">
            <v>16380A</v>
          </cell>
          <cell r="E212" t="str">
            <v>1840J01363</v>
          </cell>
          <cell r="F212" t="str">
            <v>060209</v>
          </cell>
          <cell r="G212">
            <v>39423</v>
          </cell>
          <cell r="H212" t="str">
            <v>NMIJ</v>
          </cell>
        </row>
        <row r="213">
          <cell r="A213" t="str">
            <v>SE-99064</v>
          </cell>
          <cell r="B213" t="str">
            <v>Capacitance Standard Set</v>
          </cell>
          <cell r="C213" t="str">
            <v>HP</v>
          </cell>
          <cell r="D213" t="str">
            <v>16380C</v>
          </cell>
          <cell r="E213" t="str">
            <v>2519J00557</v>
          </cell>
          <cell r="F213" t="str">
            <v>060217</v>
          </cell>
          <cell r="G213">
            <v>39423</v>
          </cell>
          <cell r="H213" t="str">
            <v>NMIJ</v>
          </cell>
        </row>
        <row r="214">
          <cell r="A214" t="str">
            <v>SE-99066</v>
          </cell>
          <cell r="B214" t="str">
            <v>Precision Decade Capacitor</v>
          </cell>
          <cell r="C214" t="str">
            <v>GenRad</v>
          </cell>
          <cell r="D214">
            <v>1413</v>
          </cell>
          <cell r="E214" t="str">
            <v>1140</v>
          </cell>
          <cell r="F214" t="str">
            <v>Calibration not required</v>
          </cell>
          <cell r="G214">
            <v>0</v>
          </cell>
          <cell r="H214">
            <v>0</v>
          </cell>
        </row>
        <row r="215">
          <cell r="A215" t="str">
            <v>SE-99067</v>
          </cell>
          <cell r="B215" t="str">
            <v>Standard Capacitor Set</v>
          </cell>
          <cell r="C215" t="str">
            <v>Soshin</v>
          </cell>
          <cell r="D215" t="str">
            <v>30pF,60pF,800pF</v>
          </cell>
          <cell r="E215" t="str">
            <v>6F6G</v>
          </cell>
          <cell r="F215" t="str">
            <v>EEL-07/1371</v>
          </cell>
          <cell r="G215">
            <v>39807</v>
          </cell>
          <cell r="H215" t="str">
            <v>NIMT</v>
          </cell>
        </row>
        <row r="216">
          <cell r="A216" t="str">
            <v>SE-99069</v>
          </cell>
          <cell r="B216" t="str">
            <v>Standard Self-Inductor : 100μH</v>
          </cell>
          <cell r="C216" t="str">
            <v>Ando</v>
          </cell>
          <cell r="D216" t="str">
            <v>RS-102</v>
          </cell>
          <cell r="E216" t="str">
            <v>456260</v>
          </cell>
          <cell r="F216" t="str">
            <v>EL-0128/07</v>
          </cell>
          <cell r="G216">
            <v>39976</v>
          </cell>
          <cell r="H216" t="str">
            <v>NIMT</v>
          </cell>
        </row>
        <row r="217">
          <cell r="A217" t="str">
            <v>SE-99070</v>
          </cell>
          <cell r="B217" t="str">
            <v>Standard Self-Inductor : 1mH</v>
          </cell>
          <cell r="C217" t="str">
            <v>Ando</v>
          </cell>
          <cell r="D217" t="str">
            <v>RS-104</v>
          </cell>
          <cell r="E217" t="str">
            <v>456261</v>
          </cell>
          <cell r="F217" t="str">
            <v>EL-0129/07</v>
          </cell>
          <cell r="G217">
            <v>39976</v>
          </cell>
          <cell r="H217" t="str">
            <v>NIMT</v>
          </cell>
        </row>
        <row r="218">
          <cell r="A218" t="str">
            <v>SE-99071</v>
          </cell>
          <cell r="B218" t="str">
            <v>Standard Self-Inductor : 10mH</v>
          </cell>
          <cell r="C218" t="str">
            <v>Ando</v>
          </cell>
          <cell r="D218" t="str">
            <v>RS-106</v>
          </cell>
          <cell r="E218" t="str">
            <v>456262</v>
          </cell>
          <cell r="F218" t="str">
            <v>EL-0130/07</v>
          </cell>
          <cell r="G218">
            <v>39976</v>
          </cell>
          <cell r="H218" t="str">
            <v>NIMT</v>
          </cell>
        </row>
        <row r="219">
          <cell r="A219" t="str">
            <v>SE-99072</v>
          </cell>
          <cell r="B219" t="str">
            <v>Standard Self-Inductor : 100mH</v>
          </cell>
          <cell r="C219" t="str">
            <v>Ando</v>
          </cell>
          <cell r="D219" t="str">
            <v>RS-108</v>
          </cell>
          <cell r="E219" t="str">
            <v>456263</v>
          </cell>
          <cell r="F219" t="str">
            <v>EL-0131/07</v>
          </cell>
          <cell r="G219">
            <v>39976</v>
          </cell>
          <cell r="H219" t="str">
            <v>NIMT</v>
          </cell>
        </row>
        <row r="220">
          <cell r="A220" t="str">
            <v>SE-99073</v>
          </cell>
          <cell r="B220" t="str">
            <v>Standard Self-Inductor : 1H</v>
          </cell>
          <cell r="C220" t="str">
            <v>Ando</v>
          </cell>
          <cell r="D220" t="str">
            <v>RS-110</v>
          </cell>
          <cell r="E220" t="str">
            <v>456264</v>
          </cell>
          <cell r="F220" t="str">
            <v>EL-0132/07</v>
          </cell>
          <cell r="G220">
            <v>39976</v>
          </cell>
          <cell r="H220" t="str">
            <v>NIMT</v>
          </cell>
        </row>
        <row r="221">
          <cell r="A221" t="str">
            <v>SE-99074</v>
          </cell>
          <cell r="B221" t="str">
            <v>Decade Inductor</v>
          </cell>
          <cell r="C221" t="str">
            <v>Ando</v>
          </cell>
          <cell r="D221" t="str">
            <v>AM-3301</v>
          </cell>
          <cell r="E221" t="str">
            <v>60410520</v>
          </cell>
          <cell r="F221" t="str">
            <v>EEL-07/0491</v>
          </cell>
          <cell r="G221">
            <v>39579</v>
          </cell>
          <cell r="H221" t="str">
            <v>NIMT</v>
          </cell>
        </row>
        <row r="222">
          <cell r="A222" t="str">
            <v>SE-99075</v>
          </cell>
          <cell r="B222" t="str">
            <v>LF Impedance Analyzer</v>
          </cell>
          <cell r="C222" t="str">
            <v>HP</v>
          </cell>
          <cell r="D222" t="str">
            <v>4192A</v>
          </cell>
          <cell r="E222" t="str">
            <v>2150J02509</v>
          </cell>
          <cell r="F222" t="str">
            <v>EEHG-07/0171</v>
          </cell>
          <cell r="G222">
            <v>39696</v>
          </cell>
          <cell r="H222" t="str">
            <v>NIMT, NMIJ, AIST</v>
          </cell>
        </row>
        <row r="223">
          <cell r="A223" t="str">
            <v>SE-99076</v>
          </cell>
          <cell r="B223" t="str">
            <v>Precision LCR Meter</v>
          </cell>
          <cell r="C223" t="str">
            <v>HP</v>
          </cell>
          <cell r="D223" t="str">
            <v>4284A</v>
          </cell>
          <cell r="E223" t="str">
            <v>2940J07658</v>
          </cell>
          <cell r="F223" t="str">
            <v>EELG-07/1024</v>
          </cell>
          <cell r="G223">
            <v>39647</v>
          </cell>
          <cell r="H223" t="str">
            <v>NMIJ, NIMT</v>
          </cell>
        </row>
        <row r="224">
          <cell r="A224" t="str">
            <v>SE-99078</v>
          </cell>
          <cell r="B224" t="str">
            <v>Soldering Iron Tester</v>
          </cell>
          <cell r="C224" t="str">
            <v>Anritsu</v>
          </cell>
          <cell r="D224" t="str">
            <v>HS2D-100</v>
          </cell>
          <cell r="E224" t="str">
            <v>B07069</v>
          </cell>
          <cell r="F224" t="str">
            <v>Calibration not required</v>
          </cell>
          <cell r="G224">
            <v>0</v>
          </cell>
          <cell r="H224">
            <v>0</v>
          </cell>
        </row>
        <row r="225">
          <cell r="A225" t="str">
            <v>SE-99079</v>
          </cell>
          <cell r="B225" t="str">
            <v>Wow Flutter / Jitter Calibrator</v>
          </cell>
          <cell r="C225" t="str">
            <v>Minato</v>
          </cell>
          <cell r="D225">
            <v>3101</v>
          </cell>
          <cell r="E225" t="str">
            <v>B9QE0063</v>
          </cell>
          <cell r="F225" t="str">
            <v>EEH-07/0245</v>
          </cell>
          <cell r="G225">
            <v>39526</v>
          </cell>
          <cell r="H225" t="str">
            <v>NIMT</v>
          </cell>
        </row>
        <row r="226">
          <cell r="A226" t="str">
            <v>SE-99081</v>
          </cell>
          <cell r="B226" t="str">
            <v>High Voltage Probe</v>
          </cell>
          <cell r="C226" t="str">
            <v>Tektronix</v>
          </cell>
          <cell r="D226" t="str">
            <v>P6015A</v>
          </cell>
          <cell r="E226" t="str">
            <v>B032616</v>
          </cell>
          <cell r="F226" t="str">
            <v>EEL-07/0601</v>
          </cell>
          <cell r="G226">
            <v>39610</v>
          </cell>
          <cell r="H226" t="str">
            <v>NIMT</v>
          </cell>
        </row>
        <row r="227">
          <cell r="A227" t="str">
            <v>SE-99085</v>
          </cell>
          <cell r="B227" t="str">
            <v>Distortion Meter Calibrator</v>
          </cell>
          <cell r="C227" t="str">
            <v>ShibaSoku</v>
          </cell>
          <cell r="D227" t="str">
            <v>AC12B</v>
          </cell>
          <cell r="E227" t="str">
            <v>M-55799008</v>
          </cell>
          <cell r="F227" t="str">
            <v>Do not used this equipment</v>
          </cell>
          <cell r="G227">
            <v>0</v>
          </cell>
          <cell r="H227">
            <v>0</v>
          </cell>
        </row>
        <row r="228">
          <cell r="A228" t="str">
            <v>SE-99086</v>
          </cell>
          <cell r="B228" t="str">
            <v>Digital Stop Watch</v>
          </cell>
          <cell r="C228" t="str">
            <v>Seiko</v>
          </cell>
          <cell r="D228" t="str">
            <v>S056-4000</v>
          </cell>
          <cell r="E228" t="str">
            <v>668528</v>
          </cell>
          <cell r="F228" t="str">
            <v>EEL-07/0280</v>
          </cell>
          <cell r="G228">
            <v>39519</v>
          </cell>
          <cell r="H228" t="str">
            <v>NIMT</v>
          </cell>
        </row>
        <row r="229">
          <cell r="A229" t="str">
            <v>SE-99087</v>
          </cell>
          <cell r="B229" t="str">
            <v>Quartz Tester</v>
          </cell>
          <cell r="C229" t="str">
            <v>Seiko</v>
          </cell>
          <cell r="D229" t="str">
            <v>QT-2100</v>
          </cell>
          <cell r="E229" t="str">
            <v>6D0481</v>
          </cell>
          <cell r="F229" t="str">
            <v>EEH-07/0598</v>
          </cell>
          <cell r="G229">
            <v>39608</v>
          </cell>
          <cell r="H229" t="str">
            <v>NIMT</v>
          </cell>
        </row>
        <row r="230">
          <cell r="A230" t="str">
            <v>SE-99088</v>
          </cell>
          <cell r="B230" t="str">
            <v>Rubidium Frequency Standard</v>
          </cell>
          <cell r="C230" t="str">
            <v>R&amp;S</v>
          </cell>
          <cell r="D230" t="str">
            <v>XSRM</v>
          </cell>
          <cell r="E230" t="str">
            <v>300024/001</v>
          </cell>
          <cell r="F230" t="str">
            <v>EF-0016/06</v>
          </cell>
          <cell r="G230">
            <v>39520</v>
          </cell>
          <cell r="H230" t="str">
            <v>NIMT</v>
          </cell>
        </row>
        <row r="231">
          <cell r="A231" t="str">
            <v>SE-99089</v>
          </cell>
          <cell r="B231" t="str">
            <v>Universal Counter</v>
          </cell>
          <cell r="C231" t="str">
            <v>HP</v>
          </cell>
          <cell r="D231" t="str">
            <v>53132A</v>
          </cell>
          <cell r="E231" t="str">
            <v>3404A00701</v>
          </cell>
          <cell r="F231" t="str">
            <v>EEH-07/0247</v>
          </cell>
          <cell r="G231">
            <v>39522</v>
          </cell>
          <cell r="H231" t="str">
            <v>NIMT, AIST</v>
          </cell>
        </row>
        <row r="232">
          <cell r="A232" t="str">
            <v>SE-99090</v>
          </cell>
          <cell r="B232" t="str">
            <v>Microwave Frequency Counter</v>
          </cell>
          <cell r="C232" t="str">
            <v>HP</v>
          </cell>
          <cell r="D232" t="str">
            <v>5352B</v>
          </cell>
          <cell r="E232" t="str">
            <v>2826A00368</v>
          </cell>
          <cell r="F232" t="str">
            <v>EEHG-07/0072</v>
          </cell>
          <cell r="G232">
            <v>39636</v>
          </cell>
          <cell r="H232" t="str">
            <v>NIMT, NIST, NPL</v>
          </cell>
        </row>
        <row r="233">
          <cell r="A233" t="str">
            <v>SE-99091</v>
          </cell>
          <cell r="B233" t="str">
            <v>GPSTime &amp; Freq. Ref. Receiver</v>
          </cell>
          <cell r="C233" t="str">
            <v>HP</v>
          </cell>
          <cell r="D233" t="str">
            <v>58503A</v>
          </cell>
          <cell r="E233" t="str">
            <v>3542A00419</v>
          </cell>
          <cell r="F233" t="str">
            <v>Calibration not required</v>
          </cell>
          <cell r="G233">
            <v>0</v>
          </cell>
          <cell r="H233">
            <v>0</v>
          </cell>
        </row>
        <row r="234">
          <cell r="A234" t="str">
            <v>SE-99093</v>
          </cell>
          <cell r="B234" t="str">
            <v>Synthesized Sweeper</v>
          </cell>
          <cell r="C234" t="str">
            <v>HP</v>
          </cell>
          <cell r="D234" t="str">
            <v>8340B</v>
          </cell>
          <cell r="E234" t="str">
            <v>2804A00799</v>
          </cell>
          <cell r="F234" t="str">
            <v>EEH-07/0249</v>
          </cell>
          <cell r="G234">
            <v>39526</v>
          </cell>
          <cell r="H234" t="str">
            <v>NIMT, AIST</v>
          </cell>
        </row>
        <row r="235">
          <cell r="A235" t="str">
            <v>SE-99094</v>
          </cell>
          <cell r="B235" t="str">
            <v xml:space="preserve">Synthesizer/Level Generator </v>
          </cell>
          <cell r="C235" t="str">
            <v>Anritsu</v>
          </cell>
          <cell r="D235" t="str">
            <v>MG443B</v>
          </cell>
          <cell r="E235" t="str">
            <v>M45140</v>
          </cell>
          <cell r="F235" t="str">
            <v>EEH-07/0251</v>
          </cell>
          <cell r="G235">
            <v>39521</v>
          </cell>
          <cell r="H235" t="str">
            <v>NIMT, NIST, NPL</v>
          </cell>
        </row>
        <row r="236">
          <cell r="A236" t="str">
            <v>SE-99095</v>
          </cell>
          <cell r="B236" t="str">
            <v>Synthesized Func/Sweep Gen.</v>
          </cell>
          <cell r="C236" t="str">
            <v>HP</v>
          </cell>
          <cell r="D236" t="str">
            <v>3325B</v>
          </cell>
          <cell r="E236" t="str">
            <v>2847A09782</v>
          </cell>
          <cell r="F236" t="str">
            <v>EEH-07/0440</v>
          </cell>
          <cell r="G236">
            <v>39576</v>
          </cell>
          <cell r="H236" t="str">
            <v>NIMT</v>
          </cell>
        </row>
        <row r="237">
          <cell r="A237" t="str">
            <v>SE-99096</v>
          </cell>
          <cell r="B237" t="str">
            <v>ESG Series Signal Generator</v>
          </cell>
          <cell r="C237" t="str">
            <v>HP</v>
          </cell>
          <cell r="D237" t="str">
            <v>ESG-4000A</v>
          </cell>
          <cell r="E237" t="str">
            <v>US37040151</v>
          </cell>
          <cell r="F237" t="str">
            <v>EEH-07/0250</v>
          </cell>
          <cell r="G237">
            <v>39523</v>
          </cell>
          <cell r="H237" t="str">
            <v>NIMT, NIST, AIST</v>
          </cell>
        </row>
        <row r="238">
          <cell r="A238" t="str">
            <v>SE-99097</v>
          </cell>
          <cell r="B238" t="str">
            <v>RF Power Amplifier</v>
          </cell>
          <cell r="C238" t="str">
            <v>Amp. Research</v>
          </cell>
          <cell r="D238" t="str">
            <v>25W1000M7</v>
          </cell>
          <cell r="E238" t="str">
            <v>13299</v>
          </cell>
          <cell r="F238" t="str">
            <v>EEH-07/0449</v>
          </cell>
          <cell r="G238">
            <v>39583</v>
          </cell>
          <cell r="H238" t="str">
            <v>NIMT,  AIST</v>
          </cell>
        </row>
        <row r="239">
          <cell r="A239" t="str">
            <v>SE-99098</v>
          </cell>
          <cell r="B239" t="str">
            <v>Spectrum Analyzer</v>
          </cell>
          <cell r="C239" t="str">
            <v>HP</v>
          </cell>
          <cell r="D239" t="str">
            <v>8593E</v>
          </cell>
          <cell r="E239" t="str">
            <v>3337A00823</v>
          </cell>
          <cell r="F239" t="str">
            <v>EEH-07/0564</v>
          </cell>
          <cell r="G239">
            <v>39601</v>
          </cell>
          <cell r="H239" t="str">
            <v>NIMT, AIST, NIST</v>
          </cell>
        </row>
        <row r="240">
          <cell r="A240" t="str">
            <v>SE-99099</v>
          </cell>
          <cell r="B240" t="str">
            <v xml:space="preserve">Network Analyzer </v>
          </cell>
          <cell r="C240" t="str">
            <v>HP</v>
          </cell>
          <cell r="D240" t="str">
            <v>8753D</v>
          </cell>
          <cell r="E240" t="str">
            <v>3410J00924</v>
          </cell>
          <cell r="F240" t="str">
            <v>EEHG-07/0074</v>
          </cell>
          <cell r="G240">
            <v>39643</v>
          </cell>
          <cell r="H240" t="str">
            <v>NIMT, NIST, NPL</v>
          </cell>
        </row>
        <row r="241">
          <cell r="A241" t="str">
            <v>SE-99100</v>
          </cell>
          <cell r="B241" t="str">
            <v xml:space="preserve">S-Parameter Test Set </v>
          </cell>
          <cell r="C241" t="str">
            <v>HP</v>
          </cell>
          <cell r="D241" t="str">
            <v>85047A</v>
          </cell>
          <cell r="E241" t="str">
            <v>3033A03745</v>
          </cell>
          <cell r="F241" t="str">
            <v>EEH-07/0659</v>
          </cell>
          <cell r="G241">
            <v>39636</v>
          </cell>
          <cell r="H241" t="str">
            <v>NIMT, NIST, NPL</v>
          </cell>
        </row>
        <row r="242">
          <cell r="A242" t="str">
            <v>SE-99101</v>
          </cell>
          <cell r="B242" t="str">
            <v xml:space="preserve">S-Parameter Test Set </v>
          </cell>
          <cell r="C242" t="str">
            <v>HP</v>
          </cell>
          <cell r="D242" t="str">
            <v>85046B</v>
          </cell>
          <cell r="E242" t="str">
            <v>3033A01596</v>
          </cell>
          <cell r="F242" t="str">
            <v>EEH-07/0563</v>
          </cell>
          <cell r="G242">
            <v>39603</v>
          </cell>
          <cell r="H242" t="str">
            <v>NIMT, ASIT</v>
          </cell>
        </row>
        <row r="243">
          <cell r="A243" t="str">
            <v>SE-99102</v>
          </cell>
          <cell r="B243" t="str">
            <v>Audio Analyzer</v>
          </cell>
          <cell r="C243" t="str">
            <v>HP</v>
          </cell>
          <cell r="D243" t="str">
            <v>8903B</v>
          </cell>
          <cell r="E243" t="str">
            <v>3514A15652</v>
          </cell>
          <cell r="F243" t="str">
            <v>EEH-07/0248</v>
          </cell>
          <cell r="G243">
            <v>39520</v>
          </cell>
          <cell r="H243" t="str">
            <v>NIMT</v>
          </cell>
        </row>
        <row r="244">
          <cell r="A244" t="str">
            <v>SE-99103</v>
          </cell>
          <cell r="B244" t="str">
            <v>Audio Analyzer</v>
          </cell>
          <cell r="C244" t="str">
            <v>Panasonic</v>
          </cell>
          <cell r="D244" t="str">
            <v>VP7725A</v>
          </cell>
          <cell r="E244" t="str">
            <v>1D8N0161D122</v>
          </cell>
          <cell r="F244" t="str">
            <v>EEH-07/0787</v>
          </cell>
          <cell r="G244">
            <v>39695</v>
          </cell>
          <cell r="H244" t="str">
            <v>NIMT</v>
          </cell>
        </row>
        <row r="245">
          <cell r="A245" t="str">
            <v>SE-99104</v>
          </cell>
          <cell r="B245" t="str">
            <v>Modulation Analyzer</v>
          </cell>
          <cell r="C245" t="str">
            <v>HP</v>
          </cell>
          <cell r="D245" t="str">
            <v>8901B</v>
          </cell>
          <cell r="E245" t="str">
            <v>2806A01602</v>
          </cell>
          <cell r="F245" t="str">
            <v>107-4001</v>
          </cell>
          <cell r="G245">
            <v>39946</v>
          </cell>
          <cell r="H245" t="str">
            <v>NIST, NPL</v>
          </cell>
        </row>
        <row r="246">
          <cell r="A246" t="str">
            <v>SE-99105</v>
          </cell>
          <cell r="B246" t="str">
            <v>Measuring Receiver</v>
          </cell>
          <cell r="C246" t="str">
            <v>HP</v>
          </cell>
          <cell r="D246" t="str">
            <v>8902A</v>
          </cell>
          <cell r="E246" t="str">
            <v>3226A03447</v>
          </cell>
          <cell r="F246" t="str">
            <v>EEHG-07/0071</v>
          </cell>
          <cell r="G246">
            <v>39635</v>
          </cell>
          <cell r="H246" t="str">
            <v>NIMT, NIST, NPL</v>
          </cell>
        </row>
        <row r="247">
          <cell r="A247" t="str">
            <v>SE-99106</v>
          </cell>
          <cell r="B247" t="str">
            <v>RF Power Meter</v>
          </cell>
          <cell r="C247" t="str">
            <v>HP</v>
          </cell>
          <cell r="D247" t="str">
            <v>EPM442A</v>
          </cell>
          <cell r="E247" t="str">
            <v>GB37170346</v>
          </cell>
          <cell r="F247" t="str">
            <v>EF-0032/07</v>
          </cell>
          <cell r="G247">
            <v>39607</v>
          </cell>
          <cell r="H247" t="str">
            <v>NIMT</v>
          </cell>
        </row>
        <row r="248">
          <cell r="A248" t="str">
            <v>SE-99107</v>
          </cell>
          <cell r="B248" t="str">
            <v>RF Power Meter</v>
          </cell>
          <cell r="C248" t="str">
            <v>Anritsu</v>
          </cell>
          <cell r="D248" t="str">
            <v>ML4803A</v>
          </cell>
          <cell r="E248" t="str">
            <v>MA39060</v>
          </cell>
          <cell r="F248" t="str">
            <v>EEH-07/0788</v>
          </cell>
          <cell r="G248">
            <v>39695</v>
          </cell>
          <cell r="H248" t="str">
            <v>NIMT, AIST</v>
          </cell>
        </row>
        <row r="249">
          <cell r="A249" t="str">
            <v>SE-99109</v>
          </cell>
          <cell r="B249" t="str">
            <v>Range Calibrator</v>
          </cell>
          <cell r="C249" t="str">
            <v>HP</v>
          </cell>
          <cell r="D249" t="str">
            <v>11683A</v>
          </cell>
          <cell r="E249" t="str">
            <v>3303U00312</v>
          </cell>
          <cell r="F249" t="str">
            <v>EEH-07/0451</v>
          </cell>
          <cell r="G249">
            <v>39576</v>
          </cell>
          <cell r="H249" t="str">
            <v>NIMT</v>
          </cell>
        </row>
        <row r="250">
          <cell r="A250" t="str">
            <v>SE-99110</v>
          </cell>
          <cell r="B250" t="str">
            <v>Range Calibrator</v>
          </cell>
          <cell r="C250" t="str">
            <v>HP</v>
          </cell>
          <cell r="D250" t="str">
            <v>8477A</v>
          </cell>
          <cell r="E250" t="str">
            <v>0963A00428</v>
          </cell>
          <cell r="F250" t="str">
            <v>EEH-07/0452</v>
          </cell>
          <cell r="G250">
            <v>39576</v>
          </cell>
          <cell r="H250" t="str">
            <v>NIMT</v>
          </cell>
        </row>
        <row r="251">
          <cell r="A251" t="str">
            <v>SE-99111</v>
          </cell>
          <cell r="B251" t="str">
            <v>Range Calibrator</v>
          </cell>
          <cell r="C251" t="str">
            <v>Anritsu</v>
          </cell>
          <cell r="D251" t="str">
            <v>MA4001A</v>
          </cell>
          <cell r="E251" t="str">
            <v>M18156</v>
          </cell>
          <cell r="F251" t="str">
            <v>EEH-07/0663</v>
          </cell>
          <cell r="G251">
            <v>39641</v>
          </cell>
          <cell r="H251" t="str">
            <v>NIMT</v>
          </cell>
        </row>
        <row r="252">
          <cell r="A252" t="str">
            <v>SE-99112</v>
          </cell>
          <cell r="B252" t="str">
            <v>Power Sensor : 50Ω</v>
          </cell>
          <cell r="C252" t="str">
            <v>HP</v>
          </cell>
          <cell r="D252" t="str">
            <v>8482A</v>
          </cell>
          <cell r="E252" t="str">
            <v>US37291474</v>
          </cell>
          <cell r="F252" t="str">
            <v>EF-0021/07</v>
          </cell>
          <cell r="G252">
            <v>39520</v>
          </cell>
          <cell r="H252" t="str">
            <v>NIMT</v>
          </cell>
        </row>
        <row r="253">
          <cell r="A253" t="str">
            <v>SE-99113</v>
          </cell>
          <cell r="B253" t="str">
            <v>Power Sensor : 50Ω</v>
          </cell>
          <cell r="C253" t="str">
            <v>HP</v>
          </cell>
          <cell r="D253" t="str">
            <v>8482B</v>
          </cell>
          <cell r="E253" t="str">
            <v>3318A06156</v>
          </cell>
          <cell r="F253" t="str">
            <v>EEH-07/0967</v>
          </cell>
          <cell r="G253">
            <v>39776</v>
          </cell>
          <cell r="H253" t="str">
            <v>NIMT, NIST</v>
          </cell>
        </row>
        <row r="254">
          <cell r="A254" t="str">
            <v>SE-99114</v>
          </cell>
          <cell r="B254" t="str">
            <v>Power Sensor : 50Ω</v>
          </cell>
          <cell r="C254" t="str">
            <v>Anritsu</v>
          </cell>
          <cell r="D254" t="str">
            <v>MA4601A</v>
          </cell>
          <cell r="E254" t="str">
            <v>M37750</v>
          </cell>
          <cell r="F254" t="str">
            <v>EEH-06/1009</v>
          </cell>
          <cell r="G254">
            <v>39485</v>
          </cell>
          <cell r="H254" t="str">
            <v>NIMT, AIST</v>
          </cell>
        </row>
        <row r="255">
          <cell r="A255" t="str">
            <v>SE-99115</v>
          </cell>
          <cell r="B255" t="str">
            <v>Power Sensor : 50Ω</v>
          </cell>
          <cell r="C255" t="str">
            <v>Anritsu</v>
          </cell>
          <cell r="D255" t="str">
            <v>MA4602A</v>
          </cell>
          <cell r="E255" t="str">
            <v>M14073</v>
          </cell>
          <cell r="F255" t="str">
            <v>EEH-06/1010</v>
          </cell>
          <cell r="G255">
            <v>39485</v>
          </cell>
          <cell r="H255" t="str">
            <v>NIMT, AIST</v>
          </cell>
        </row>
        <row r="256">
          <cell r="A256" t="str">
            <v>SE-99116</v>
          </cell>
          <cell r="B256" t="str">
            <v>Power Sensor : 75Ω</v>
          </cell>
          <cell r="C256" t="str">
            <v>Anritsu</v>
          </cell>
          <cell r="D256" t="str">
            <v>MA4603A</v>
          </cell>
          <cell r="E256" t="str">
            <v>M56049</v>
          </cell>
          <cell r="F256" t="str">
            <v>EEH-07/1003</v>
          </cell>
          <cell r="G256">
            <v>39794</v>
          </cell>
          <cell r="H256" t="str">
            <v>NIST</v>
          </cell>
        </row>
        <row r="257">
          <cell r="A257" t="str">
            <v>SE-99117</v>
          </cell>
          <cell r="B257" t="str">
            <v>Power Sensor : 75Ω</v>
          </cell>
          <cell r="C257" t="str">
            <v>Anritsu</v>
          </cell>
          <cell r="D257" t="str">
            <v>MA4604A</v>
          </cell>
          <cell r="E257" t="str">
            <v>M09061</v>
          </cell>
          <cell r="F257" t="str">
            <v>EEH-07/1004</v>
          </cell>
          <cell r="G257">
            <v>39794</v>
          </cell>
          <cell r="H257" t="str">
            <v>NIST</v>
          </cell>
        </row>
        <row r="258">
          <cell r="A258" t="str">
            <v>SE-99118</v>
          </cell>
          <cell r="B258" t="str">
            <v>Power Sensor : 50Ω</v>
          </cell>
          <cell r="C258" t="str">
            <v>HP</v>
          </cell>
          <cell r="D258" t="str">
            <v>E4412A</v>
          </cell>
          <cell r="E258" t="str">
            <v>US37180961</v>
          </cell>
          <cell r="F258" t="str">
            <v>EEH-06/0747</v>
          </cell>
          <cell r="G258">
            <v>39455</v>
          </cell>
          <cell r="H258" t="str">
            <v>NIMT,AIST</v>
          </cell>
        </row>
        <row r="259">
          <cell r="A259" t="str">
            <v>SE-99119</v>
          </cell>
          <cell r="B259" t="str">
            <v>Power Sensor : 50Ω</v>
          </cell>
          <cell r="C259" t="str">
            <v>HP</v>
          </cell>
          <cell r="D259" t="str">
            <v>E4413A</v>
          </cell>
          <cell r="E259" t="str">
            <v>US37180718</v>
          </cell>
          <cell r="F259" t="str">
            <v>EEH-07/0700</v>
          </cell>
          <cell r="G259">
            <v>39656</v>
          </cell>
          <cell r="H259" t="str">
            <v>AIST</v>
          </cell>
        </row>
        <row r="260">
          <cell r="A260" t="str">
            <v>SE-99122</v>
          </cell>
          <cell r="B260" t="str">
            <v>Fixed Attenuator Set : 50Ohm</v>
          </cell>
          <cell r="C260" t="str">
            <v>Wiltron</v>
          </cell>
          <cell r="D260" t="str">
            <v>41KC-S</v>
          </cell>
          <cell r="E260" t="str">
            <v>91098</v>
          </cell>
          <cell r="F260" t="str">
            <v>EEH-07/0658</v>
          </cell>
          <cell r="G260">
            <v>39634</v>
          </cell>
          <cell r="H260" t="str">
            <v>AIST</v>
          </cell>
        </row>
        <row r="261">
          <cell r="A261" t="str">
            <v>SE-99123</v>
          </cell>
          <cell r="B261" t="str">
            <v xml:space="preserve">Termination : 50Ohm BNC  </v>
          </cell>
          <cell r="C261" t="str">
            <v xml:space="preserve">Maury </v>
          </cell>
          <cell r="D261" t="str">
            <v>351A2</v>
          </cell>
          <cell r="E261" t="str">
            <v>H753</v>
          </cell>
          <cell r="F261" t="str">
            <v>EEH-07/0566</v>
          </cell>
          <cell r="G261">
            <v>39634</v>
          </cell>
          <cell r="H261" t="str">
            <v>AIST</v>
          </cell>
        </row>
        <row r="262">
          <cell r="A262" t="str">
            <v>SE-99124</v>
          </cell>
          <cell r="B262" t="str">
            <v xml:space="preserve">Termination : 50Ohm BNC  </v>
          </cell>
          <cell r="C262" t="str">
            <v xml:space="preserve">Maury </v>
          </cell>
          <cell r="D262" t="str">
            <v>351B2</v>
          </cell>
          <cell r="E262" t="str">
            <v>H760</v>
          </cell>
          <cell r="F262" t="str">
            <v>EEH-07/0567</v>
          </cell>
          <cell r="G262">
            <v>39634</v>
          </cell>
          <cell r="H262" t="str">
            <v>AIST</v>
          </cell>
        </row>
        <row r="263">
          <cell r="A263" t="str">
            <v>SE-99125</v>
          </cell>
          <cell r="B263" t="str">
            <v>Termination : 50Ohm 18GHz</v>
          </cell>
          <cell r="C263" t="str">
            <v>Wiltron</v>
          </cell>
          <cell r="D263" t="str">
            <v>28A50-1</v>
          </cell>
          <cell r="E263" t="str">
            <v>602007</v>
          </cell>
          <cell r="F263" t="str">
            <v>EEH-07/0568</v>
          </cell>
          <cell r="G263">
            <v>39634</v>
          </cell>
          <cell r="H263" t="str">
            <v>AIST</v>
          </cell>
        </row>
        <row r="264">
          <cell r="A264" t="str">
            <v>SE-99126</v>
          </cell>
          <cell r="B264" t="str">
            <v>Termination : 50Ohm 40GHz</v>
          </cell>
          <cell r="C264" t="str">
            <v>Wiltron</v>
          </cell>
          <cell r="D264" t="str">
            <v>28K50</v>
          </cell>
          <cell r="E264" t="str">
            <v>505039</v>
          </cell>
          <cell r="F264" t="str">
            <v>EEH-07/0569</v>
          </cell>
          <cell r="G264">
            <v>39634</v>
          </cell>
          <cell r="H264" t="str">
            <v>AIST</v>
          </cell>
        </row>
        <row r="265">
          <cell r="A265" t="str">
            <v>SE-99127</v>
          </cell>
          <cell r="B265" t="str">
            <v>Termination : 50Ohm 40GHz</v>
          </cell>
          <cell r="C265" t="str">
            <v>Wiltron</v>
          </cell>
          <cell r="D265" t="str">
            <v>28KF50</v>
          </cell>
          <cell r="E265" t="str">
            <v>505015</v>
          </cell>
          <cell r="F265" t="str">
            <v>EEH-07/0570</v>
          </cell>
          <cell r="G265">
            <v>39634</v>
          </cell>
          <cell r="H265" t="str">
            <v>AIST</v>
          </cell>
        </row>
        <row r="266">
          <cell r="A266" t="str">
            <v>SE-99128</v>
          </cell>
          <cell r="B266" t="str">
            <v>Termination : 50Ohm 18GHz</v>
          </cell>
          <cell r="C266" t="str">
            <v>Wiltron</v>
          </cell>
          <cell r="D266" t="str">
            <v>26N50</v>
          </cell>
          <cell r="E266" t="str">
            <v>701032</v>
          </cell>
          <cell r="F266" t="str">
            <v>EEH-07/0571</v>
          </cell>
          <cell r="G266">
            <v>39634</v>
          </cell>
          <cell r="H266" t="str">
            <v>AIST</v>
          </cell>
        </row>
        <row r="267">
          <cell r="A267" t="str">
            <v>SE-99129</v>
          </cell>
          <cell r="B267" t="str">
            <v>Termination : 50Ohm 18GHz</v>
          </cell>
          <cell r="C267" t="str">
            <v>Wiltron</v>
          </cell>
          <cell r="D267" t="str">
            <v>26NF50</v>
          </cell>
          <cell r="E267" t="str">
            <v>701021</v>
          </cell>
          <cell r="F267" t="str">
            <v>EEH-07/0572</v>
          </cell>
          <cell r="G267">
            <v>39634</v>
          </cell>
          <cell r="H267" t="str">
            <v>AIST</v>
          </cell>
        </row>
        <row r="268">
          <cell r="A268" t="str">
            <v>SE-99130</v>
          </cell>
          <cell r="B268" t="str">
            <v>Termination : 75Ohm</v>
          </cell>
          <cell r="C268" t="str">
            <v>Wiltron</v>
          </cell>
          <cell r="D268" t="str">
            <v>26NF75</v>
          </cell>
          <cell r="E268" t="str">
            <v>103029</v>
          </cell>
          <cell r="F268" t="str">
            <v>EEH-07/0573</v>
          </cell>
          <cell r="G268">
            <v>39636</v>
          </cell>
          <cell r="H268" t="str">
            <v>AIST</v>
          </cell>
        </row>
        <row r="269">
          <cell r="A269" t="str">
            <v>SE-99131</v>
          </cell>
          <cell r="B269" t="str">
            <v>Termination : 75Ohm</v>
          </cell>
          <cell r="C269" t="str">
            <v>Wiltron</v>
          </cell>
          <cell r="D269" t="str">
            <v>26N75</v>
          </cell>
          <cell r="E269" t="str">
            <v>201023</v>
          </cell>
          <cell r="F269" t="str">
            <v>EEH-07/0574</v>
          </cell>
          <cell r="G269">
            <v>39636</v>
          </cell>
          <cell r="H269" t="str">
            <v>AIST</v>
          </cell>
        </row>
        <row r="270">
          <cell r="A270" t="str">
            <v>SE-99143</v>
          </cell>
          <cell r="B270" t="str">
            <v>Decade Attenuator : 600/75Ω Bal</v>
          </cell>
          <cell r="C270" t="str">
            <v>Ando</v>
          </cell>
          <cell r="D270" t="str">
            <v>AL-352</v>
          </cell>
          <cell r="E270" t="str">
            <v>80692404</v>
          </cell>
          <cell r="F270" t="str">
            <v>EEH-07/0439</v>
          </cell>
          <cell r="G270">
            <v>39576</v>
          </cell>
          <cell r="H270" t="str">
            <v>NIMT</v>
          </cell>
        </row>
        <row r="271">
          <cell r="A271" t="str">
            <v>SE-99144</v>
          </cell>
          <cell r="B271" t="str">
            <v>Decade Attenuator : 75Ω</v>
          </cell>
          <cell r="C271" t="str">
            <v>Anritsu</v>
          </cell>
          <cell r="D271" t="str">
            <v>MN61B</v>
          </cell>
          <cell r="E271" t="str">
            <v>M41577</v>
          </cell>
          <cell r="F271" t="str">
            <v>EEH-07/0562</v>
          </cell>
          <cell r="G271">
            <v>39634</v>
          </cell>
          <cell r="H271" t="str">
            <v>AIST</v>
          </cell>
        </row>
        <row r="272">
          <cell r="A272" t="str">
            <v>SE-99146</v>
          </cell>
          <cell r="B272" t="str">
            <v>Power Splitter : 26.5GHz</v>
          </cell>
          <cell r="C272" t="str">
            <v>HP</v>
          </cell>
          <cell r="D272" t="str">
            <v>11667B</v>
          </cell>
          <cell r="E272" t="str">
            <v>11170</v>
          </cell>
          <cell r="F272" t="str">
            <v>EEH-07/0214</v>
          </cell>
          <cell r="G272">
            <v>39509</v>
          </cell>
          <cell r="H272" t="str">
            <v>NIMT, AIST</v>
          </cell>
        </row>
        <row r="273">
          <cell r="A273" t="str">
            <v>SE-99147</v>
          </cell>
          <cell r="B273" t="str">
            <v>Power Splitter 18GHz</v>
          </cell>
          <cell r="C273" t="str">
            <v>HP</v>
          </cell>
          <cell r="D273" t="str">
            <v>11667A</v>
          </cell>
          <cell r="E273" t="str">
            <v>23287</v>
          </cell>
          <cell r="F273" t="str">
            <v>EEH-07/0215</v>
          </cell>
          <cell r="G273">
            <v>39509</v>
          </cell>
          <cell r="H273" t="str">
            <v>NIMT, AIST</v>
          </cell>
        </row>
        <row r="274">
          <cell r="A274" t="str">
            <v>SE-99148</v>
          </cell>
          <cell r="B274" t="str">
            <v>Reflection Bridge : 600Ω Bal</v>
          </cell>
          <cell r="C274" t="str">
            <v>Anritsu</v>
          </cell>
          <cell r="D274" t="str">
            <v>MA2201A</v>
          </cell>
          <cell r="E274" t="str">
            <v>M07996</v>
          </cell>
          <cell r="F274" t="str">
            <v>Calibration not required</v>
          </cell>
          <cell r="G274">
            <v>0</v>
          </cell>
          <cell r="H274">
            <v>0</v>
          </cell>
        </row>
        <row r="275">
          <cell r="A275" t="str">
            <v>SE-99149</v>
          </cell>
          <cell r="B275" t="str">
            <v>Reflection Bridge : 50Ω UnBal</v>
          </cell>
          <cell r="C275" t="str">
            <v>Anritsu</v>
          </cell>
          <cell r="D275" t="str">
            <v>MA2401A</v>
          </cell>
          <cell r="E275" t="str">
            <v>M13972</v>
          </cell>
          <cell r="F275" t="str">
            <v>EEH-07/0849</v>
          </cell>
          <cell r="G275">
            <v>39719</v>
          </cell>
          <cell r="H275" t="str">
            <v>NIMT</v>
          </cell>
        </row>
        <row r="276">
          <cell r="A276" t="str">
            <v>SE-99150</v>
          </cell>
          <cell r="B276" t="str">
            <v>Reflection Bridge : 75Ω UnBal</v>
          </cell>
          <cell r="C276" t="str">
            <v>Anritsu</v>
          </cell>
          <cell r="D276" t="str">
            <v>MA2402A</v>
          </cell>
          <cell r="E276" t="str">
            <v>M17186</v>
          </cell>
          <cell r="F276" t="str">
            <v>EEH-07/0848</v>
          </cell>
          <cell r="G276">
            <v>39719</v>
          </cell>
          <cell r="H276" t="str">
            <v>NIMT</v>
          </cell>
        </row>
        <row r="277">
          <cell r="A277" t="str">
            <v>SE-99151</v>
          </cell>
          <cell r="B277" t="str">
            <v>Selective Level Meter</v>
          </cell>
          <cell r="C277" t="str">
            <v>Anritsu</v>
          </cell>
          <cell r="D277" t="str">
            <v>ML422C</v>
          </cell>
          <cell r="E277" t="str">
            <v>M61540</v>
          </cell>
          <cell r="F277" t="str">
            <v>EEH-07/0450</v>
          </cell>
          <cell r="G277">
            <v>39576</v>
          </cell>
          <cell r="H277" t="str">
            <v>NIMT</v>
          </cell>
        </row>
        <row r="278">
          <cell r="A278" t="str">
            <v>SE-99152</v>
          </cell>
          <cell r="B278" t="str">
            <v>Standard Level Calibration Set</v>
          </cell>
          <cell r="C278" t="str">
            <v>Ando</v>
          </cell>
          <cell r="D278" t="str">
            <v>AD-4030</v>
          </cell>
          <cell r="E278" t="str">
            <v>59118501</v>
          </cell>
          <cell r="F278" t="str">
            <v>EEL-07/0492</v>
          </cell>
          <cell r="G278">
            <v>39583</v>
          </cell>
          <cell r="H278" t="str">
            <v>NIMT</v>
          </cell>
        </row>
        <row r="279">
          <cell r="A279" t="str">
            <v>SE-99153</v>
          </cell>
          <cell r="B279" t="str">
            <v>PAL Vector Scope</v>
          </cell>
          <cell r="C279" t="str">
            <v>Tektronix</v>
          </cell>
          <cell r="D279" t="str">
            <v>521A</v>
          </cell>
          <cell r="E279" t="str">
            <v>302676</v>
          </cell>
          <cell r="F279" t="str">
            <v>406-4153</v>
          </cell>
          <cell r="G279">
            <v>39354</v>
          </cell>
          <cell r="H279" t="str">
            <v>NMIJ</v>
          </cell>
        </row>
        <row r="280">
          <cell r="A280" t="str">
            <v>SE-99154</v>
          </cell>
          <cell r="B280" t="str">
            <v>NTSC Vector Scope</v>
          </cell>
          <cell r="C280" t="str">
            <v>Tektronix</v>
          </cell>
          <cell r="D280" t="str">
            <v>520A</v>
          </cell>
          <cell r="E280" t="str">
            <v>300797</v>
          </cell>
          <cell r="F280" t="str">
            <v>406-4154</v>
          </cell>
          <cell r="G280">
            <v>39354</v>
          </cell>
          <cell r="H280" t="str">
            <v>NMIJ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-11-2005"/>
      <sheetName val="Data Form-1"/>
      <sheetName val="Data Form-2"/>
      <sheetName val="Verification (SE-01029)"/>
      <sheetName val="Judgement Criteria"/>
      <sheetName val="149-10A UNCER"/>
      <sheetName val="500kOHM"/>
      <sheetName val="1MOHM"/>
      <sheetName val="2MOHM"/>
      <sheetName val="5MOHM"/>
      <sheetName val="10MOHM"/>
      <sheetName val="20MOHM"/>
      <sheetName val="50MOHM"/>
      <sheetName val="100MOHM"/>
      <sheetName val="200MOHM"/>
      <sheetName val="500MOHM"/>
      <sheetName val="1000MOHM"/>
      <sheetName val="2000MOHM"/>
      <sheetName val="Equip.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405-4145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404-4086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05"/>
      <sheetName val="Uncertainty"/>
      <sheetName val="Equipment"/>
    </sheetNames>
    <sheetDataSet>
      <sheetData sheetId="0"/>
      <sheetData sheetId="1"/>
      <sheetData sheetId="2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404-4063</v>
          </cell>
          <cell r="G7">
            <v>38545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404-4065</v>
          </cell>
          <cell r="G8">
            <v>38545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39163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404-4092</v>
          </cell>
          <cell r="G11">
            <v>38468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404-4145</v>
          </cell>
          <cell r="G12">
            <v>38639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EL-0033/04</v>
          </cell>
          <cell r="G13">
            <v>38503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404-4019</v>
          </cell>
          <cell r="G14">
            <v>38589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EL-0077/04</v>
          </cell>
          <cell r="G15">
            <v>38444</v>
          </cell>
          <cell r="H15" t="str">
            <v>NIMT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104-3150</v>
          </cell>
          <cell r="G18">
            <v>38548</v>
          </cell>
          <cell r="H18" t="str">
            <v>NML, NPL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EL-0111/04</v>
          </cell>
          <cell r="G22">
            <v>38519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 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404-4080</v>
          </cell>
          <cell r="G28">
            <v>38439</v>
          </cell>
          <cell r="H28" t="str">
            <v>NIMT</v>
          </cell>
        </row>
        <row r="29">
          <cell r="A29" t="str">
            <v>SE-02108</v>
          </cell>
          <cell r="B29" t="str">
            <v>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404-4108</v>
          </cell>
          <cell r="G29">
            <v>38478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404-4132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404-4133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404-4134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404-4135</v>
          </cell>
          <cell r="G35">
            <v>38467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404-4136</v>
          </cell>
          <cell r="G36">
            <v>38467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404-4138</v>
          </cell>
          <cell r="G38">
            <v>38467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404-4141</v>
          </cell>
          <cell r="G41">
            <v>38533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404-4142</v>
          </cell>
          <cell r="G42">
            <v>38533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5700A-Wideband</v>
          </cell>
          <cell r="E46" t="str">
            <v>4870012</v>
          </cell>
          <cell r="F46" t="str">
            <v>404-4007</v>
          </cell>
          <cell r="G46">
            <v>38545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404-4165</v>
          </cell>
          <cell r="G49">
            <v>38498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404-4168</v>
          </cell>
          <cell r="G52">
            <v>38536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Func./Sweep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404-4169</v>
          </cell>
          <cell r="G53">
            <v>38536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404-4172</v>
          </cell>
          <cell r="G56">
            <v>38574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ELE/G-04/0092</v>
          </cell>
          <cell r="G57">
            <v>38533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 + SC600</v>
          </cell>
          <cell r="E58" t="str">
            <v>7395202</v>
          </cell>
          <cell r="F58" t="str">
            <v>404-4174</v>
          </cell>
          <cell r="G58">
            <v>38625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5790A-WB</v>
          </cell>
          <cell r="E63" t="str">
            <v>5510033</v>
          </cell>
          <cell r="F63" t="str">
            <v>Do not used this equipment</v>
          </cell>
          <cell r="G63">
            <v>0</v>
          </cell>
          <cell r="H63">
            <v>0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>
            <v>0</v>
          </cell>
          <cell r="G64">
            <v>38811</v>
          </cell>
          <cell r="H64" t="str">
            <v>NML,NPL</v>
          </cell>
        </row>
        <row r="65">
          <cell r="A65" t="str">
            <v>SE-99001</v>
          </cell>
          <cell r="B65" t="str">
            <v>DC Standard</v>
          </cell>
          <cell r="C65" t="str">
            <v>Fluke</v>
          </cell>
          <cell r="D65" t="str">
            <v>732B</v>
          </cell>
          <cell r="E65" t="str">
            <v>7135010</v>
          </cell>
          <cell r="F65" t="str">
            <v>EL-0032/04</v>
          </cell>
          <cell r="G65">
            <v>38766</v>
          </cell>
          <cell r="H65" t="str">
            <v>NIMT</v>
          </cell>
        </row>
        <row r="66">
          <cell r="A66" t="str">
            <v>SE-99003</v>
          </cell>
          <cell r="B66" t="str">
            <v>Calibrator/Source</v>
          </cell>
          <cell r="C66" t="str">
            <v>Keithley</v>
          </cell>
          <cell r="D66">
            <v>263</v>
          </cell>
          <cell r="E66" t="str">
            <v>0561936</v>
          </cell>
          <cell r="F66" t="str">
            <v>404-4003</v>
          </cell>
          <cell r="G66">
            <v>38703</v>
          </cell>
          <cell r="H66" t="str">
            <v>NIMT</v>
          </cell>
        </row>
        <row r="67">
          <cell r="A67" t="str">
            <v>SE-99004</v>
          </cell>
          <cell r="B67" t="str">
            <v>DC Calibration Set</v>
          </cell>
          <cell r="C67" t="str">
            <v>Yokogawa</v>
          </cell>
          <cell r="D67">
            <v>2560</v>
          </cell>
          <cell r="E67" t="str">
            <v>55BL9039</v>
          </cell>
          <cell r="F67" t="str">
            <v>EELG-05/0100</v>
          </cell>
          <cell r="G67">
            <v>38806</v>
          </cell>
          <cell r="H67" t="str">
            <v>NIMT</v>
          </cell>
        </row>
        <row r="68">
          <cell r="A68" t="str">
            <v>SE-99005</v>
          </cell>
          <cell r="B68" t="str">
            <v>AC Voltage Current Standard</v>
          </cell>
          <cell r="C68" t="str">
            <v>Yokogawa</v>
          </cell>
          <cell r="D68" t="str">
            <v>2558-00</v>
          </cell>
          <cell r="E68" t="str">
            <v>55AY9023</v>
          </cell>
          <cell r="F68" t="str">
            <v>EELG-05/0101</v>
          </cell>
          <cell r="G68">
            <v>38806</v>
          </cell>
          <cell r="H68" t="str">
            <v>NIMT</v>
          </cell>
        </row>
        <row r="69">
          <cell r="A69" t="str">
            <v>SE-99006</v>
          </cell>
          <cell r="B69" t="str">
            <v>Multi-Product Calibrator</v>
          </cell>
          <cell r="C69" t="str">
            <v>Fluke</v>
          </cell>
          <cell r="D69" t="str">
            <v>5500A-SC300</v>
          </cell>
          <cell r="E69" t="str">
            <v>6490021</v>
          </cell>
          <cell r="F69" t="str">
            <v>405-4006</v>
          </cell>
          <cell r="G69">
            <v>38748</v>
          </cell>
          <cell r="H69" t="str">
            <v>NIMT, NIST</v>
          </cell>
        </row>
        <row r="70">
          <cell r="A70" t="str">
            <v>SE-99010</v>
          </cell>
          <cell r="B70" t="str">
            <v>Amplifier</v>
          </cell>
          <cell r="C70" t="str">
            <v>Fluke</v>
          </cell>
          <cell r="D70" t="str">
            <v>5725A</v>
          </cell>
          <cell r="E70" t="str">
            <v>6485001</v>
          </cell>
          <cell r="F70" t="str">
            <v>EL-0226/04</v>
          </cell>
          <cell r="G70">
            <v>38745</v>
          </cell>
          <cell r="H70" t="str">
            <v>NIMT</v>
          </cell>
        </row>
        <row r="71">
          <cell r="A71" t="str">
            <v>SE-99011</v>
          </cell>
          <cell r="B71" t="str">
            <v>Portable Calibrator</v>
          </cell>
          <cell r="C71" t="str">
            <v>Yokogawa</v>
          </cell>
          <cell r="D71">
            <v>2422</v>
          </cell>
          <cell r="E71" t="str">
            <v>65MD0433</v>
          </cell>
          <cell r="F71" t="str">
            <v>404-4011</v>
          </cell>
          <cell r="G71">
            <v>38358</v>
          </cell>
          <cell r="H71" t="str">
            <v>NIMT</v>
          </cell>
        </row>
        <row r="72">
          <cell r="A72" t="str">
            <v>SE-99012</v>
          </cell>
          <cell r="B72" t="str">
            <v>Digital Multimeter</v>
          </cell>
          <cell r="C72" t="str">
            <v>HP</v>
          </cell>
          <cell r="D72" t="str">
            <v>3458A-002</v>
          </cell>
          <cell r="E72" t="str">
            <v>2823A12137</v>
          </cell>
          <cell r="F72" t="str">
            <v>EELG-05/0110</v>
          </cell>
          <cell r="G72">
            <v>38809</v>
          </cell>
          <cell r="H72" t="str">
            <v>NIMT</v>
          </cell>
        </row>
        <row r="73">
          <cell r="A73" t="str">
            <v>SE-99013</v>
          </cell>
          <cell r="B73" t="str">
            <v>RMS Voltmeter</v>
          </cell>
          <cell r="C73" t="str">
            <v>HP</v>
          </cell>
          <cell r="D73" t="str">
            <v>3400B</v>
          </cell>
          <cell r="E73" t="str">
            <v>3241A01159</v>
          </cell>
          <cell r="F73" t="str">
            <v>405-4013</v>
          </cell>
          <cell r="G73">
            <v>38722</v>
          </cell>
          <cell r="H73" t="str">
            <v>NIMT, NIST</v>
          </cell>
        </row>
        <row r="74">
          <cell r="A74" t="str">
            <v>SE-99014</v>
          </cell>
          <cell r="B74" t="str">
            <v>Digital Multimeter</v>
          </cell>
          <cell r="C74" t="str">
            <v>HP</v>
          </cell>
          <cell r="D74" t="str">
            <v>34401A</v>
          </cell>
          <cell r="E74" t="str">
            <v>US36051808</v>
          </cell>
          <cell r="F74" t="str">
            <v>404-4014</v>
          </cell>
          <cell r="G74">
            <v>38480</v>
          </cell>
          <cell r="H74" t="str">
            <v>NIMT</v>
          </cell>
        </row>
        <row r="75">
          <cell r="A75" t="str">
            <v>SE-99015</v>
          </cell>
          <cell r="B75" t="str">
            <v>Digital Multimeter</v>
          </cell>
          <cell r="C75" t="str">
            <v>Yokogawa</v>
          </cell>
          <cell r="D75" t="str">
            <v>7537-01</v>
          </cell>
          <cell r="E75" t="str">
            <v>8C00496</v>
          </cell>
          <cell r="F75" t="str">
            <v>EELG-05/0140</v>
          </cell>
          <cell r="G75">
            <v>38846</v>
          </cell>
          <cell r="H75" t="str">
            <v>NIMT</v>
          </cell>
        </row>
        <row r="76">
          <cell r="A76" t="str">
            <v>SE-99016</v>
          </cell>
          <cell r="B76" t="str">
            <v>Digital Electrometer</v>
          </cell>
          <cell r="C76" t="str">
            <v>Keithley</v>
          </cell>
          <cell r="D76">
            <v>617</v>
          </cell>
          <cell r="E76" t="str">
            <v>0563306</v>
          </cell>
          <cell r="F76" t="str">
            <v>404-4016</v>
          </cell>
          <cell r="G76">
            <v>38700</v>
          </cell>
          <cell r="H76" t="str">
            <v>NIMT</v>
          </cell>
        </row>
        <row r="77">
          <cell r="A77" t="str">
            <v>SE-99017</v>
          </cell>
          <cell r="B77" t="str">
            <v>Multifunction Transfer Standard</v>
          </cell>
          <cell r="C77" t="str">
            <v>Wavetek</v>
          </cell>
          <cell r="D77" t="str">
            <v>4950</v>
          </cell>
          <cell r="E77" t="str">
            <v>38173</v>
          </cell>
          <cell r="F77" t="str">
            <v>ELE-04/1041</v>
          </cell>
          <cell r="G77">
            <v>38521</v>
          </cell>
          <cell r="H77" t="str">
            <v>NIMT</v>
          </cell>
        </row>
        <row r="78">
          <cell r="A78" t="str">
            <v>SE-99022</v>
          </cell>
          <cell r="B78" t="str">
            <v>Primary DC/AC Shunt</v>
          </cell>
          <cell r="C78" t="str">
            <v>Holt</v>
          </cell>
          <cell r="D78" t="str">
            <v>HCS-1</v>
          </cell>
          <cell r="E78" t="str">
            <v>0943500001351</v>
          </cell>
          <cell r="F78" t="str">
            <v>NEFE-04-0064</v>
          </cell>
          <cell r="G78">
            <v>38880</v>
          </cell>
          <cell r="H78" t="str">
            <v>NIST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EL-0211/04</v>
          </cell>
          <cell r="G79">
            <v>39022</v>
          </cell>
          <cell r="H79" t="str">
            <v>NIMT</v>
          </cell>
        </row>
        <row r="80">
          <cell r="A80" t="str">
            <v>SE-99023</v>
          </cell>
          <cell r="B80" t="str">
            <v>Electronic Load</v>
          </cell>
          <cell r="C80" t="str">
            <v>Kikusui</v>
          </cell>
          <cell r="D80" t="str">
            <v>PLZ700W</v>
          </cell>
          <cell r="E80" t="str">
            <v>1650065</v>
          </cell>
          <cell r="F80" t="str">
            <v>404-4023</v>
          </cell>
          <cell r="G80">
            <v>38566</v>
          </cell>
          <cell r="H80" t="str">
            <v>NIMT</v>
          </cell>
        </row>
        <row r="81">
          <cell r="A81" t="str">
            <v>SE-99024</v>
          </cell>
          <cell r="B81" t="str">
            <v>Standard Shunt</v>
          </cell>
          <cell r="C81" t="str">
            <v>Yokogawa</v>
          </cell>
          <cell r="D81" t="str">
            <v>2743-06</v>
          </cell>
          <cell r="E81" t="str">
            <v>69VG0602</v>
          </cell>
          <cell r="F81" t="str">
            <v>EL-0113/03</v>
          </cell>
          <cell r="G81">
            <v>38528</v>
          </cell>
          <cell r="H81" t="str">
            <v>NIMT</v>
          </cell>
        </row>
        <row r="82">
          <cell r="A82" t="str">
            <v>SE-99025</v>
          </cell>
          <cell r="B82" t="str">
            <v>DC/AC Shunt</v>
          </cell>
          <cell r="C82" t="str">
            <v>Guildline</v>
          </cell>
          <cell r="D82" t="str">
            <v>7320</v>
          </cell>
          <cell r="E82" t="str">
            <v>63834</v>
          </cell>
          <cell r="F82" t="str">
            <v>EL-0210/04</v>
          </cell>
          <cell r="G82">
            <v>39022</v>
          </cell>
          <cell r="H82" t="str">
            <v>NIMT</v>
          </cell>
        </row>
        <row r="83">
          <cell r="A83" t="str">
            <v>SE-99026</v>
          </cell>
          <cell r="B83" t="str">
            <v>AC/DC Shunt</v>
          </cell>
          <cell r="C83" t="str">
            <v>Wavetek</v>
          </cell>
          <cell r="D83">
            <v>4953</v>
          </cell>
          <cell r="E83" t="str">
            <v>38105</v>
          </cell>
          <cell r="F83" t="str">
            <v>Do not used this equipment</v>
          </cell>
          <cell r="G83">
            <v>0</v>
          </cell>
          <cell r="H83">
            <v>0</v>
          </cell>
        </row>
        <row r="84">
          <cell r="A84" t="str">
            <v>SE-99027</v>
          </cell>
          <cell r="B84" t="str">
            <v>Curr. Calibration for W.Tester</v>
          </cell>
          <cell r="C84" t="str">
            <v>Kikusui</v>
          </cell>
          <cell r="D84" t="str">
            <v>TOS1200</v>
          </cell>
          <cell r="E84" t="str">
            <v>15110556</v>
          </cell>
          <cell r="F84" t="str">
            <v>ELE/G-04/0101</v>
          </cell>
          <cell r="G84">
            <v>38531</v>
          </cell>
          <cell r="H84" t="str">
            <v>NIMT</v>
          </cell>
        </row>
        <row r="85">
          <cell r="A85" t="str">
            <v>SE-99028</v>
          </cell>
          <cell r="B85" t="str">
            <v>High Voltage Digitalmeter</v>
          </cell>
          <cell r="C85" t="str">
            <v>Kikusui</v>
          </cell>
          <cell r="D85" t="str">
            <v>149-10A</v>
          </cell>
          <cell r="E85" t="str">
            <v>15123315</v>
          </cell>
          <cell r="F85" t="str">
            <v>EELG-05/0103</v>
          </cell>
          <cell r="G85">
            <v>38806</v>
          </cell>
          <cell r="H85" t="str">
            <v>NML, NPL, NIMT</v>
          </cell>
        </row>
        <row r="86">
          <cell r="A86" t="str">
            <v>SE-99030</v>
          </cell>
          <cell r="B86" t="str">
            <v>Withstanding Voltage Tester</v>
          </cell>
          <cell r="C86" t="str">
            <v>Kikusui</v>
          </cell>
          <cell r="D86" t="str">
            <v>TOS5101</v>
          </cell>
          <cell r="E86" t="str">
            <v>15110328</v>
          </cell>
          <cell r="F86" t="str">
            <v>Calibration not required</v>
          </cell>
          <cell r="G86">
            <v>0</v>
          </cell>
          <cell r="H86">
            <v>0</v>
          </cell>
        </row>
        <row r="87">
          <cell r="A87" t="str">
            <v>SE-99032</v>
          </cell>
          <cell r="B87" t="str">
            <v>Decade Resistance Box</v>
          </cell>
          <cell r="C87" t="str">
            <v>ESI</v>
          </cell>
          <cell r="D87" t="str">
            <v>DB62-11K</v>
          </cell>
          <cell r="E87" t="str">
            <v>N20708880062A</v>
          </cell>
          <cell r="F87" t="str">
            <v>EELG-05/0035</v>
          </cell>
          <cell r="G87">
            <v>38761</v>
          </cell>
          <cell r="H87" t="str">
            <v>NIMT</v>
          </cell>
        </row>
        <row r="88">
          <cell r="A88" t="str">
            <v>SE-99033</v>
          </cell>
          <cell r="B88" t="str">
            <v>Decade Resistance Box</v>
          </cell>
          <cell r="C88" t="str">
            <v>ESI</v>
          </cell>
          <cell r="D88" t="str">
            <v>DB62-11M</v>
          </cell>
          <cell r="E88" t="str">
            <v>R2020196DB62D</v>
          </cell>
          <cell r="F88" t="str">
            <v>EELG-05/0036</v>
          </cell>
          <cell r="G88">
            <v>38761</v>
          </cell>
          <cell r="H88" t="str">
            <v>NIMT</v>
          </cell>
        </row>
        <row r="89">
          <cell r="A89" t="str">
            <v>SE-99034</v>
          </cell>
          <cell r="B89" t="str">
            <v>Decade Resistance Box</v>
          </cell>
          <cell r="C89" t="str">
            <v>Yokogawa</v>
          </cell>
          <cell r="D89" t="str">
            <v>2793-03</v>
          </cell>
          <cell r="E89" t="str">
            <v>00084U</v>
          </cell>
          <cell r="F89" t="str">
            <v>EELG-05/0037</v>
          </cell>
          <cell r="G89">
            <v>38762</v>
          </cell>
          <cell r="H89" t="str">
            <v>NIMT</v>
          </cell>
        </row>
        <row r="90">
          <cell r="A90" t="str">
            <v>SE-99035</v>
          </cell>
          <cell r="B90" t="str">
            <v>Decade Resistance Box</v>
          </cell>
          <cell r="C90" t="str">
            <v>E&amp;C</v>
          </cell>
          <cell r="D90" t="str">
            <v>DR25500</v>
          </cell>
          <cell r="E90" t="str">
            <v>9507352</v>
          </cell>
          <cell r="F90" t="str">
            <v>EELG-05/0038</v>
          </cell>
          <cell r="G90">
            <v>38762</v>
          </cell>
          <cell r="H90" t="str">
            <v>NIMT</v>
          </cell>
        </row>
        <row r="91">
          <cell r="A91" t="str">
            <v>SE-99036</v>
          </cell>
          <cell r="B91" t="str">
            <v>4-Terminal Pair Resistor Set</v>
          </cell>
          <cell r="C91" t="str">
            <v>HP</v>
          </cell>
          <cell r="D91" t="str">
            <v>42030A</v>
          </cell>
          <cell r="E91" t="str">
            <v>3143J00135</v>
          </cell>
          <cell r="F91" t="str">
            <v>040004</v>
          </cell>
          <cell r="G91">
            <v>38726</v>
          </cell>
          <cell r="H91" t="str">
            <v>NMIJ</v>
          </cell>
        </row>
        <row r="92">
          <cell r="A92" t="str">
            <v>SE-99037</v>
          </cell>
          <cell r="B92" t="str">
            <v>Standard Resistor : 1mOhm</v>
          </cell>
          <cell r="C92" t="str">
            <v>Yokogawa</v>
          </cell>
          <cell r="D92" t="str">
            <v>2792-1m</v>
          </cell>
          <cell r="E92" t="str">
            <v>66VW1038</v>
          </cell>
          <cell r="F92" t="str">
            <v>EL-0108/04</v>
          </cell>
          <cell r="G92">
            <v>38519</v>
          </cell>
          <cell r="H92" t="str">
            <v>NIMT</v>
          </cell>
        </row>
        <row r="93">
          <cell r="A93" t="str">
            <v>SE-99038</v>
          </cell>
          <cell r="B93" t="str">
            <v>Standard Resistor : 10mOhm</v>
          </cell>
          <cell r="C93" t="str">
            <v>Yokogawa</v>
          </cell>
          <cell r="D93" t="str">
            <v>2792-10m</v>
          </cell>
          <cell r="E93" t="str">
            <v>N73D23</v>
          </cell>
          <cell r="F93" t="str">
            <v>EL-0109/04</v>
          </cell>
          <cell r="G93">
            <v>38869</v>
          </cell>
          <cell r="H93" t="str">
            <v>NIMT</v>
          </cell>
        </row>
        <row r="94">
          <cell r="A94" t="str">
            <v>SE-99039</v>
          </cell>
          <cell r="B94" t="str">
            <v>Standard Resistor : 100mOhm</v>
          </cell>
          <cell r="C94" t="str">
            <v>Yokogawa</v>
          </cell>
          <cell r="D94" t="str">
            <v>2792-100m</v>
          </cell>
          <cell r="E94" t="str">
            <v>66VW3052</v>
          </cell>
          <cell r="F94" t="str">
            <v>EL-0110/04</v>
          </cell>
          <cell r="G94">
            <v>38869</v>
          </cell>
          <cell r="H94" t="str">
            <v>NIMT</v>
          </cell>
        </row>
        <row r="95">
          <cell r="A95" t="str">
            <v>SE-99040</v>
          </cell>
          <cell r="B95" t="str">
            <v>Standard Resistor : 1Ohm</v>
          </cell>
          <cell r="C95" t="str">
            <v>Yokogawa</v>
          </cell>
          <cell r="D95" t="str">
            <v>2792-1</v>
          </cell>
          <cell r="E95" t="str">
            <v>69VW4003</v>
          </cell>
          <cell r="F95" t="str">
            <v>Damaged, donot use</v>
          </cell>
          <cell r="G95">
            <v>0</v>
          </cell>
          <cell r="H95">
            <v>0</v>
          </cell>
        </row>
        <row r="96">
          <cell r="A96" t="str">
            <v>SE-99042</v>
          </cell>
          <cell r="B96" t="str">
            <v>Standard Resistor : 10Ohm</v>
          </cell>
          <cell r="C96" t="str">
            <v>Yokogawa</v>
          </cell>
          <cell r="D96" t="str">
            <v>2792-10</v>
          </cell>
          <cell r="E96" t="str">
            <v>69VW5003</v>
          </cell>
          <cell r="F96" t="str">
            <v>EL-0112/04</v>
          </cell>
          <cell r="G96">
            <v>38869</v>
          </cell>
          <cell r="H96" t="str">
            <v>NIMT</v>
          </cell>
        </row>
        <row r="97">
          <cell r="A97" t="str">
            <v>SE-99044</v>
          </cell>
          <cell r="B97" t="str">
            <v>Standard Resistor : 100Ohm</v>
          </cell>
          <cell r="C97" t="str">
            <v>Yokogawa</v>
          </cell>
          <cell r="D97" t="str">
            <v>2792-100</v>
          </cell>
          <cell r="E97" t="str">
            <v>69VW6002</v>
          </cell>
          <cell r="F97" t="str">
            <v>EL-0113/04</v>
          </cell>
          <cell r="G97">
            <v>38519</v>
          </cell>
          <cell r="H97" t="str">
            <v>NIMT</v>
          </cell>
        </row>
        <row r="98">
          <cell r="A98" t="str">
            <v>SE-99046</v>
          </cell>
          <cell r="B98" t="str">
            <v>Metal Clad Resistor : 0.1Ohm</v>
          </cell>
          <cell r="C98" t="str">
            <v>PCN Corp.</v>
          </cell>
          <cell r="D98" t="str">
            <v>RH250M4-0.1</v>
          </cell>
          <cell r="E98" t="str">
            <v>T001</v>
          </cell>
          <cell r="F98" t="str">
            <v>404-4046</v>
          </cell>
          <cell r="G98">
            <v>38589</v>
          </cell>
          <cell r="H98" t="str">
            <v>NIMT</v>
          </cell>
        </row>
        <row r="99">
          <cell r="A99" t="str">
            <v>SE-99047</v>
          </cell>
          <cell r="B99" t="str">
            <v>Metal Clad Resistor : 0.5Ohm</v>
          </cell>
          <cell r="C99" t="str">
            <v>PCN Corp.</v>
          </cell>
          <cell r="D99" t="str">
            <v>RH250M4-0.5</v>
          </cell>
          <cell r="E99" t="str">
            <v>T002</v>
          </cell>
          <cell r="F99" t="str">
            <v>404-4047</v>
          </cell>
          <cell r="G99">
            <v>38589</v>
          </cell>
          <cell r="H99" t="str">
            <v>NIMT</v>
          </cell>
        </row>
        <row r="100">
          <cell r="A100" t="str">
            <v>SE-99048</v>
          </cell>
          <cell r="B100" t="str">
            <v>Metal Clad Resistor : 1Ohm</v>
          </cell>
          <cell r="C100" t="str">
            <v>PCN Corp.</v>
          </cell>
          <cell r="D100" t="str">
            <v>RH250ML-1</v>
          </cell>
          <cell r="E100" t="str">
            <v>T003</v>
          </cell>
          <cell r="F100" t="str">
            <v>404-4048</v>
          </cell>
          <cell r="G100">
            <v>38589</v>
          </cell>
          <cell r="H100" t="str">
            <v>NIMT</v>
          </cell>
        </row>
        <row r="101">
          <cell r="A101" t="str">
            <v>SE-99049</v>
          </cell>
          <cell r="B101" t="str">
            <v>4-T Standard Resistor</v>
          </cell>
          <cell r="C101" t="str">
            <v>Fluke</v>
          </cell>
          <cell r="D101" t="str">
            <v>742A-1</v>
          </cell>
          <cell r="E101" t="str">
            <v>6330024</v>
          </cell>
          <cell r="F101" t="str">
            <v>EL-0114/04</v>
          </cell>
          <cell r="G101">
            <v>38519</v>
          </cell>
          <cell r="H101" t="str">
            <v>NIMT</v>
          </cell>
        </row>
        <row r="102">
          <cell r="A102" t="str">
            <v>SE-99050</v>
          </cell>
          <cell r="B102" t="str">
            <v>4-T Standard Resistor</v>
          </cell>
          <cell r="C102" t="str">
            <v>Fluke</v>
          </cell>
          <cell r="D102" t="str">
            <v>742A-10k</v>
          </cell>
          <cell r="E102" t="str">
            <v>6340009</v>
          </cell>
          <cell r="F102" t="str">
            <v>EL-0115/04</v>
          </cell>
          <cell r="G102">
            <v>38869</v>
          </cell>
          <cell r="H102" t="str">
            <v>NIMT</v>
          </cell>
        </row>
        <row r="103">
          <cell r="A103" t="str">
            <v>SE-99051</v>
          </cell>
          <cell r="B103" t="str">
            <v>Standard Resistor Set</v>
          </cell>
          <cell r="C103" t="str">
            <v>Alpha Elec.</v>
          </cell>
          <cell r="D103" t="str">
            <v>10-100kOhm</v>
          </cell>
          <cell r="E103">
            <v>0</v>
          </cell>
          <cell r="F103" t="str">
            <v>Calibration not required</v>
          </cell>
          <cell r="G103">
            <v>0</v>
          </cell>
          <cell r="H103">
            <v>0</v>
          </cell>
        </row>
        <row r="104">
          <cell r="A104" t="str">
            <v>SE-99052</v>
          </cell>
          <cell r="B104" t="str">
            <v>Standard Resistor Set</v>
          </cell>
          <cell r="C104" t="str">
            <v>Electrohm</v>
          </cell>
          <cell r="D104" t="str">
            <v>5M~10MOhm</v>
          </cell>
          <cell r="E104" t="str">
            <v>99199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SE-99057</v>
          </cell>
          <cell r="B105" t="str">
            <v>Decade Capacitor</v>
          </cell>
          <cell r="C105" t="str">
            <v>HP</v>
          </cell>
          <cell r="D105" t="str">
            <v>4440B</v>
          </cell>
          <cell r="E105" t="str">
            <v>1224J03634</v>
          </cell>
          <cell r="F105" t="str">
            <v>405-4057</v>
          </cell>
          <cell r="G105">
            <v>38763</v>
          </cell>
          <cell r="H105" t="str">
            <v>NMIJ</v>
          </cell>
        </row>
        <row r="106">
          <cell r="A106" t="str">
            <v>SE-99058</v>
          </cell>
          <cell r="B106" t="str">
            <v>Standard Air Capacitor : 1pF</v>
          </cell>
          <cell r="C106" t="str">
            <v>GenRad</v>
          </cell>
          <cell r="D106" t="str">
            <v>1403-K</v>
          </cell>
          <cell r="E106" t="str">
            <v>6473</v>
          </cell>
          <cell r="F106" t="str">
            <v>Do not used this equipment</v>
          </cell>
          <cell r="G106">
            <v>0</v>
          </cell>
          <cell r="H106">
            <v>0</v>
          </cell>
        </row>
        <row r="107">
          <cell r="A107" t="str">
            <v>SE-99059</v>
          </cell>
          <cell r="B107" t="str">
            <v>Standard Air Capacitor : 10pF</v>
          </cell>
          <cell r="C107" t="str">
            <v>GenRad</v>
          </cell>
          <cell r="D107" t="str">
            <v>1403-G</v>
          </cell>
          <cell r="E107" t="str">
            <v>6523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SE-99060</v>
          </cell>
          <cell r="B108" t="str">
            <v>Standard Air Capacitor : 100pF</v>
          </cell>
          <cell r="C108" t="str">
            <v>GenRad</v>
          </cell>
          <cell r="D108" t="str">
            <v>1403-D</v>
          </cell>
          <cell r="E108" t="str">
            <v>6437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SE-99061</v>
          </cell>
          <cell r="B109" t="str">
            <v>Standard Air Capacitor : 1000pF</v>
          </cell>
          <cell r="C109" t="str">
            <v>GenRad</v>
          </cell>
          <cell r="D109" t="str">
            <v>1403-A</v>
          </cell>
          <cell r="E109" t="str">
            <v>6421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SE-99062</v>
          </cell>
          <cell r="B110" t="str">
            <v>Standard Air Capacitor Set</v>
          </cell>
          <cell r="C110" t="str">
            <v>HP</v>
          </cell>
          <cell r="D110" t="str">
            <v>16380A</v>
          </cell>
          <cell r="E110" t="str">
            <v>1840J01363</v>
          </cell>
          <cell r="F110" t="str">
            <v>040003</v>
          </cell>
          <cell r="G110">
            <v>38726</v>
          </cell>
          <cell r="H110" t="str">
            <v>NMIJ</v>
          </cell>
        </row>
        <row r="111">
          <cell r="A111" t="str">
            <v>SE-99064</v>
          </cell>
          <cell r="B111" t="str">
            <v>Capacitance Standard Set</v>
          </cell>
          <cell r="C111" t="str">
            <v>HP</v>
          </cell>
          <cell r="D111" t="str">
            <v>16380C</v>
          </cell>
          <cell r="E111" t="str">
            <v>2519J00557</v>
          </cell>
          <cell r="F111" t="str">
            <v>Ag: 030550</v>
          </cell>
          <cell r="G111">
            <v>38726</v>
          </cell>
          <cell r="H111" t="str">
            <v>NMIJ</v>
          </cell>
        </row>
        <row r="112">
          <cell r="A112" t="str">
            <v>SE-99066</v>
          </cell>
          <cell r="B112" t="str">
            <v>Precision Decade Capacitor</v>
          </cell>
          <cell r="C112" t="str">
            <v>GenRad</v>
          </cell>
          <cell r="D112">
            <v>1413</v>
          </cell>
          <cell r="E112" t="str">
            <v>1140</v>
          </cell>
          <cell r="F112" t="str">
            <v>404-4052</v>
          </cell>
          <cell r="G112">
            <v>38445</v>
          </cell>
          <cell r="H112" t="str">
            <v>NMIJ</v>
          </cell>
        </row>
        <row r="113">
          <cell r="A113" t="str">
            <v>SE-99067</v>
          </cell>
          <cell r="B113" t="str">
            <v>Standard Capacitor Set</v>
          </cell>
          <cell r="C113" t="str">
            <v>Soshin</v>
          </cell>
          <cell r="D113" t="str">
            <v>30pF,60pF,800pF</v>
          </cell>
          <cell r="E113" t="str">
            <v>6F6G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SE-99069</v>
          </cell>
          <cell r="B114" t="str">
            <v>Standard Self-Inductor : 100uH</v>
          </cell>
          <cell r="C114" t="str">
            <v>Ando</v>
          </cell>
          <cell r="D114" t="str">
            <v>RS-102</v>
          </cell>
          <cell r="E114" t="str">
            <v>456260</v>
          </cell>
          <cell r="F114" t="str">
            <v>EL-0108/03</v>
          </cell>
          <cell r="G114">
            <v>38528</v>
          </cell>
          <cell r="H114" t="str">
            <v>NIMT</v>
          </cell>
        </row>
        <row r="115">
          <cell r="A115" t="str">
            <v>SE-99070</v>
          </cell>
          <cell r="B115" t="str">
            <v>Standard Self-Inductor : 1mH</v>
          </cell>
          <cell r="C115" t="str">
            <v>Ando</v>
          </cell>
          <cell r="D115" t="str">
            <v>RS-104</v>
          </cell>
          <cell r="E115" t="str">
            <v>456261</v>
          </cell>
          <cell r="F115" t="str">
            <v>EL-0109/03</v>
          </cell>
          <cell r="G115">
            <v>38528</v>
          </cell>
          <cell r="H115" t="str">
            <v>NIMT</v>
          </cell>
        </row>
        <row r="116">
          <cell r="A116" t="str">
            <v>SE-99071</v>
          </cell>
          <cell r="B116" t="str">
            <v>Standard Self-Inductor : 10mH</v>
          </cell>
          <cell r="C116" t="str">
            <v>Ando</v>
          </cell>
          <cell r="D116" t="str">
            <v>RS-106</v>
          </cell>
          <cell r="E116" t="str">
            <v>456262</v>
          </cell>
          <cell r="F116" t="str">
            <v>EL-0110/03</v>
          </cell>
          <cell r="G116">
            <v>38528</v>
          </cell>
          <cell r="H116" t="str">
            <v>NIMT</v>
          </cell>
        </row>
        <row r="117">
          <cell r="A117" t="str">
            <v>SE-99072</v>
          </cell>
          <cell r="B117" t="str">
            <v>Standard Self-Inductor : 100mH</v>
          </cell>
          <cell r="C117" t="str">
            <v>Ando</v>
          </cell>
          <cell r="D117" t="str">
            <v>RS-108</v>
          </cell>
          <cell r="E117" t="str">
            <v>456263</v>
          </cell>
          <cell r="F117" t="str">
            <v>EL-0111/03</v>
          </cell>
          <cell r="G117">
            <v>38528</v>
          </cell>
          <cell r="H117" t="str">
            <v>NIMT</v>
          </cell>
        </row>
        <row r="118">
          <cell r="A118" t="str">
            <v>SE-99073</v>
          </cell>
          <cell r="B118" t="str">
            <v>Standard Self-Inductor : 1H</v>
          </cell>
          <cell r="C118" t="str">
            <v>Ando</v>
          </cell>
          <cell r="D118" t="str">
            <v>RS-110</v>
          </cell>
          <cell r="E118" t="str">
            <v>456264</v>
          </cell>
          <cell r="F118" t="str">
            <v>EL-0112/03</v>
          </cell>
          <cell r="G118">
            <v>38528</v>
          </cell>
          <cell r="H118" t="str">
            <v>NIMT</v>
          </cell>
        </row>
        <row r="119">
          <cell r="A119" t="str">
            <v>SE-99074</v>
          </cell>
          <cell r="B119" t="str">
            <v>Decade Inductor</v>
          </cell>
          <cell r="C119" t="str">
            <v>Ando</v>
          </cell>
          <cell r="D119" t="str">
            <v>AM-3301</v>
          </cell>
          <cell r="E119" t="str">
            <v>60410520</v>
          </cell>
          <cell r="F119" t="str">
            <v>404-4074</v>
          </cell>
          <cell r="G119">
            <v>38466</v>
          </cell>
          <cell r="H119" t="str">
            <v>NIMT</v>
          </cell>
        </row>
        <row r="120">
          <cell r="A120" t="str">
            <v>SE-99075</v>
          </cell>
          <cell r="B120" t="str">
            <v>LF Impedance Analyzer</v>
          </cell>
          <cell r="C120" t="str">
            <v>HP</v>
          </cell>
          <cell r="D120" t="str">
            <v>4192A</v>
          </cell>
          <cell r="E120" t="str">
            <v>2150J02509</v>
          </cell>
          <cell r="F120" t="str">
            <v>404-4075</v>
          </cell>
          <cell r="G120">
            <v>38712</v>
          </cell>
          <cell r="H120" t="str">
            <v>NIMT, NMIJ</v>
          </cell>
        </row>
        <row r="121">
          <cell r="A121" t="str">
            <v>SE-99076</v>
          </cell>
          <cell r="B121" t="str">
            <v>Precision LCR Meter</v>
          </cell>
          <cell r="C121" t="str">
            <v>HP</v>
          </cell>
          <cell r="D121" t="str">
            <v>4284A</v>
          </cell>
          <cell r="E121" t="str">
            <v>2940J07658</v>
          </cell>
          <cell r="F121" t="str">
            <v>ELE-04/1083</v>
          </cell>
          <cell r="G121">
            <v>38526</v>
          </cell>
          <cell r="H121" t="str">
            <v>NIMT, NMIJ</v>
          </cell>
        </row>
        <row r="122">
          <cell r="A122" t="str">
            <v>SE-99078</v>
          </cell>
          <cell r="B122" t="str">
            <v>Soldering Iron Tester</v>
          </cell>
          <cell r="C122" t="str">
            <v>Anritsu</v>
          </cell>
          <cell r="D122" t="str">
            <v>HS2D-100</v>
          </cell>
          <cell r="E122" t="str">
            <v>B07069</v>
          </cell>
          <cell r="F122" t="str">
            <v>Calibration not required</v>
          </cell>
          <cell r="G122">
            <v>0</v>
          </cell>
          <cell r="H122">
            <v>0</v>
          </cell>
        </row>
        <row r="123">
          <cell r="A123" t="str">
            <v>SE-99079</v>
          </cell>
          <cell r="B123" t="str">
            <v>Wow Flutter / Jitter Calibrator</v>
          </cell>
          <cell r="C123" t="str">
            <v>Minato</v>
          </cell>
          <cell r="D123">
            <v>3101</v>
          </cell>
          <cell r="E123" t="str">
            <v>B9QE0063</v>
          </cell>
          <cell r="F123" t="str">
            <v>404-4079</v>
          </cell>
          <cell r="G123">
            <v>38444</v>
          </cell>
          <cell r="H123" t="str">
            <v>NIMT</v>
          </cell>
        </row>
        <row r="124">
          <cell r="A124" t="str">
            <v>SE-99081</v>
          </cell>
          <cell r="B124" t="str">
            <v>High Voltage Probe</v>
          </cell>
          <cell r="C124" t="str">
            <v>Tektronix</v>
          </cell>
          <cell r="D124" t="str">
            <v>P6015A</v>
          </cell>
          <cell r="E124" t="str">
            <v>B032616</v>
          </cell>
          <cell r="F124" t="str">
            <v>405-4081</v>
          </cell>
          <cell r="G124">
            <v>38807</v>
          </cell>
          <cell r="H124" t="str">
            <v>NML, NPL, NIMT</v>
          </cell>
        </row>
        <row r="125">
          <cell r="A125" t="str">
            <v>SE-99085</v>
          </cell>
          <cell r="B125" t="str">
            <v>Distortion Meter Calibrator</v>
          </cell>
          <cell r="C125" t="str">
            <v>ShibaSoku</v>
          </cell>
          <cell r="D125" t="str">
            <v>AC12B</v>
          </cell>
          <cell r="E125" t="str">
            <v>M-55799008</v>
          </cell>
          <cell r="F125" t="str">
            <v>404-4085</v>
          </cell>
          <cell r="G125">
            <v>38473</v>
          </cell>
          <cell r="H125" t="str">
            <v>NIMT</v>
          </cell>
        </row>
        <row r="126">
          <cell r="A126" t="str">
            <v>SE-99086</v>
          </cell>
          <cell r="B126" t="str">
            <v>Digital Stop Watch</v>
          </cell>
          <cell r="C126" t="str">
            <v>Seiko</v>
          </cell>
          <cell r="D126" t="str">
            <v>S032-4000</v>
          </cell>
          <cell r="E126" t="str">
            <v>127638</v>
          </cell>
          <cell r="F126" t="str">
            <v>404-4086</v>
          </cell>
          <cell r="G126">
            <v>38513</v>
          </cell>
          <cell r="H126" t="str">
            <v>NIMT</v>
          </cell>
        </row>
        <row r="127">
          <cell r="A127" t="str">
            <v>SE-99087</v>
          </cell>
          <cell r="B127" t="str">
            <v>Quartz Tester</v>
          </cell>
          <cell r="C127" t="str">
            <v>Seiko</v>
          </cell>
          <cell r="D127" t="str">
            <v>QT-2100</v>
          </cell>
          <cell r="E127" t="str">
            <v>6D0481</v>
          </cell>
          <cell r="F127" t="str">
            <v>404-4087</v>
          </cell>
          <cell r="G127">
            <v>38510</v>
          </cell>
          <cell r="H127" t="str">
            <v>NIMT</v>
          </cell>
        </row>
        <row r="128">
          <cell r="A128" t="str">
            <v>SE-99088</v>
          </cell>
          <cell r="B128" t="str">
            <v>Rubidium Frequency Standard</v>
          </cell>
          <cell r="C128" t="str">
            <v>R&amp;S</v>
          </cell>
          <cell r="D128" t="str">
            <v>XSRM</v>
          </cell>
          <cell r="E128" t="str">
            <v>300024/001</v>
          </cell>
          <cell r="F128" t="str">
            <v>EF-0002/04</v>
          </cell>
          <cell r="G128">
            <v>38783</v>
          </cell>
          <cell r="H128" t="str">
            <v>NIMT</v>
          </cell>
        </row>
        <row r="129">
          <cell r="A129" t="str">
            <v>SE-99089</v>
          </cell>
          <cell r="B129" t="str">
            <v>Universal Counter</v>
          </cell>
          <cell r="C129" t="str">
            <v>HP</v>
          </cell>
          <cell r="D129" t="str">
            <v>53132A</v>
          </cell>
          <cell r="E129" t="str">
            <v>3404A00701</v>
          </cell>
          <cell r="F129" t="str">
            <v>404-4089</v>
          </cell>
          <cell r="G129">
            <v>38493</v>
          </cell>
          <cell r="H129" t="str">
            <v>NIMT, NIST, NPL</v>
          </cell>
        </row>
        <row r="130">
          <cell r="A130" t="str">
            <v>SE-99090</v>
          </cell>
          <cell r="B130" t="str">
            <v>Microwave Frequency Counter</v>
          </cell>
          <cell r="C130" t="str">
            <v>HP</v>
          </cell>
          <cell r="D130" t="str">
            <v>5352B</v>
          </cell>
          <cell r="E130" t="str">
            <v>2826A00368</v>
          </cell>
          <cell r="F130" t="str">
            <v>404-4090</v>
          </cell>
          <cell r="G130">
            <v>38473</v>
          </cell>
          <cell r="H130" t="str">
            <v>NIMT, NIST, NPL</v>
          </cell>
        </row>
        <row r="131">
          <cell r="A131" t="str">
            <v>SE-99091</v>
          </cell>
          <cell r="B131" t="str">
            <v>GPSTime &amp; Freq. Ref. Receiver</v>
          </cell>
          <cell r="C131" t="str">
            <v>HP</v>
          </cell>
          <cell r="D131" t="str">
            <v>58503A</v>
          </cell>
          <cell r="E131" t="str">
            <v>3542A00419</v>
          </cell>
          <cell r="F131" t="str">
            <v>Calibration not required</v>
          </cell>
          <cell r="G131">
            <v>0</v>
          </cell>
          <cell r="H131">
            <v>0</v>
          </cell>
        </row>
        <row r="132">
          <cell r="A132" t="str">
            <v>SE-99093</v>
          </cell>
          <cell r="B132" t="str">
            <v>Synthesized Sweeper</v>
          </cell>
          <cell r="C132" t="str">
            <v>HP</v>
          </cell>
          <cell r="D132" t="str">
            <v>8340B</v>
          </cell>
          <cell r="E132" t="str">
            <v>2804A00799</v>
          </cell>
          <cell r="F132" t="str">
            <v>404-4093</v>
          </cell>
          <cell r="G132">
            <v>38503</v>
          </cell>
          <cell r="H132" t="str">
            <v>NIMT, NIST, NPL</v>
          </cell>
        </row>
        <row r="133">
          <cell r="A133" t="str">
            <v>SE-99094</v>
          </cell>
          <cell r="B133" t="str">
            <v xml:space="preserve">Synthesizer/Level Generator </v>
          </cell>
          <cell r="C133" t="str">
            <v>Anritsu</v>
          </cell>
          <cell r="D133" t="str">
            <v>MG443B</v>
          </cell>
          <cell r="E133" t="str">
            <v>M45140</v>
          </cell>
          <cell r="F133" t="str">
            <v>404-4094</v>
          </cell>
          <cell r="G133">
            <v>38442</v>
          </cell>
          <cell r="H133" t="str">
            <v>NIMT, NIST, NPL</v>
          </cell>
        </row>
        <row r="134">
          <cell r="A134" t="str">
            <v>SE-99095</v>
          </cell>
          <cell r="B134" t="str">
            <v>Synthesized Func./Sweep Gen.</v>
          </cell>
          <cell r="C134" t="str">
            <v>HP</v>
          </cell>
          <cell r="D134" t="str">
            <v>3325B</v>
          </cell>
          <cell r="E134" t="str">
            <v>2847A09782</v>
          </cell>
          <cell r="F134" t="str">
            <v>404-4095</v>
          </cell>
          <cell r="G134">
            <v>38503</v>
          </cell>
          <cell r="H134" t="str">
            <v>NIMT, NIST, NPL</v>
          </cell>
        </row>
        <row r="135">
          <cell r="A135" t="str">
            <v>SE-99096</v>
          </cell>
          <cell r="B135" t="str">
            <v>ESG Series Signal Generator</v>
          </cell>
          <cell r="C135" t="str">
            <v>HP</v>
          </cell>
          <cell r="D135" t="str">
            <v>ESG-4000A</v>
          </cell>
          <cell r="E135" t="str">
            <v>US37040151</v>
          </cell>
          <cell r="F135" t="str">
            <v>404-4096</v>
          </cell>
          <cell r="G135">
            <v>38503</v>
          </cell>
          <cell r="H135" t="str">
            <v>NIMT, NIST, NPL</v>
          </cell>
        </row>
        <row r="136">
          <cell r="A136" t="str">
            <v>SE-99097</v>
          </cell>
          <cell r="B136" t="str">
            <v>Amplifier</v>
          </cell>
          <cell r="C136" t="str">
            <v>Amp. Research</v>
          </cell>
          <cell r="D136" t="str">
            <v>25W1000M7</v>
          </cell>
          <cell r="E136" t="str">
            <v>13299</v>
          </cell>
          <cell r="F136" t="str">
            <v>404-4097</v>
          </cell>
          <cell r="G136">
            <v>38474</v>
          </cell>
          <cell r="H136" t="str">
            <v>NIMT, NIST, NPL</v>
          </cell>
        </row>
        <row r="137">
          <cell r="A137" t="str">
            <v>SE-99098</v>
          </cell>
          <cell r="B137" t="str">
            <v>Spectrum Analyzer</v>
          </cell>
          <cell r="C137" t="str">
            <v>HP</v>
          </cell>
          <cell r="D137" t="str">
            <v>8593E</v>
          </cell>
          <cell r="E137" t="str">
            <v>3337A00823</v>
          </cell>
          <cell r="F137" t="str">
            <v>404-4098</v>
          </cell>
          <cell r="G137">
            <v>38502</v>
          </cell>
          <cell r="H137" t="str">
            <v>NIMT, NIST, NPL</v>
          </cell>
        </row>
        <row r="138">
          <cell r="A138" t="str">
            <v>SE-99099</v>
          </cell>
          <cell r="B138" t="str">
            <v xml:space="preserve">Network Analyzer </v>
          </cell>
          <cell r="C138" t="str">
            <v>HP</v>
          </cell>
          <cell r="D138" t="str">
            <v>8753D</v>
          </cell>
          <cell r="E138" t="str">
            <v>3410J00924</v>
          </cell>
          <cell r="F138" t="str">
            <v>404-4099</v>
          </cell>
          <cell r="G138">
            <v>38535</v>
          </cell>
          <cell r="H138" t="str">
            <v>NIMT, NIST, NPL</v>
          </cell>
        </row>
        <row r="139">
          <cell r="A139" t="str">
            <v>SE-99100</v>
          </cell>
          <cell r="B139" t="str">
            <v xml:space="preserve">S-Parameter Test Set </v>
          </cell>
          <cell r="C139" t="str">
            <v>HP</v>
          </cell>
          <cell r="D139" t="str">
            <v>85047A</v>
          </cell>
          <cell r="E139" t="str">
            <v>3033A03745</v>
          </cell>
          <cell r="F139" t="str">
            <v>404-4100</v>
          </cell>
          <cell r="G139">
            <v>38535</v>
          </cell>
          <cell r="H139" t="str">
            <v>NIMT, NIST, NPL</v>
          </cell>
        </row>
        <row r="140">
          <cell r="A140" t="str">
            <v>SE-99101</v>
          </cell>
          <cell r="B140" t="str">
            <v xml:space="preserve">S-Parameter Test Set </v>
          </cell>
          <cell r="C140" t="str">
            <v>HP</v>
          </cell>
          <cell r="D140" t="str">
            <v>85046B</v>
          </cell>
          <cell r="E140" t="str">
            <v>3033A01596</v>
          </cell>
          <cell r="F140" t="str">
            <v>404-4101</v>
          </cell>
          <cell r="G140">
            <v>38535</v>
          </cell>
          <cell r="H140" t="str">
            <v>NIMT, NIST, NPL</v>
          </cell>
        </row>
        <row r="141">
          <cell r="A141" t="str">
            <v>SE-99102</v>
          </cell>
          <cell r="B141" t="str">
            <v>Audio Analyzer</v>
          </cell>
          <cell r="C141" t="str">
            <v>HP</v>
          </cell>
          <cell r="D141" t="str">
            <v>8903B</v>
          </cell>
          <cell r="E141" t="str">
            <v>3514A15652</v>
          </cell>
          <cell r="F141" t="str">
            <v>405-4102</v>
          </cell>
          <cell r="G141">
            <v>38807</v>
          </cell>
          <cell r="H141" t="str">
            <v>NIMT</v>
          </cell>
        </row>
        <row r="142">
          <cell r="A142" t="str">
            <v>SE-99103</v>
          </cell>
          <cell r="B142" t="str">
            <v>Audio Analyzer</v>
          </cell>
          <cell r="C142" t="str">
            <v>Panasonic</v>
          </cell>
          <cell r="D142" t="str">
            <v>VP7725A</v>
          </cell>
          <cell r="E142" t="str">
            <v>1D8N0161D122</v>
          </cell>
          <cell r="F142" t="str">
            <v>404-4103</v>
          </cell>
          <cell r="G142">
            <v>38463</v>
          </cell>
          <cell r="H142" t="str">
            <v>NIMT</v>
          </cell>
        </row>
        <row r="143">
          <cell r="A143" t="str">
            <v>SE-99104</v>
          </cell>
          <cell r="B143" t="str">
            <v>Modulation Analyzer</v>
          </cell>
          <cell r="C143" t="str">
            <v>HP</v>
          </cell>
          <cell r="D143" t="str">
            <v>8901B</v>
          </cell>
          <cell r="E143" t="str">
            <v>2806A01602</v>
          </cell>
          <cell r="F143" t="str">
            <v>103-4001</v>
          </cell>
          <cell r="G143">
            <v>38482</v>
          </cell>
          <cell r="H143" t="str">
            <v>NIST, NPL</v>
          </cell>
        </row>
        <row r="144">
          <cell r="A144" t="str">
            <v>SE-99105</v>
          </cell>
          <cell r="B144" t="str">
            <v>Measuring Receiver</v>
          </cell>
          <cell r="C144" t="str">
            <v>HP</v>
          </cell>
          <cell r="D144" t="str">
            <v>8902A</v>
          </cell>
          <cell r="E144" t="str">
            <v>3226A03447</v>
          </cell>
          <cell r="F144" t="str">
            <v>404-4105</v>
          </cell>
          <cell r="G144">
            <v>38494</v>
          </cell>
          <cell r="H144" t="str">
            <v>NIMT, NIST, NPL</v>
          </cell>
        </row>
        <row r="145">
          <cell r="A145" t="str">
            <v>SE-99106</v>
          </cell>
          <cell r="B145" t="str">
            <v>Power Meter</v>
          </cell>
          <cell r="C145" t="str">
            <v>HP</v>
          </cell>
          <cell r="D145" t="str">
            <v>EPM442A</v>
          </cell>
          <cell r="E145" t="str">
            <v>GB37170346</v>
          </cell>
          <cell r="F145" t="str">
            <v>404-4106</v>
          </cell>
          <cell r="G145">
            <v>38500</v>
          </cell>
          <cell r="H145" t="str">
            <v>NIMT, NIST, NPL</v>
          </cell>
        </row>
        <row r="146">
          <cell r="A146" t="str">
            <v>SE-99107</v>
          </cell>
          <cell r="B146" t="str">
            <v>Power Meter</v>
          </cell>
          <cell r="C146" t="str">
            <v>Anritsu</v>
          </cell>
          <cell r="D146" t="str">
            <v>ML4803A</v>
          </cell>
          <cell r="E146" t="str">
            <v>MA39060</v>
          </cell>
          <cell r="F146" t="str">
            <v>404-4107</v>
          </cell>
          <cell r="G146">
            <v>38623</v>
          </cell>
          <cell r="H146" t="str">
            <v>NIMT, NIST, NPL</v>
          </cell>
        </row>
        <row r="147">
          <cell r="A147" t="str">
            <v>SE-99109</v>
          </cell>
          <cell r="B147" t="str">
            <v>Range Calibrator</v>
          </cell>
          <cell r="C147" t="str">
            <v>HP</v>
          </cell>
          <cell r="D147" t="str">
            <v>11683A</v>
          </cell>
          <cell r="E147" t="str">
            <v>3303U00312</v>
          </cell>
          <cell r="F147" t="str">
            <v>404-4109</v>
          </cell>
          <cell r="G147">
            <v>38477</v>
          </cell>
          <cell r="H147" t="str">
            <v>NIMT</v>
          </cell>
        </row>
        <row r="148">
          <cell r="A148" t="str">
            <v>SE-99110</v>
          </cell>
          <cell r="B148" t="str">
            <v>Range Calibrator</v>
          </cell>
          <cell r="C148" t="str">
            <v>HP</v>
          </cell>
          <cell r="D148" t="str">
            <v>8477A</v>
          </cell>
          <cell r="E148" t="str">
            <v>0963A00428</v>
          </cell>
          <cell r="F148" t="str">
            <v>404-4110</v>
          </cell>
          <cell r="G148">
            <v>38468</v>
          </cell>
          <cell r="H148" t="str">
            <v>NIMT</v>
          </cell>
        </row>
        <row r="149">
          <cell r="A149" t="str">
            <v>SE-99111</v>
          </cell>
          <cell r="B149" t="str">
            <v>Range Calibrator</v>
          </cell>
          <cell r="C149" t="str">
            <v>Anritsu</v>
          </cell>
          <cell r="D149" t="str">
            <v>MA4001A</v>
          </cell>
          <cell r="E149" t="str">
            <v>M18156</v>
          </cell>
          <cell r="F149" t="str">
            <v>404-4111</v>
          </cell>
          <cell r="G149">
            <v>38604</v>
          </cell>
          <cell r="H149" t="str">
            <v>NIMT</v>
          </cell>
        </row>
        <row r="150">
          <cell r="A150" t="str">
            <v>SE-99112</v>
          </cell>
          <cell r="B150" t="str">
            <v>Power Sensor : 50Ohm</v>
          </cell>
          <cell r="C150" t="str">
            <v>HP</v>
          </cell>
          <cell r="D150" t="str">
            <v>8482A</v>
          </cell>
          <cell r="E150" t="str">
            <v>US37291474</v>
          </cell>
          <cell r="F150" t="str">
            <v>404-4112</v>
          </cell>
          <cell r="G150">
            <v>38534</v>
          </cell>
          <cell r="H150" t="str">
            <v>NIMT, NIST, NPL</v>
          </cell>
        </row>
        <row r="151">
          <cell r="A151" t="str">
            <v>SE-99113</v>
          </cell>
          <cell r="B151" t="str">
            <v>Power Sensor : 50Ohm</v>
          </cell>
          <cell r="C151" t="str">
            <v>HP</v>
          </cell>
          <cell r="D151" t="str">
            <v>8482B</v>
          </cell>
          <cell r="E151" t="str">
            <v>3318A06156</v>
          </cell>
          <cell r="F151" t="str">
            <v>404-4113</v>
          </cell>
          <cell r="G151">
            <v>38534</v>
          </cell>
          <cell r="H151" t="str">
            <v>NIMT, NIST, NPL</v>
          </cell>
        </row>
        <row r="152">
          <cell r="A152" t="str">
            <v>SE-99114</v>
          </cell>
          <cell r="B152" t="str">
            <v>Power Sensor : 50Ohm</v>
          </cell>
          <cell r="C152" t="str">
            <v>Anritsu</v>
          </cell>
          <cell r="D152" t="str">
            <v>MA4601A</v>
          </cell>
          <cell r="E152" t="str">
            <v>M37750</v>
          </cell>
          <cell r="F152" t="str">
            <v>404-4114</v>
          </cell>
          <cell r="G152">
            <v>38688</v>
          </cell>
          <cell r="H152" t="str">
            <v>NIMT, NIST, NPL</v>
          </cell>
        </row>
        <row r="153">
          <cell r="A153" t="str">
            <v>SE-99115</v>
          </cell>
          <cell r="B153" t="str">
            <v>Power Sensor : 50Ohm</v>
          </cell>
          <cell r="C153" t="str">
            <v>Anritsu</v>
          </cell>
          <cell r="D153" t="str">
            <v>MA4602A</v>
          </cell>
          <cell r="E153" t="str">
            <v>M14073</v>
          </cell>
          <cell r="F153" t="str">
            <v>404-4115</v>
          </cell>
          <cell r="G153">
            <v>38688</v>
          </cell>
          <cell r="H153" t="str">
            <v>NIMT, NIST, NPL</v>
          </cell>
        </row>
        <row r="154">
          <cell r="A154" t="str">
            <v>SE-99116</v>
          </cell>
          <cell r="B154" t="str">
            <v>Power Sensor : 75Ohm</v>
          </cell>
          <cell r="C154" t="str">
            <v>Anritsu</v>
          </cell>
          <cell r="D154" t="str">
            <v>MA4603A</v>
          </cell>
          <cell r="E154" t="str">
            <v>M56049</v>
          </cell>
          <cell r="F154" t="str">
            <v>NEFE-04-0050</v>
          </cell>
          <cell r="G154">
            <v>38623</v>
          </cell>
          <cell r="H154" t="str">
            <v>NMIJ</v>
          </cell>
        </row>
        <row r="155">
          <cell r="A155" t="str">
            <v>SE-99117</v>
          </cell>
          <cell r="B155" t="str">
            <v>Power Sensor : 75Ohm</v>
          </cell>
          <cell r="C155" t="str">
            <v>Anritsu</v>
          </cell>
          <cell r="D155" t="str">
            <v>MA4604A</v>
          </cell>
          <cell r="E155" t="str">
            <v>M09061</v>
          </cell>
          <cell r="F155" t="str">
            <v>NEFE-04-0051</v>
          </cell>
          <cell r="G155">
            <v>38623</v>
          </cell>
          <cell r="H155" t="str">
            <v>NMIJ</v>
          </cell>
        </row>
        <row r="156">
          <cell r="A156" t="str">
            <v>SE-99118</v>
          </cell>
          <cell r="B156" t="str">
            <v>Power Sensor : 50Ohm</v>
          </cell>
          <cell r="C156" t="str">
            <v>HP</v>
          </cell>
          <cell r="D156" t="str">
            <v>E4412A</v>
          </cell>
          <cell r="E156" t="str">
            <v>US37180961</v>
          </cell>
          <cell r="F156" t="str">
            <v>404-4118</v>
          </cell>
          <cell r="G156">
            <v>38534</v>
          </cell>
          <cell r="H156" t="str">
            <v>NIMT, NIST, NPL</v>
          </cell>
        </row>
        <row r="157">
          <cell r="A157" t="str">
            <v>SE-99119</v>
          </cell>
          <cell r="B157" t="str">
            <v>Power Sensor : 50Ohm</v>
          </cell>
          <cell r="C157" t="str">
            <v>HP</v>
          </cell>
          <cell r="D157" t="str">
            <v>E4413A</v>
          </cell>
          <cell r="E157" t="str">
            <v>US37180718</v>
          </cell>
          <cell r="F157" t="str">
            <v>NEFE-04-0077</v>
          </cell>
          <cell r="G157">
            <v>38688</v>
          </cell>
          <cell r="H157" t="str">
            <v>NIST</v>
          </cell>
        </row>
        <row r="158">
          <cell r="A158" t="str">
            <v>SE-99122</v>
          </cell>
          <cell r="B158" t="str">
            <v>Fixed Attenuator Set : 50Ohm</v>
          </cell>
          <cell r="C158" t="str">
            <v>Wiltron</v>
          </cell>
          <cell r="D158" t="str">
            <v>41KC-S</v>
          </cell>
          <cell r="E158" t="str">
            <v>91098</v>
          </cell>
          <cell r="F158" t="str">
            <v>NEFE-04-0076</v>
          </cell>
          <cell r="G158">
            <v>38688</v>
          </cell>
          <cell r="H158" t="str">
            <v>NIST</v>
          </cell>
        </row>
        <row r="159">
          <cell r="A159" t="str">
            <v>SE-99123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351A2</v>
          </cell>
          <cell r="E159" t="str">
            <v>H753</v>
          </cell>
          <cell r="F159" t="str">
            <v>NEFE-04-0067</v>
          </cell>
          <cell r="G159">
            <v>38688</v>
          </cell>
          <cell r="H159" t="str">
            <v>NMIJ</v>
          </cell>
        </row>
        <row r="160">
          <cell r="A160" t="str">
            <v>SE-99124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351B2</v>
          </cell>
          <cell r="E160" t="str">
            <v>H760</v>
          </cell>
          <cell r="F160" t="str">
            <v>NEFE-04-0068</v>
          </cell>
          <cell r="G160">
            <v>38688</v>
          </cell>
          <cell r="H160" t="str">
            <v>NMIJ</v>
          </cell>
        </row>
        <row r="161">
          <cell r="A161" t="str">
            <v>SE-99125</v>
          </cell>
          <cell r="B161" t="str">
            <v>Termination : 50Ohm 18GHz</v>
          </cell>
          <cell r="C161" t="str">
            <v>Wiltron</v>
          </cell>
          <cell r="D161" t="str">
            <v>28A50-1</v>
          </cell>
          <cell r="E161" t="str">
            <v>602007</v>
          </cell>
          <cell r="F161" t="str">
            <v>NEFE-04-0069</v>
          </cell>
          <cell r="G161">
            <v>38688</v>
          </cell>
          <cell r="H161" t="str">
            <v>NMIJ</v>
          </cell>
        </row>
        <row r="162">
          <cell r="A162" t="str">
            <v>SE-99126</v>
          </cell>
          <cell r="B162" t="str">
            <v>Termination : 50Ohm 40GHz</v>
          </cell>
          <cell r="C162" t="str">
            <v>Wiltron</v>
          </cell>
          <cell r="D162" t="str">
            <v>28K50</v>
          </cell>
          <cell r="E162" t="str">
            <v>505039</v>
          </cell>
          <cell r="F162" t="str">
            <v>NEFE-04-0070</v>
          </cell>
          <cell r="G162">
            <v>38688</v>
          </cell>
          <cell r="H162" t="str">
            <v>NMIJ</v>
          </cell>
        </row>
        <row r="163">
          <cell r="A163" t="str">
            <v>SE-99127</v>
          </cell>
          <cell r="B163" t="str">
            <v>Termination : 50Ohm 40GHz</v>
          </cell>
          <cell r="C163" t="str">
            <v>Wiltron</v>
          </cell>
          <cell r="D163" t="str">
            <v>28KF50</v>
          </cell>
          <cell r="E163" t="str">
            <v>505015</v>
          </cell>
          <cell r="F163" t="str">
            <v>NEFE-04-0071</v>
          </cell>
          <cell r="G163">
            <v>38688</v>
          </cell>
          <cell r="H163" t="str">
            <v>NMIJ</v>
          </cell>
        </row>
        <row r="164">
          <cell r="A164" t="str">
            <v>SE-99128</v>
          </cell>
          <cell r="B164" t="str">
            <v>Termination : 50Ohm 18GHz</v>
          </cell>
          <cell r="C164" t="str">
            <v>Wiltron</v>
          </cell>
          <cell r="D164" t="str">
            <v>26N50</v>
          </cell>
          <cell r="E164" t="str">
            <v>701032</v>
          </cell>
          <cell r="F164" t="str">
            <v>NEFE-04-0072</v>
          </cell>
          <cell r="G164">
            <v>38688</v>
          </cell>
          <cell r="H164" t="str">
            <v>NMIJ</v>
          </cell>
        </row>
        <row r="165">
          <cell r="A165" t="str">
            <v>SE-99129</v>
          </cell>
          <cell r="B165" t="str">
            <v>Termination : 50Ohm 18GHz</v>
          </cell>
          <cell r="C165" t="str">
            <v>Wiltron</v>
          </cell>
          <cell r="D165" t="str">
            <v>26NF50</v>
          </cell>
          <cell r="E165" t="str">
            <v>701021</v>
          </cell>
          <cell r="F165" t="str">
            <v>NEFE-04-0073</v>
          </cell>
          <cell r="G165">
            <v>38688</v>
          </cell>
          <cell r="H165" t="str">
            <v>NMIJ</v>
          </cell>
        </row>
        <row r="166">
          <cell r="A166" t="str">
            <v>SE-99130</v>
          </cell>
          <cell r="B166" t="str">
            <v>Termination : 75Ohm</v>
          </cell>
          <cell r="C166" t="str">
            <v>Wiltron</v>
          </cell>
          <cell r="D166" t="str">
            <v>26NF75</v>
          </cell>
          <cell r="E166" t="str">
            <v>103029</v>
          </cell>
          <cell r="F166" t="str">
            <v>NEFE-04-0074</v>
          </cell>
          <cell r="G166">
            <v>38688</v>
          </cell>
          <cell r="H166" t="str">
            <v>NMIJ</v>
          </cell>
        </row>
        <row r="167">
          <cell r="A167" t="str">
            <v>SE-99131</v>
          </cell>
          <cell r="B167" t="str">
            <v>Termination : 75Ohm</v>
          </cell>
          <cell r="C167" t="str">
            <v>Wiltron</v>
          </cell>
          <cell r="D167" t="str">
            <v>26N75</v>
          </cell>
          <cell r="E167" t="str">
            <v>201023</v>
          </cell>
          <cell r="F167" t="str">
            <v>NEFE-04-0075</v>
          </cell>
          <cell r="G167">
            <v>38688</v>
          </cell>
          <cell r="H167" t="str">
            <v>NMIJ</v>
          </cell>
        </row>
        <row r="168">
          <cell r="A168" t="str">
            <v>SE-99143</v>
          </cell>
          <cell r="B168" t="str">
            <v>Decade Attenuator : 600/75Ohm Bal</v>
          </cell>
          <cell r="C168" t="str">
            <v>Ando</v>
          </cell>
          <cell r="D168" t="str">
            <v>AL-352</v>
          </cell>
          <cell r="E168" t="str">
            <v>80692404</v>
          </cell>
          <cell r="F168" t="str">
            <v>404-4193</v>
          </cell>
          <cell r="G168">
            <v>38473</v>
          </cell>
          <cell r="H168" t="str">
            <v>NIMT</v>
          </cell>
        </row>
        <row r="169">
          <cell r="A169" t="str">
            <v>SE-99144</v>
          </cell>
          <cell r="B169" t="str">
            <v>Decade Attenuator : 75Ohm</v>
          </cell>
          <cell r="C169" t="str">
            <v>Anritsu</v>
          </cell>
          <cell r="D169" t="str">
            <v>MN61B</v>
          </cell>
          <cell r="E169" t="str">
            <v>M41577</v>
          </cell>
          <cell r="F169" t="str">
            <v>404-4144</v>
          </cell>
          <cell r="G169">
            <v>38473</v>
          </cell>
          <cell r="H169" t="str">
            <v>NIMT</v>
          </cell>
        </row>
        <row r="170">
          <cell r="A170" t="str">
            <v>SE-99146</v>
          </cell>
          <cell r="B170" t="str">
            <v>Power Splitter : 26.5GHz</v>
          </cell>
          <cell r="C170" t="str">
            <v>HP</v>
          </cell>
          <cell r="D170" t="str">
            <v>11667B</v>
          </cell>
          <cell r="E170" t="str">
            <v>11170</v>
          </cell>
          <cell r="F170" t="str">
            <v>404-4146</v>
          </cell>
          <cell r="G170">
            <v>38800</v>
          </cell>
          <cell r="H170" t="str">
            <v>NIMT, NIST, NPL</v>
          </cell>
        </row>
        <row r="171">
          <cell r="A171" t="str">
            <v>SE-99147</v>
          </cell>
          <cell r="B171" t="str">
            <v>Power Splitter 18GHz</v>
          </cell>
          <cell r="C171" t="str">
            <v>HP</v>
          </cell>
          <cell r="D171" t="str">
            <v>11667A</v>
          </cell>
          <cell r="E171" t="str">
            <v>23287</v>
          </cell>
          <cell r="F171" t="str">
            <v>405-4147</v>
          </cell>
          <cell r="G171">
            <v>38800</v>
          </cell>
          <cell r="H171" t="str">
            <v>NIMT, NIST, NPL</v>
          </cell>
        </row>
        <row r="172">
          <cell r="A172" t="str">
            <v>SE-99148</v>
          </cell>
          <cell r="B172" t="str">
            <v>Reflection Bridge : 600Ohm Bal</v>
          </cell>
          <cell r="C172" t="str">
            <v>Anritsu</v>
          </cell>
          <cell r="D172" t="str">
            <v>MA2201A</v>
          </cell>
          <cell r="E172" t="str">
            <v>M07996</v>
          </cell>
          <cell r="F172" t="str">
            <v>404-4148</v>
          </cell>
          <cell r="G172">
            <v>0</v>
          </cell>
          <cell r="H172" t="str">
            <v>NIMT</v>
          </cell>
        </row>
        <row r="173">
          <cell r="A173" t="str">
            <v>SE-99149</v>
          </cell>
          <cell r="B173" t="str">
            <v>Reflection Bridge : 50Ohm UnBal</v>
          </cell>
          <cell r="C173" t="str">
            <v>Anritsu</v>
          </cell>
          <cell r="D173" t="str">
            <v>MA2401A</v>
          </cell>
          <cell r="E173" t="str">
            <v>M13972</v>
          </cell>
          <cell r="F173" t="str">
            <v>404-4149</v>
          </cell>
          <cell r="G173">
            <v>0</v>
          </cell>
          <cell r="H173" t="str">
            <v>NIMT</v>
          </cell>
        </row>
        <row r="174">
          <cell r="A174" t="str">
            <v>SE-99150</v>
          </cell>
          <cell r="B174" t="str">
            <v>Reflection Bridge : 75Ohm UnBal</v>
          </cell>
          <cell r="C174" t="str">
            <v>Anritsu</v>
          </cell>
          <cell r="D174" t="str">
            <v>MA2402A</v>
          </cell>
          <cell r="E174" t="str">
            <v>M17186</v>
          </cell>
          <cell r="F174" t="str">
            <v>404-4150</v>
          </cell>
          <cell r="G174">
            <v>0</v>
          </cell>
          <cell r="H174" t="str">
            <v>NIMT</v>
          </cell>
        </row>
        <row r="175">
          <cell r="A175" t="str">
            <v>SE-99151</v>
          </cell>
          <cell r="B175" t="str">
            <v>Selective Level Meter</v>
          </cell>
          <cell r="C175" t="str">
            <v>Anritsu</v>
          </cell>
          <cell r="D175" t="str">
            <v>ML422C</v>
          </cell>
          <cell r="E175" t="str">
            <v>M61540</v>
          </cell>
          <cell r="F175" t="str">
            <v>404-4151</v>
          </cell>
          <cell r="G175">
            <v>38492</v>
          </cell>
          <cell r="H175" t="str">
            <v>NIMT, NIST, NPL</v>
          </cell>
        </row>
        <row r="176">
          <cell r="A176" t="str">
            <v>SE-99152</v>
          </cell>
          <cell r="B176" t="str">
            <v>Standard Level Calibration Set</v>
          </cell>
          <cell r="C176" t="str">
            <v>Ando</v>
          </cell>
          <cell r="D176" t="str">
            <v>AD-4030</v>
          </cell>
          <cell r="E176" t="str">
            <v>59118501</v>
          </cell>
          <cell r="F176" t="str">
            <v>404-4152</v>
          </cell>
          <cell r="G176">
            <v>38474</v>
          </cell>
          <cell r="H176" t="str">
            <v>NIMT, NIST, NPL</v>
          </cell>
        </row>
        <row r="177">
          <cell r="A177" t="str">
            <v>SE-99153</v>
          </cell>
          <cell r="B177" t="str">
            <v>PAL Vector Scope</v>
          </cell>
          <cell r="C177" t="str">
            <v>Tektronix</v>
          </cell>
          <cell r="D177" t="str">
            <v>521A</v>
          </cell>
          <cell r="E177" t="str">
            <v>302676</v>
          </cell>
          <cell r="F177" t="str">
            <v>NEFE-04-0059</v>
          </cell>
          <cell r="G177">
            <v>38666</v>
          </cell>
          <cell r="H177" t="str">
            <v>NMIJ</v>
          </cell>
        </row>
        <row r="178">
          <cell r="A178" t="str">
            <v>SE-99154</v>
          </cell>
          <cell r="B178" t="str">
            <v>NTSC Vector Scope</v>
          </cell>
          <cell r="C178" t="str">
            <v>Tektronix</v>
          </cell>
          <cell r="D178" t="str">
            <v>520A</v>
          </cell>
          <cell r="E178" t="str">
            <v>300797</v>
          </cell>
          <cell r="F178" t="str">
            <v>NEFE-04-0060</v>
          </cell>
          <cell r="G178">
            <v>38666</v>
          </cell>
          <cell r="H178" t="str">
            <v>NMIJ</v>
          </cell>
        </row>
        <row r="179">
          <cell r="A179" t="str">
            <v>SE-99155</v>
          </cell>
          <cell r="B179" t="str">
            <v>NTSC TV Generator</v>
          </cell>
          <cell r="C179" t="str">
            <v>Tektronix</v>
          </cell>
          <cell r="D179" t="str">
            <v>1410</v>
          </cell>
          <cell r="E179" t="str">
            <v>301563</v>
          </cell>
          <cell r="F179" t="str">
            <v>NEFE-04-0053</v>
          </cell>
          <cell r="G179">
            <v>38666</v>
          </cell>
          <cell r="H179" t="str">
            <v>NMIJ</v>
          </cell>
        </row>
        <row r="180">
          <cell r="A180" t="str">
            <v>SE-99156</v>
          </cell>
          <cell r="B180" t="str">
            <v>PAL TV Generator</v>
          </cell>
          <cell r="C180" t="str">
            <v>Tektronix</v>
          </cell>
          <cell r="D180" t="str">
            <v>1411</v>
          </cell>
          <cell r="E180" t="str">
            <v>B012513</v>
          </cell>
          <cell r="F180" t="str">
            <v>NEFE-04-0052</v>
          </cell>
          <cell r="G180">
            <v>38666</v>
          </cell>
          <cell r="H180" t="str">
            <v>NMIJ</v>
          </cell>
        </row>
        <row r="181">
          <cell r="A181" t="str">
            <v>SE-99157</v>
          </cell>
          <cell r="B181" t="str">
            <v>Telephone Unit Tester</v>
          </cell>
          <cell r="C181" t="str">
            <v>Ando</v>
          </cell>
          <cell r="D181" t="str">
            <v>AE9303</v>
          </cell>
          <cell r="E181" t="str">
            <v>40144609</v>
          </cell>
          <cell r="F181" t="str">
            <v>404-4157</v>
          </cell>
          <cell r="G181">
            <v>38624</v>
          </cell>
          <cell r="H181" t="str">
            <v>NIMT</v>
          </cell>
        </row>
        <row r="182">
          <cell r="A182" t="str">
            <v>SE-99158</v>
          </cell>
          <cell r="B182" t="str">
            <v>Retardation Coil Set</v>
          </cell>
          <cell r="C182" t="str">
            <v>Oi Electric</v>
          </cell>
          <cell r="D182" t="str">
            <v>RC-101</v>
          </cell>
          <cell r="E182" t="str">
            <v>90369</v>
          </cell>
          <cell r="F182" t="str">
            <v>Calibration not required</v>
          </cell>
          <cell r="G182">
            <v>0</v>
          </cell>
          <cell r="H182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-05"/>
      <sheetName val="Uncert  5520A"/>
      <sheetName val="Sheet2"/>
    </sheetNames>
    <sheetDataSet>
      <sheetData sheetId="0"/>
      <sheetData sheetId="1"/>
      <sheetData sheetId="2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NIMT: EL-0228/03</v>
          </cell>
          <cell r="G3">
            <v>38280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CIC: CE 040064</v>
          </cell>
          <cell r="G6">
            <v>38643</v>
          </cell>
          <cell r="H6" t="str">
            <v>NIMT</v>
          </cell>
        </row>
        <row r="7">
          <cell r="A7" t="str">
            <v>SE-00082</v>
          </cell>
          <cell r="B7" t="str">
            <v>Digital Oscilloscope</v>
          </cell>
          <cell r="C7" t="str">
            <v>Tektronix</v>
          </cell>
          <cell r="D7" t="str">
            <v>TDS540A</v>
          </cell>
          <cell r="E7" t="str">
            <v>B011579</v>
          </cell>
          <cell r="F7" t="str">
            <v>404-4082</v>
          </cell>
          <cell r="G7">
            <v>38392</v>
          </cell>
          <cell r="H7" t="str">
            <v>NIMT, NIST</v>
          </cell>
        </row>
        <row r="8">
          <cell r="A8" t="str">
            <v>SE-00092</v>
          </cell>
          <cell r="B8" t="str">
            <v>Universal Counter</v>
          </cell>
          <cell r="C8" t="str">
            <v>Advantest</v>
          </cell>
          <cell r="D8" t="str">
            <v>TR5822</v>
          </cell>
          <cell r="E8" t="str">
            <v>30700964</v>
          </cell>
          <cell r="F8" t="str">
            <v>404-4092</v>
          </cell>
          <cell r="G8">
            <v>38468</v>
          </cell>
          <cell r="H8" t="str">
            <v>NIMT, NIST, NPL</v>
          </cell>
        </row>
        <row r="9">
          <cell r="A9" t="str">
            <v>SE-00145</v>
          </cell>
          <cell r="B9" t="str">
            <v>VHF Attenuator</v>
          </cell>
          <cell r="C9" t="str">
            <v>HP</v>
          </cell>
          <cell r="D9" t="str">
            <v>355D</v>
          </cell>
          <cell r="E9" t="str">
            <v>3646A47705</v>
          </cell>
          <cell r="F9" t="str">
            <v>404-4145</v>
          </cell>
          <cell r="G9">
            <v>38639</v>
          </cell>
          <cell r="H9" t="str">
            <v>NIMT, NIST, NPL</v>
          </cell>
        </row>
        <row r="10">
          <cell r="A10" t="str">
            <v>SE-01008</v>
          </cell>
          <cell r="B10" t="str">
            <v>Multi-Product Calibrator</v>
          </cell>
          <cell r="C10" t="str">
            <v>Fluke</v>
          </cell>
          <cell r="D10" t="str">
            <v>5520A</v>
          </cell>
          <cell r="E10" t="str">
            <v>7775007</v>
          </cell>
          <cell r="F10" t="str">
            <v>EL-0033/04</v>
          </cell>
          <cell r="G10">
            <v>38421</v>
          </cell>
          <cell r="H10" t="str">
            <v>NIMT</v>
          </cell>
        </row>
        <row r="11">
          <cell r="A11" t="str">
            <v>SE-01019</v>
          </cell>
          <cell r="B11" t="str">
            <v>Digital Voltmeter</v>
          </cell>
          <cell r="C11" t="str">
            <v>HP</v>
          </cell>
          <cell r="D11" t="str">
            <v>3455A</v>
          </cell>
          <cell r="E11" t="str">
            <v>2519A16968</v>
          </cell>
          <cell r="F11" t="str">
            <v>404-4019</v>
          </cell>
          <cell r="G11">
            <v>38589</v>
          </cell>
          <cell r="H11" t="str">
            <v>NIMT</v>
          </cell>
        </row>
        <row r="12">
          <cell r="A12" t="str">
            <v>SE-01020</v>
          </cell>
          <cell r="B12" t="str">
            <v>Digital Multimeter</v>
          </cell>
          <cell r="C12" t="str">
            <v>Agilent</v>
          </cell>
          <cell r="D12" t="str">
            <v>3458A-002</v>
          </cell>
          <cell r="E12" t="str">
            <v>2823A27401</v>
          </cell>
          <cell r="F12" t="str">
            <v>EL-0077/04</v>
          </cell>
          <cell r="G12">
            <v>38493</v>
          </cell>
          <cell r="H12" t="str">
            <v>NIMT</v>
          </cell>
        </row>
        <row r="13">
          <cell r="A13" t="str">
            <v>SE-01029</v>
          </cell>
          <cell r="B13" t="str">
            <v>High Voltage Digitalmeter</v>
          </cell>
          <cell r="C13" t="str">
            <v>Kikusui</v>
          </cell>
          <cell r="D13" t="str">
            <v>149-10A</v>
          </cell>
          <cell r="E13" t="str">
            <v>29031585</v>
          </cell>
          <cell r="F13" t="str">
            <v>104-3099</v>
          </cell>
          <cell r="G13">
            <v>38506</v>
          </cell>
          <cell r="H13" t="str">
            <v>NML, NPL</v>
          </cell>
        </row>
        <row r="14">
          <cell r="A14" t="str">
            <v>SE-01029</v>
          </cell>
          <cell r="B14" t="str">
            <v>High Voltage Digitalmeter</v>
          </cell>
          <cell r="C14" t="str">
            <v>Kikusui</v>
          </cell>
          <cell r="D14" t="str">
            <v>149-10A</v>
          </cell>
          <cell r="E14" t="str">
            <v>29031585</v>
          </cell>
          <cell r="F14" t="str">
            <v>EEL.BP.8/1047</v>
          </cell>
          <cell r="G14">
            <v>38652</v>
          </cell>
          <cell r="H14" t="str">
            <v>NIMT</v>
          </cell>
        </row>
        <row r="15">
          <cell r="A15" t="str">
            <v>SE-01031</v>
          </cell>
          <cell r="B15" t="str">
            <v>High Voltage Power Ampliflier</v>
          </cell>
          <cell r="C15" t="str">
            <v>Trek</v>
          </cell>
          <cell r="D15" t="str">
            <v>10/10B</v>
          </cell>
          <cell r="E15" t="str">
            <v>560</v>
          </cell>
          <cell r="F15" t="str">
            <v>104-3150</v>
          </cell>
          <cell r="G15">
            <v>38548</v>
          </cell>
          <cell r="H15" t="str">
            <v>NML, NPL</v>
          </cell>
        </row>
        <row r="16">
          <cell r="A16" t="str">
            <v>SE-01077</v>
          </cell>
          <cell r="B16" t="str">
            <v>LCR Standard</v>
          </cell>
          <cell r="C16" t="str">
            <v>Sun JEM</v>
          </cell>
          <cell r="D16" t="str">
            <v>6100A</v>
          </cell>
          <cell r="E16" t="str">
            <v>990149</v>
          </cell>
          <cell r="F16" t="str">
            <v>404-4077</v>
          </cell>
          <cell r="G16">
            <v>38364</v>
          </cell>
          <cell r="H16" t="str">
            <v>NIMT, NMIJ</v>
          </cell>
        </row>
        <row r="17">
          <cell r="A17" t="str">
            <v>SE-01083</v>
          </cell>
          <cell r="B17" t="str">
            <v>Oscilloscope Calibrator</v>
          </cell>
          <cell r="C17" t="str">
            <v>Tektronix</v>
          </cell>
          <cell r="D17" t="str">
            <v>TM5003</v>
          </cell>
          <cell r="E17" t="str">
            <v>0010716</v>
          </cell>
          <cell r="F17" t="str">
            <v>Do not used this equipment</v>
          </cell>
          <cell r="G17">
            <v>0</v>
          </cell>
          <cell r="H17">
            <v>0</v>
          </cell>
        </row>
        <row r="18">
          <cell r="A18" t="str">
            <v>SE-01084</v>
          </cell>
          <cell r="B18" t="str">
            <v>Digitizing Oscilloscope</v>
          </cell>
          <cell r="C18" t="str">
            <v>HP</v>
          </cell>
          <cell r="D18" t="str">
            <v>54110D</v>
          </cell>
          <cell r="E18" t="str">
            <v>2733A01047</v>
          </cell>
          <cell r="F18" t="str">
            <v>404-4084</v>
          </cell>
          <cell r="G18">
            <v>38416</v>
          </cell>
          <cell r="H18" t="str">
            <v>NIMT, NIST</v>
          </cell>
        </row>
        <row r="19">
          <cell r="A19" t="str">
            <v>SE-02041</v>
          </cell>
          <cell r="B19" t="str">
            <v>Standard Resistor : 1Ohm</v>
          </cell>
          <cell r="C19" t="str">
            <v>Yokogawa</v>
          </cell>
          <cell r="D19" t="str">
            <v>2782-1</v>
          </cell>
          <cell r="E19" t="str">
            <v>N70G37</v>
          </cell>
          <cell r="F19" t="str">
            <v>NIMT: EL-0111/04</v>
          </cell>
          <cell r="G19">
            <v>38519</v>
          </cell>
          <cell r="H19" t="str">
            <v>NIMT</v>
          </cell>
        </row>
        <row r="20">
          <cell r="A20" t="str">
            <v>SE-02043</v>
          </cell>
          <cell r="B20" t="str">
            <v>Standard Resistor : 10Ohm</v>
          </cell>
          <cell r="C20" t="str">
            <v>Yokogawa</v>
          </cell>
          <cell r="D20">
            <v>2782</v>
          </cell>
          <cell r="E20" t="str">
            <v>N70E82</v>
          </cell>
          <cell r="F20" t="str">
            <v>404-4043</v>
          </cell>
          <cell r="G20">
            <v>38595</v>
          </cell>
          <cell r="H20" t="str">
            <v>NIMT</v>
          </cell>
        </row>
        <row r="21">
          <cell r="A21" t="str">
            <v>SE-02045</v>
          </cell>
          <cell r="B21" t="str">
            <v>Standard Resistor : 100Ohm</v>
          </cell>
          <cell r="C21" t="str">
            <v>Yokogawa</v>
          </cell>
          <cell r="D21">
            <v>2782</v>
          </cell>
          <cell r="E21" t="str">
            <v>N0D70</v>
          </cell>
          <cell r="F21" t="str">
            <v>404-4045</v>
          </cell>
          <cell r="G21">
            <v>38595</v>
          </cell>
          <cell r="H21" t="str">
            <v>NIMT</v>
          </cell>
        </row>
        <row r="22">
          <cell r="A22" t="str">
            <v>SE-02054</v>
          </cell>
          <cell r="B22" t="str">
            <v>Standard Resistor : 100GOhm</v>
          </cell>
          <cell r="C22" t="str">
            <v>Advantest</v>
          </cell>
          <cell r="D22" t="str">
            <v>TR45-11</v>
          </cell>
          <cell r="E22" t="str">
            <v>30820002</v>
          </cell>
          <cell r="F22" t="str">
            <v>NIMT: EL-0259/03</v>
          </cell>
          <cell r="G22">
            <v>38708</v>
          </cell>
          <cell r="H22" t="str">
            <v>NIMT</v>
          </cell>
        </row>
        <row r="23">
          <cell r="A23" t="str">
            <v>SE-02055</v>
          </cell>
          <cell r="B23" t="str">
            <v>Standard Resistor : 1 kOhm</v>
          </cell>
          <cell r="C23" t="str">
            <v>Yokogawa</v>
          </cell>
          <cell r="D23" t="str">
            <v>2782-1k</v>
          </cell>
          <cell r="E23" t="str">
            <v>N0D79</v>
          </cell>
          <cell r="F23" t="str">
            <v>NIMT: EL-0257/03</v>
          </cell>
          <cell r="G23">
            <v>38708</v>
          </cell>
          <cell r="H23" t="str">
            <v>NIMT</v>
          </cell>
        </row>
        <row r="24">
          <cell r="A24" t="str">
            <v>SE-02056</v>
          </cell>
          <cell r="B24" t="str">
            <v>Standard Resistor : 1TOhm</v>
          </cell>
          <cell r="C24" t="str">
            <v>Advantest</v>
          </cell>
          <cell r="D24" t="str">
            <v>TR45-12</v>
          </cell>
          <cell r="E24" t="str">
            <v>30980009</v>
          </cell>
          <cell r="F24" t="str">
            <v>NIMT: EL-0258/03</v>
          </cell>
          <cell r="G24">
            <v>38708</v>
          </cell>
          <cell r="H24" t="str">
            <v>NIMT</v>
          </cell>
        </row>
        <row r="25">
          <cell r="A25" t="str">
            <v>SE-02080</v>
          </cell>
          <cell r="B25" t="str">
            <v>CD Jitter calibrator</v>
          </cell>
          <cell r="C25" t="str">
            <v>Act Electronics</v>
          </cell>
          <cell r="D25" t="str">
            <v>3901</v>
          </cell>
          <cell r="E25" t="str">
            <v>D1KF0117</v>
          </cell>
          <cell r="F25" t="str">
            <v>404-4080</v>
          </cell>
          <cell r="G25">
            <v>38439</v>
          </cell>
          <cell r="H25" t="str">
            <v>NIMT</v>
          </cell>
        </row>
        <row r="26">
          <cell r="A26" t="str">
            <v>SE-02108</v>
          </cell>
          <cell r="B26" t="str">
            <v>Power Meter</v>
          </cell>
          <cell r="C26" t="str">
            <v>HP</v>
          </cell>
          <cell r="D26" t="str">
            <v>436A</v>
          </cell>
          <cell r="E26" t="str">
            <v>2347A17119</v>
          </cell>
          <cell r="F26" t="str">
            <v>404-4108</v>
          </cell>
          <cell r="G26">
            <v>38478</v>
          </cell>
          <cell r="H26" t="str">
            <v>NIMT, NIST, NPL</v>
          </cell>
        </row>
        <row r="27">
          <cell r="A27" t="str">
            <v>SE-02120</v>
          </cell>
          <cell r="B27" t="str">
            <v>Power Sensor : 50Ohm</v>
          </cell>
          <cell r="C27" t="str">
            <v>HP</v>
          </cell>
          <cell r="D27" t="str">
            <v>8484A</v>
          </cell>
          <cell r="E27" t="str">
            <v>2645A26129</v>
          </cell>
          <cell r="F27" t="str">
            <v>Thai Air: 104-4005</v>
          </cell>
          <cell r="G27">
            <v>38794</v>
          </cell>
          <cell r="H27" t="str">
            <v>NIST, NPL</v>
          </cell>
        </row>
        <row r="28">
          <cell r="A28" t="str">
            <v>SE-02121</v>
          </cell>
          <cell r="B28" t="str">
            <v>Power Sensor : 50Ohm</v>
          </cell>
          <cell r="C28" t="str">
            <v>HP</v>
          </cell>
          <cell r="D28" t="str">
            <v>8481A</v>
          </cell>
          <cell r="E28" t="str">
            <v>US37292380</v>
          </cell>
          <cell r="F28" t="str">
            <v>Thai Air: 104-4006</v>
          </cell>
          <cell r="G28">
            <v>38794</v>
          </cell>
          <cell r="H28" t="str">
            <v>NIST, NPL</v>
          </cell>
        </row>
        <row r="29">
          <cell r="A29" t="str">
            <v>SE-02132</v>
          </cell>
          <cell r="B29" t="str">
            <v>7mm Calibration Kit</v>
          </cell>
          <cell r="C29" t="str">
            <v>HP</v>
          </cell>
          <cell r="D29" t="str">
            <v>85031B</v>
          </cell>
          <cell r="E29" t="str">
            <v>SE02132</v>
          </cell>
          <cell r="F29" t="str">
            <v>404-4132</v>
          </cell>
          <cell r="G29">
            <v>38431</v>
          </cell>
          <cell r="H29" t="str">
            <v>NIMT, NIST, NPL</v>
          </cell>
        </row>
        <row r="30">
          <cell r="A30" t="str">
            <v>SE-02133</v>
          </cell>
          <cell r="B30" t="str">
            <v>Type N Calibration Kit</v>
          </cell>
          <cell r="C30" t="str">
            <v>HP</v>
          </cell>
          <cell r="D30" t="str">
            <v>85032B</v>
          </cell>
          <cell r="E30" t="str">
            <v>SE02133</v>
          </cell>
          <cell r="F30" t="str">
            <v>404-4133</v>
          </cell>
          <cell r="G30">
            <v>38431</v>
          </cell>
          <cell r="H30" t="str">
            <v>NIMT, NIST, NPL</v>
          </cell>
        </row>
        <row r="31">
          <cell r="A31" t="str">
            <v>SE-02134</v>
          </cell>
          <cell r="B31" t="str">
            <v>75Ohm Calibration Kit</v>
          </cell>
          <cell r="C31" t="str">
            <v>HP</v>
          </cell>
          <cell r="D31" t="str">
            <v>85036B</v>
          </cell>
          <cell r="E31" t="str">
            <v>04336 &amp; 03499</v>
          </cell>
          <cell r="F31" t="str">
            <v>404-4134</v>
          </cell>
          <cell r="G31">
            <v>38431</v>
          </cell>
          <cell r="H31" t="str">
            <v>NIMT, NIST, NPL</v>
          </cell>
        </row>
        <row r="32">
          <cell r="A32" t="str">
            <v>SE-02135</v>
          </cell>
          <cell r="B32" t="str">
            <v>RF Fixed Attenuator : 3dB</v>
          </cell>
          <cell r="C32" t="str">
            <v>HP</v>
          </cell>
          <cell r="D32" t="str">
            <v>8492A-003</v>
          </cell>
          <cell r="E32" t="str">
            <v>06974</v>
          </cell>
          <cell r="F32" t="str">
            <v>404-4135</v>
          </cell>
          <cell r="G32">
            <v>38467</v>
          </cell>
          <cell r="H32" t="str">
            <v>NIMT, NIST, NPL</v>
          </cell>
        </row>
        <row r="33">
          <cell r="A33" t="str">
            <v>SE-02136</v>
          </cell>
          <cell r="B33" t="str">
            <v>RF Fixed Attenuator : 6dB</v>
          </cell>
          <cell r="C33" t="str">
            <v>HP</v>
          </cell>
          <cell r="D33" t="str">
            <v>8492A-006</v>
          </cell>
          <cell r="E33" t="str">
            <v>4825</v>
          </cell>
          <cell r="F33" t="str">
            <v>404-4136</v>
          </cell>
          <cell r="G33">
            <v>38467</v>
          </cell>
          <cell r="H33" t="str">
            <v>NIMT, NIST, NPL</v>
          </cell>
        </row>
        <row r="34">
          <cell r="A34" t="str">
            <v>SE-02137</v>
          </cell>
          <cell r="B34" t="str">
            <v>RF Fixed Attenuator : 6dB</v>
          </cell>
          <cell r="C34" t="str">
            <v>Tektronix</v>
          </cell>
          <cell r="D34" t="str">
            <v>011-0069-02</v>
          </cell>
          <cell r="E34" t="str">
            <v>SE02137</v>
          </cell>
          <cell r="F34" t="str">
            <v>404-4137</v>
          </cell>
          <cell r="G34">
            <v>38533</v>
          </cell>
          <cell r="H34" t="str">
            <v>NIMT, NIST, NPL</v>
          </cell>
        </row>
        <row r="35">
          <cell r="A35" t="str">
            <v>SE-02138</v>
          </cell>
          <cell r="B35" t="str">
            <v>RF Fixed Attenuator : 10dB</v>
          </cell>
          <cell r="C35" t="str">
            <v>HP</v>
          </cell>
          <cell r="D35" t="str">
            <v>8492A-010</v>
          </cell>
          <cell r="E35" t="str">
            <v>6035</v>
          </cell>
          <cell r="F35" t="str">
            <v>404-4138</v>
          </cell>
          <cell r="G35">
            <v>38467</v>
          </cell>
          <cell r="H35" t="str">
            <v>NIMT, NIST, NPL</v>
          </cell>
        </row>
        <row r="36">
          <cell r="A36" t="str">
            <v>SE-02139</v>
          </cell>
          <cell r="B36" t="str">
            <v>RF Fixed Attenuator : 14dB</v>
          </cell>
          <cell r="C36" t="str">
            <v>Tektronix</v>
          </cell>
          <cell r="D36" t="str">
            <v>011-0060-02</v>
          </cell>
          <cell r="E36" t="str">
            <v>SE02139</v>
          </cell>
          <cell r="F36" t="str">
            <v>404-4139</v>
          </cell>
          <cell r="G36">
            <v>38533</v>
          </cell>
          <cell r="H36" t="str">
            <v>NIMT, NIST, NPL</v>
          </cell>
        </row>
        <row r="37">
          <cell r="A37" t="str">
            <v>SE-02140</v>
          </cell>
          <cell r="B37" t="str">
            <v>RF Fixed Attenuator : 20dB</v>
          </cell>
          <cell r="C37" t="str">
            <v>HP</v>
          </cell>
          <cell r="D37" t="str">
            <v>8492A-020</v>
          </cell>
          <cell r="E37" t="str">
            <v>12399</v>
          </cell>
          <cell r="F37" t="str">
            <v>404-4140</v>
          </cell>
          <cell r="G37">
            <v>38467</v>
          </cell>
          <cell r="H37" t="str">
            <v>NIMT, NIST, NPL</v>
          </cell>
        </row>
        <row r="38">
          <cell r="A38" t="str">
            <v>SE-02141</v>
          </cell>
          <cell r="B38" t="str">
            <v>RF Fixed Attenuator : 20dB</v>
          </cell>
          <cell r="C38" t="str">
            <v>Tektronix</v>
          </cell>
          <cell r="D38" t="str">
            <v>011-0059-02</v>
          </cell>
          <cell r="E38" t="str">
            <v>SE02141</v>
          </cell>
          <cell r="F38" t="str">
            <v>404-4141</v>
          </cell>
          <cell r="G38">
            <v>38533</v>
          </cell>
          <cell r="H38" t="str">
            <v>NIMT, NIST, NPL</v>
          </cell>
        </row>
        <row r="39">
          <cell r="A39" t="str">
            <v>SE-02142</v>
          </cell>
          <cell r="B39" t="str">
            <v>RF Fixed Attenuator : 20dB</v>
          </cell>
          <cell r="C39" t="str">
            <v>Tektronix</v>
          </cell>
          <cell r="D39" t="str">
            <v>011-0059-02</v>
          </cell>
          <cell r="E39" t="str">
            <v>SE02142</v>
          </cell>
          <cell r="F39" t="str">
            <v>404-4142</v>
          </cell>
          <cell r="G39">
            <v>38533</v>
          </cell>
          <cell r="H39" t="str">
            <v>NIMT, NIST, NPL</v>
          </cell>
        </row>
        <row r="40">
          <cell r="A40" t="str">
            <v>SE-02160</v>
          </cell>
          <cell r="B40" t="str">
            <v>Streo Signal Demodulator</v>
          </cell>
          <cell r="C40" t="str">
            <v>Meguro</v>
          </cell>
          <cell r="D40" t="str">
            <v>MDA456A</v>
          </cell>
          <cell r="E40" t="str">
            <v>71020150</v>
          </cell>
          <cell r="F40" t="str">
            <v>404-4160</v>
          </cell>
          <cell r="G40">
            <v>38390</v>
          </cell>
          <cell r="H40" t="str">
            <v>NIMT, NIST, NPL</v>
          </cell>
        </row>
        <row r="41">
          <cell r="A41" t="str">
            <v>SE-02161</v>
          </cell>
          <cell r="B41" t="str">
            <v>Digital Multimeter</v>
          </cell>
          <cell r="C41" t="str">
            <v>HP</v>
          </cell>
          <cell r="D41" t="str">
            <v>3478A</v>
          </cell>
          <cell r="E41" t="str">
            <v>2911A58311</v>
          </cell>
          <cell r="F41" t="str">
            <v>Do not used this equipment</v>
          </cell>
          <cell r="G41">
            <v>0</v>
          </cell>
          <cell r="H41">
            <v>0</v>
          </cell>
        </row>
        <row r="42">
          <cell r="A42" t="str">
            <v>SE-02162</v>
          </cell>
          <cell r="B42" t="str">
            <v>Oscilloscope</v>
          </cell>
          <cell r="C42" t="str">
            <v>Panasonic</v>
          </cell>
          <cell r="D42" t="str">
            <v>VP-5512A</v>
          </cell>
          <cell r="E42" t="str">
            <v>059299D125</v>
          </cell>
          <cell r="F42" t="str">
            <v>404-4162</v>
          </cell>
          <cell r="G42">
            <v>38574</v>
          </cell>
          <cell r="H42" t="str">
            <v>NIMT, NIST</v>
          </cell>
        </row>
        <row r="43">
          <cell r="A43" t="str">
            <v>SE-03007</v>
          </cell>
          <cell r="B43" t="str">
            <v>Multi-Function Calibrator</v>
          </cell>
          <cell r="C43" t="str">
            <v>Fluke</v>
          </cell>
          <cell r="D43" t="str">
            <v>5700A-Wideband</v>
          </cell>
          <cell r="E43" t="str">
            <v>4870012</v>
          </cell>
          <cell r="F43" t="str">
            <v>404-4007</v>
          </cell>
          <cell r="G43">
            <v>38545</v>
          </cell>
          <cell r="H43" t="str">
            <v>NIMT, NIST</v>
          </cell>
        </row>
        <row r="44">
          <cell r="A44" t="str">
            <v>SE-03163</v>
          </cell>
          <cell r="B44" t="str">
            <v>Digital Multimeter</v>
          </cell>
          <cell r="C44" t="str">
            <v>Tektronix</v>
          </cell>
          <cell r="D44" t="str">
            <v>DM2510G</v>
          </cell>
          <cell r="E44" t="str">
            <v>TW50382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SE-03164</v>
          </cell>
          <cell r="B45" t="str">
            <v>Digital Multimeter</v>
          </cell>
          <cell r="C45" t="str">
            <v>Fluke</v>
          </cell>
          <cell r="D45" t="str">
            <v>8840A</v>
          </cell>
          <cell r="E45" t="str">
            <v>5061032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SE-03165</v>
          </cell>
          <cell r="B46" t="str">
            <v>Universal Counter</v>
          </cell>
          <cell r="C46" t="str">
            <v>Agilent</v>
          </cell>
          <cell r="D46" t="str">
            <v>53132A</v>
          </cell>
          <cell r="E46" t="str">
            <v>SG40003568</v>
          </cell>
          <cell r="F46" t="str">
            <v>404-4165</v>
          </cell>
          <cell r="G46">
            <v>38498</v>
          </cell>
          <cell r="H46" t="str">
            <v>NIMT, NIST, NPL</v>
          </cell>
        </row>
        <row r="47">
          <cell r="A47" t="str">
            <v>SE-03166</v>
          </cell>
          <cell r="B47" t="str">
            <v>Fixed Attenuator : 30dB</v>
          </cell>
          <cell r="C47" t="str">
            <v>Agilent</v>
          </cell>
          <cell r="D47" t="str">
            <v>8493C-030</v>
          </cell>
          <cell r="E47" t="str">
            <v>58665</v>
          </cell>
          <cell r="F47" t="str">
            <v>8493C58665</v>
          </cell>
          <cell r="G47">
            <v>38847</v>
          </cell>
          <cell r="H47" t="str">
            <v>NIST</v>
          </cell>
        </row>
        <row r="48">
          <cell r="A48" t="str">
            <v>SE-03167</v>
          </cell>
          <cell r="B48" t="str">
            <v>Fixed Attenuator : 40dB</v>
          </cell>
          <cell r="C48" t="str">
            <v>Agilent</v>
          </cell>
          <cell r="D48" t="str">
            <v>8493C-040</v>
          </cell>
          <cell r="E48" t="str">
            <v>59204</v>
          </cell>
          <cell r="F48" t="str">
            <v>8493C59204</v>
          </cell>
          <cell r="G48">
            <v>38847</v>
          </cell>
          <cell r="H48" t="str">
            <v>NIST</v>
          </cell>
        </row>
        <row r="49">
          <cell r="A49" t="str">
            <v>SE-03168</v>
          </cell>
          <cell r="B49" t="str">
            <v>Spectrum Analyzer</v>
          </cell>
          <cell r="C49" t="str">
            <v>Advantest</v>
          </cell>
          <cell r="D49" t="str">
            <v>R3465</v>
          </cell>
          <cell r="E49" t="str">
            <v>B010264</v>
          </cell>
          <cell r="F49" t="str">
            <v>404-4168</v>
          </cell>
          <cell r="G49">
            <v>38536</v>
          </cell>
          <cell r="H49" t="str">
            <v>NIMT, NIST, NPL</v>
          </cell>
        </row>
        <row r="50">
          <cell r="A50" t="str">
            <v>SE-03169</v>
          </cell>
          <cell r="B50" t="str">
            <v>Synthesized Func./Sweep Gen.</v>
          </cell>
          <cell r="C50" t="str">
            <v>HP</v>
          </cell>
          <cell r="D50" t="str">
            <v>3325B</v>
          </cell>
          <cell r="E50" t="str">
            <v>2847A05348</v>
          </cell>
          <cell r="F50" t="str">
            <v>404-4169</v>
          </cell>
          <cell r="G50">
            <v>38536</v>
          </cell>
          <cell r="H50" t="str">
            <v>NIMT, NIST, NPL</v>
          </cell>
        </row>
        <row r="51">
          <cell r="A51" t="str">
            <v>SE-03170</v>
          </cell>
          <cell r="B51" t="str">
            <v>Standard Resistor : 100kOhm</v>
          </cell>
          <cell r="C51" t="str">
            <v>Yokogawa</v>
          </cell>
          <cell r="D51" t="str">
            <v>2792-100k</v>
          </cell>
          <cell r="E51" t="str">
            <v>N74A10</v>
          </cell>
          <cell r="F51" t="str">
            <v>NIMT: EL-0256/03</v>
          </cell>
          <cell r="G51">
            <v>38708</v>
          </cell>
          <cell r="H51" t="str">
            <v>NIST</v>
          </cell>
        </row>
        <row r="52">
          <cell r="A52" t="str">
            <v>SE-03171</v>
          </cell>
          <cell r="B52" t="str">
            <v>Standard Resistor : 10kOhm</v>
          </cell>
          <cell r="C52" t="str">
            <v>Yokogawa</v>
          </cell>
          <cell r="D52" t="str">
            <v>2782-10k</v>
          </cell>
          <cell r="E52" t="str">
            <v>N9K123</v>
          </cell>
          <cell r="F52" t="str">
            <v>NIMT: EL-0255/03</v>
          </cell>
          <cell r="G52">
            <v>38708</v>
          </cell>
          <cell r="H52" t="str">
            <v>NIST</v>
          </cell>
        </row>
        <row r="53">
          <cell r="A53" t="str">
            <v>SE-03172</v>
          </cell>
          <cell r="B53" t="str">
            <v>Calibration Standard</v>
          </cell>
          <cell r="C53" t="str">
            <v>HP</v>
          </cell>
          <cell r="D53" t="str">
            <v>16074A</v>
          </cell>
          <cell r="E53" t="str">
            <v>2325J00540</v>
          </cell>
          <cell r="F53" t="str">
            <v>404-4172</v>
          </cell>
          <cell r="G53">
            <v>38574</v>
          </cell>
          <cell r="H53" t="str">
            <v>NIMT, NMIJ</v>
          </cell>
        </row>
        <row r="54">
          <cell r="A54" t="str">
            <v>SE-04173</v>
          </cell>
          <cell r="B54" t="str">
            <v>Digital Multimeter</v>
          </cell>
          <cell r="C54" t="str">
            <v>Agilent</v>
          </cell>
          <cell r="D54" t="str">
            <v>34401A</v>
          </cell>
          <cell r="E54" t="str">
            <v>MY41051778</v>
          </cell>
          <cell r="F54" t="str">
            <v>ELE/G-04/0092</v>
          </cell>
          <cell r="G54">
            <v>38533</v>
          </cell>
          <cell r="H54" t="str">
            <v>NIMT</v>
          </cell>
        </row>
        <row r="55">
          <cell r="A55" t="str">
            <v>SE-04174</v>
          </cell>
          <cell r="B55" t="str">
            <v>Multi-Product Calibrator</v>
          </cell>
          <cell r="C55" t="str">
            <v>Fluke</v>
          </cell>
          <cell r="D55" t="str">
            <v>5520A + SC600</v>
          </cell>
          <cell r="E55" t="str">
            <v>7395202</v>
          </cell>
          <cell r="F55" t="str">
            <v>404-4174</v>
          </cell>
          <cell r="G55">
            <v>38625</v>
          </cell>
          <cell r="H55" t="str">
            <v>NIMT</v>
          </cell>
        </row>
        <row r="56">
          <cell r="A56" t="str">
            <v>SE-04175</v>
          </cell>
          <cell r="B56" t="str">
            <v>VSA Series Transmitter Tester</v>
          </cell>
          <cell r="C56" t="str">
            <v>HP</v>
          </cell>
          <cell r="D56" t="str">
            <v>E4406A</v>
          </cell>
          <cell r="E56" t="str">
            <v>US39480731</v>
          </cell>
          <cell r="F56" t="str">
            <v>404-4175</v>
          </cell>
          <cell r="G56">
            <v>38655</v>
          </cell>
          <cell r="H56" t="str">
            <v>NIMT, NIST, NPL</v>
          </cell>
        </row>
        <row r="57">
          <cell r="A57" t="str">
            <v>SE-04176</v>
          </cell>
          <cell r="B57" t="str">
            <v>8360 Series Synthesized Sweeper</v>
          </cell>
          <cell r="C57" t="str">
            <v>HP</v>
          </cell>
          <cell r="D57" t="str">
            <v>83260A</v>
          </cell>
          <cell r="E57" t="str">
            <v>3009A00390</v>
          </cell>
          <cell r="F57" t="str">
            <v>404-4176</v>
          </cell>
          <cell r="G57">
            <v>0</v>
          </cell>
          <cell r="H57" t="str">
            <v>NIMT, NIST, NPL</v>
          </cell>
        </row>
        <row r="58">
          <cell r="A58" t="str">
            <v>SE-04177</v>
          </cell>
          <cell r="B58" t="str">
            <v>ESG-D Series Signal Generator</v>
          </cell>
          <cell r="C58" t="str">
            <v>HP</v>
          </cell>
          <cell r="D58" t="str">
            <v>E4433B</v>
          </cell>
          <cell r="E58" t="str">
            <v>US39341036</v>
          </cell>
          <cell r="F58" t="str">
            <v>404-4177</v>
          </cell>
          <cell r="G58">
            <v>0</v>
          </cell>
          <cell r="H58" t="str">
            <v>NIMT, NIST, NPL</v>
          </cell>
        </row>
        <row r="59">
          <cell r="A59" t="str">
            <v>SE-04178</v>
          </cell>
          <cell r="B59" t="str">
            <v>Power Meter</v>
          </cell>
          <cell r="C59" t="str">
            <v>HP</v>
          </cell>
          <cell r="D59" t="str">
            <v>E4419B</v>
          </cell>
          <cell r="E59">
            <v>0</v>
          </cell>
          <cell r="F59" t="str">
            <v>404-4178</v>
          </cell>
          <cell r="G59">
            <v>0</v>
          </cell>
          <cell r="H59" t="str">
            <v>NIMT, NIST, NPL</v>
          </cell>
        </row>
        <row r="60">
          <cell r="A60" t="str">
            <v>SE-04179</v>
          </cell>
          <cell r="B60" t="str">
            <v>AC Measurement System</v>
          </cell>
          <cell r="C60" t="str">
            <v>Fluke</v>
          </cell>
          <cell r="D60" t="str">
            <v>5790A-WB</v>
          </cell>
          <cell r="E60" t="str">
            <v>5510033</v>
          </cell>
          <cell r="F60" t="str">
            <v>404-4179</v>
          </cell>
          <cell r="G60">
            <v>38403</v>
          </cell>
          <cell r="H60" t="str">
            <v>NMIJ</v>
          </cell>
        </row>
        <row r="61">
          <cell r="A61" t="str">
            <v>SE-99001</v>
          </cell>
          <cell r="B61" t="str">
            <v>DC Standard</v>
          </cell>
          <cell r="C61" t="str">
            <v>Fluke</v>
          </cell>
          <cell r="D61" t="str">
            <v>732B</v>
          </cell>
          <cell r="E61" t="str">
            <v>7135010</v>
          </cell>
          <cell r="F61" t="str">
            <v>NIMT: EL-0032/04</v>
          </cell>
          <cell r="G61">
            <v>38766</v>
          </cell>
          <cell r="H61" t="str">
            <v>NIMT</v>
          </cell>
        </row>
        <row r="62">
          <cell r="A62" t="str">
            <v>SE-99003</v>
          </cell>
          <cell r="B62" t="str">
            <v>Calibrator/Source</v>
          </cell>
          <cell r="C62" t="str">
            <v>Keithley</v>
          </cell>
          <cell r="D62">
            <v>263</v>
          </cell>
          <cell r="E62" t="str">
            <v>0561936</v>
          </cell>
          <cell r="F62" t="str">
            <v>403-4003</v>
          </cell>
          <cell r="G62">
            <v>38339</v>
          </cell>
          <cell r="H62" t="str">
            <v>NIMT</v>
          </cell>
        </row>
        <row r="63">
          <cell r="A63" t="str">
            <v>SE-99004</v>
          </cell>
          <cell r="B63" t="str">
            <v>DC Calibration Set</v>
          </cell>
          <cell r="C63" t="str">
            <v>Yokogawa</v>
          </cell>
          <cell r="D63">
            <v>2560</v>
          </cell>
          <cell r="E63" t="str">
            <v>55BL9039</v>
          </cell>
          <cell r="F63" t="str">
            <v>ELE/G-04/0066</v>
          </cell>
          <cell r="G63">
            <v>38504</v>
          </cell>
          <cell r="H63" t="str">
            <v>NIMT, NIST</v>
          </cell>
        </row>
        <row r="64">
          <cell r="A64" t="str">
            <v>SE-99005</v>
          </cell>
          <cell r="B64" t="str">
            <v>AC Voltage Current Standard</v>
          </cell>
          <cell r="C64" t="str">
            <v>Yokogawa</v>
          </cell>
          <cell r="D64" t="str">
            <v>2558-00</v>
          </cell>
          <cell r="E64" t="str">
            <v>55AY9023</v>
          </cell>
          <cell r="F64" t="str">
            <v>ELE/G-04/0065</v>
          </cell>
          <cell r="G64">
            <v>38504</v>
          </cell>
          <cell r="H64" t="str">
            <v>NIMT, NIST</v>
          </cell>
        </row>
        <row r="65">
          <cell r="A65" t="str">
            <v>SE-99006</v>
          </cell>
          <cell r="B65" t="str">
            <v>Multi-Product Calibrator</v>
          </cell>
          <cell r="C65" t="str">
            <v>Fluke</v>
          </cell>
          <cell r="D65" t="str">
            <v>5500A-SC300</v>
          </cell>
          <cell r="E65" t="str">
            <v>6490021</v>
          </cell>
          <cell r="F65" t="str">
            <v>404-4006</v>
          </cell>
          <cell r="G65">
            <v>38386</v>
          </cell>
          <cell r="H65" t="str">
            <v>NIMT, NIST</v>
          </cell>
        </row>
        <row r="66">
          <cell r="A66" t="str">
            <v>SE-99010</v>
          </cell>
          <cell r="B66" t="str">
            <v>Amplifier</v>
          </cell>
          <cell r="C66" t="str">
            <v>Fluke</v>
          </cell>
          <cell r="D66" t="str">
            <v>5725A</v>
          </cell>
          <cell r="E66" t="str">
            <v>6485001</v>
          </cell>
          <cell r="F66" t="str">
            <v>NIMT: EL-0229/03</v>
          </cell>
          <cell r="G66">
            <v>38280</v>
          </cell>
          <cell r="H66" t="str">
            <v>NIMT</v>
          </cell>
        </row>
        <row r="67">
          <cell r="A67" t="str">
            <v>SE-99011</v>
          </cell>
          <cell r="B67" t="str">
            <v>Portable Calibrator</v>
          </cell>
          <cell r="C67" t="str">
            <v>Yokogawa</v>
          </cell>
          <cell r="D67">
            <v>2422</v>
          </cell>
          <cell r="E67" t="str">
            <v>65MD0433</v>
          </cell>
          <cell r="F67" t="str">
            <v>404-4011</v>
          </cell>
          <cell r="G67">
            <v>38358</v>
          </cell>
          <cell r="H67" t="str">
            <v>NIMT</v>
          </cell>
        </row>
        <row r="68">
          <cell r="A68" t="str">
            <v>SE-99012</v>
          </cell>
          <cell r="B68" t="str">
            <v>Digital Multimeter</v>
          </cell>
          <cell r="C68" t="str">
            <v>HP</v>
          </cell>
          <cell r="D68" t="str">
            <v>3458A-002</v>
          </cell>
          <cell r="E68" t="str">
            <v>2823A12137</v>
          </cell>
          <cell r="F68" t="str">
            <v>404-4012</v>
          </cell>
          <cell r="G68">
            <v>38694</v>
          </cell>
          <cell r="H68" t="str">
            <v>NIMT</v>
          </cell>
        </row>
        <row r="69">
          <cell r="A69" t="str">
            <v>SE-99013</v>
          </cell>
          <cell r="B69" t="str">
            <v>RMS Voltmeter</v>
          </cell>
          <cell r="C69" t="str">
            <v>HP</v>
          </cell>
          <cell r="D69" t="str">
            <v>3400B</v>
          </cell>
          <cell r="E69" t="str">
            <v>3241A01159</v>
          </cell>
          <cell r="F69" t="str">
            <v>404-4013</v>
          </cell>
          <cell r="G69">
            <v>38360</v>
          </cell>
          <cell r="H69" t="str">
            <v>NIMT, NIST</v>
          </cell>
        </row>
        <row r="70">
          <cell r="A70" t="str">
            <v>SE-99014</v>
          </cell>
          <cell r="B70" t="str">
            <v>Digital Multimeter</v>
          </cell>
          <cell r="C70" t="str">
            <v>HP</v>
          </cell>
          <cell r="D70" t="str">
            <v>34401A</v>
          </cell>
          <cell r="E70" t="str">
            <v>US36051808</v>
          </cell>
          <cell r="F70" t="str">
            <v>404-4014</v>
          </cell>
          <cell r="G70">
            <v>38480</v>
          </cell>
          <cell r="H70" t="str">
            <v>NIMT</v>
          </cell>
        </row>
        <row r="71">
          <cell r="A71" t="str">
            <v>SE-99015</v>
          </cell>
          <cell r="B71" t="str">
            <v>Digital Multimeter</v>
          </cell>
          <cell r="C71" t="str">
            <v>Yokogawa</v>
          </cell>
          <cell r="D71" t="str">
            <v>7537-01</v>
          </cell>
          <cell r="E71" t="str">
            <v>8C00496</v>
          </cell>
          <cell r="F71" t="str">
            <v>ELE/G-04/0055</v>
          </cell>
          <cell r="G71">
            <v>38483</v>
          </cell>
          <cell r="H71" t="str">
            <v>NIMT</v>
          </cell>
        </row>
        <row r="72">
          <cell r="A72" t="str">
            <v>SE-99016</v>
          </cell>
          <cell r="B72" t="str">
            <v>Digital Electrometer</v>
          </cell>
          <cell r="C72" t="str">
            <v>Keithley</v>
          </cell>
          <cell r="D72">
            <v>617</v>
          </cell>
          <cell r="E72" t="str">
            <v>0563306</v>
          </cell>
          <cell r="F72" t="str">
            <v>403-4016</v>
          </cell>
          <cell r="G72">
            <v>38336</v>
          </cell>
          <cell r="H72" t="str">
            <v>NIMT</v>
          </cell>
        </row>
        <row r="73">
          <cell r="A73" t="str">
            <v>SE-99017</v>
          </cell>
          <cell r="B73" t="str">
            <v>Multifunction Transfer Standard</v>
          </cell>
          <cell r="C73" t="str">
            <v>Wavetek</v>
          </cell>
          <cell r="D73" t="str">
            <v>4950</v>
          </cell>
          <cell r="E73" t="str">
            <v>38173</v>
          </cell>
          <cell r="F73" t="str">
            <v>ELE-04/1041</v>
          </cell>
          <cell r="G73">
            <v>38387</v>
          </cell>
          <cell r="H73" t="str">
            <v>NIMT</v>
          </cell>
        </row>
        <row r="74">
          <cell r="A74" t="str">
            <v>SE-99022</v>
          </cell>
          <cell r="B74" t="str">
            <v>Primary DC/AC Shunt</v>
          </cell>
          <cell r="C74" t="str">
            <v>Holt</v>
          </cell>
          <cell r="D74" t="str">
            <v>HCS-1</v>
          </cell>
          <cell r="E74" t="str">
            <v>0943500001351</v>
          </cell>
          <cell r="F74" t="str">
            <v>NEFE: 03-0005</v>
          </cell>
          <cell r="G74">
            <v>38515</v>
          </cell>
          <cell r="H74" t="str">
            <v>NIST</v>
          </cell>
        </row>
        <row r="75">
          <cell r="A75" t="str">
            <v>SE-99023</v>
          </cell>
          <cell r="B75" t="str">
            <v>Primary DC/AC Shunt</v>
          </cell>
          <cell r="C75" t="str">
            <v>Holt</v>
          </cell>
          <cell r="D75" t="str">
            <v>HCS-2</v>
          </cell>
          <cell r="E75" t="str">
            <v>0943500001351</v>
          </cell>
          <cell r="F75" t="str">
            <v>NIMT: EL-0211/04</v>
          </cell>
          <cell r="G75">
            <v>39022</v>
          </cell>
          <cell r="H75" t="str">
            <v>NIMT</v>
          </cell>
        </row>
        <row r="76">
          <cell r="A76" t="str">
            <v>SE-99023</v>
          </cell>
          <cell r="B76" t="str">
            <v>Electronic Load</v>
          </cell>
          <cell r="C76" t="str">
            <v>Kikusui</v>
          </cell>
          <cell r="D76" t="str">
            <v>PLZ700W</v>
          </cell>
          <cell r="E76" t="str">
            <v>1650065</v>
          </cell>
          <cell r="F76" t="str">
            <v>404-4023</v>
          </cell>
          <cell r="G76">
            <v>38566</v>
          </cell>
          <cell r="H76" t="str">
            <v>NIMT</v>
          </cell>
        </row>
        <row r="77">
          <cell r="A77" t="str">
            <v>SE-99024</v>
          </cell>
          <cell r="B77" t="str">
            <v>Standard Shunt</v>
          </cell>
          <cell r="C77" t="str">
            <v>Yokogawa</v>
          </cell>
          <cell r="D77" t="str">
            <v>2743-06</v>
          </cell>
          <cell r="E77" t="str">
            <v>69VG0602</v>
          </cell>
          <cell r="F77" t="str">
            <v>NIMT: EL-0113/03</v>
          </cell>
          <cell r="G77">
            <v>38528</v>
          </cell>
          <cell r="H77" t="str">
            <v>NIMT</v>
          </cell>
        </row>
        <row r="78">
          <cell r="A78" t="str">
            <v>SE-99025</v>
          </cell>
          <cell r="B78" t="str">
            <v>DC/AC Shunt</v>
          </cell>
          <cell r="C78" t="str">
            <v>Guildline</v>
          </cell>
          <cell r="D78" t="str">
            <v>7320</v>
          </cell>
          <cell r="E78" t="str">
            <v>63834</v>
          </cell>
          <cell r="F78" t="str">
            <v>NIMT: EL-0210/04</v>
          </cell>
          <cell r="G78">
            <v>39022</v>
          </cell>
          <cell r="H78" t="str">
            <v>NIMT</v>
          </cell>
        </row>
        <row r="79">
          <cell r="A79" t="str">
            <v>SE-99026</v>
          </cell>
          <cell r="B79" t="str">
            <v>AC/DC Shunt</v>
          </cell>
          <cell r="C79" t="str">
            <v>Wavetek</v>
          </cell>
          <cell r="D79">
            <v>4953</v>
          </cell>
          <cell r="E79" t="str">
            <v>38105</v>
          </cell>
          <cell r="F79" t="str">
            <v>Do not used this equipment</v>
          </cell>
          <cell r="G79">
            <v>0</v>
          </cell>
          <cell r="H79">
            <v>0</v>
          </cell>
        </row>
        <row r="80">
          <cell r="A80" t="str">
            <v>SE-99027</v>
          </cell>
          <cell r="B80" t="str">
            <v>Curr. Calibration for W.Tester</v>
          </cell>
          <cell r="C80" t="str">
            <v>Kikusui</v>
          </cell>
          <cell r="D80" t="str">
            <v>TOS1200</v>
          </cell>
          <cell r="E80" t="str">
            <v>15110556</v>
          </cell>
          <cell r="F80" t="str">
            <v>404-4027</v>
          </cell>
          <cell r="G80">
            <v>38482</v>
          </cell>
          <cell r="H80" t="str">
            <v>NIMT</v>
          </cell>
        </row>
        <row r="81">
          <cell r="A81" t="str">
            <v>SE-99028</v>
          </cell>
          <cell r="B81" t="str">
            <v>High Voltage Digitalmeter</v>
          </cell>
          <cell r="C81" t="str">
            <v>Kikusui</v>
          </cell>
          <cell r="D81" t="str">
            <v>149-10A</v>
          </cell>
          <cell r="E81" t="str">
            <v>15123315</v>
          </cell>
          <cell r="F81" t="str">
            <v>ELE/G-04/0048</v>
          </cell>
          <cell r="G81">
            <v>38442</v>
          </cell>
          <cell r="H81" t="str">
            <v>NIST, NPL, NIMT</v>
          </cell>
        </row>
        <row r="82">
          <cell r="A82" t="str">
            <v>SE-99030</v>
          </cell>
          <cell r="B82" t="str">
            <v>Withstanding Voltage Tester</v>
          </cell>
          <cell r="C82" t="str">
            <v>Kikusui</v>
          </cell>
          <cell r="D82" t="str">
            <v>TOS5101</v>
          </cell>
          <cell r="E82" t="str">
            <v>15110328</v>
          </cell>
          <cell r="F82" t="str">
            <v>Calibration not required</v>
          </cell>
          <cell r="G82">
            <v>0</v>
          </cell>
          <cell r="H82">
            <v>0</v>
          </cell>
        </row>
        <row r="83">
          <cell r="A83" t="str">
            <v>SE-99032</v>
          </cell>
          <cell r="B83" t="str">
            <v>Decade Resistance Box</v>
          </cell>
          <cell r="C83" t="str">
            <v>ESI</v>
          </cell>
          <cell r="D83" t="str">
            <v>DB62-11K</v>
          </cell>
          <cell r="E83" t="str">
            <v>N20708880062A</v>
          </cell>
          <cell r="F83" t="str">
            <v>ELE/G-04/0027</v>
          </cell>
          <cell r="G83">
            <v>38419</v>
          </cell>
          <cell r="H83" t="str">
            <v>NIMT</v>
          </cell>
        </row>
        <row r="84">
          <cell r="A84" t="str">
            <v>SE-99033</v>
          </cell>
          <cell r="B84" t="str">
            <v>Decade Resistance Box</v>
          </cell>
          <cell r="C84" t="str">
            <v>ESI</v>
          </cell>
          <cell r="D84" t="str">
            <v>DB62-11M</v>
          </cell>
          <cell r="E84" t="str">
            <v>R2020196DB62D</v>
          </cell>
          <cell r="F84" t="str">
            <v>ELE/G-04/0028</v>
          </cell>
          <cell r="G84">
            <v>38419</v>
          </cell>
          <cell r="H84" t="str">
            <v>NIMT</v>
          </cell>
        </row>
        <row r="85">
          <cell r="A85" t="str">
            <v>SE-99034</v>
          </cell>
          <cell r="B85" t="str">
            <v>Decade Resistance Box</v>
          </cell>
          <cell r="C85" t="str">
            <v>Yokogawa</v>
          </cell>
          <cell r="D85" t="str">
            <v>2793-03</v>
          </cell>
          <cell r="E85" t="str">
            <v>00084U</v>
          </cell>
          <cell r="F85" t="str">
            <v>ELE/G-04/0026</v>
          </cell>
          <cell r="G85">
            <v>38419</v>
          </cell>
          <cell r="H85" t="str">
            <v>NIMT</v>
          </cell>
        </row>
        <row r="86">
          <cell r="A86" t="str">
            <v>SE-99035</v>
          </cell>
          <cell r="B86" t="str">
            <v>Decade Resistance Box</v>
          </cell>
          <cell r="C86" t="str">
            <v>Hydrazine</v>
          </cell>
          <cell r="D86" t="str">
            <v>DR25500</v>
          </cell>
          <cell r="E86" t="str">
            <v>9507352</v>
          </cell>
          <cell r="F86" t="str">
            <v>ELE/G-04/0029</v>
          </cell>
          <cell r="G86">
            <v>38419</v>
          </cell>
          <cell r="H86" t="str">
            <v>NIMT</v>
          </cell>
        </row>
        <row r="87">
          <cell r="A87" t="str">
            <v>SE-99036</v>
          </cell>
          <cell r="B87" t="str">
            <v>4-Terminal Pair Resistor Set</v>
          </cell>
          <cell r="C87" t="str">
            <v>HP</v>
          </cell>
          <cell r="D87" t="str">
            <v>42030A</v>
          </cell>
          <cell r="E87" t="str">
            <v>3143J00135</v>
          </cell>
          <cell r="F87" t="str">
            <v>040004</v>
          </cell>
          <cell r="G87">
            <v>38726</v>
          </cell>
          <cell r="H87" t="str">
            <v>NMIJ</v>
          </cell>
        </row>
        <row r="88">
          <cell r="A88" t="str">
            <v>SE-99037</v>
          </cell>
          <cell r="B88" t="str">
            <v>Standard Resistor : 1mOhm</v>
          </cell>
          <cell r="C88" t="str">
            <v>Yokogawa</v>
          </cell>
          <cell r="D88" t="str">
            <v>2792-1m</v>
          </cell>
          <cell r="E88" t="str">
            <v>66VW1038</v>
          </cell>
          <cell r="F88" t="str">
            <v>NIMT: EL-0108/04</v>
          </cell>
          <cell r="G88">
            <v>38519</v>
          </cell>
          <cell r="H88" t="str">
            <v>NIMT</v>
          </cell>
        </row>
        <row r="89">
          <cell r="A89" t="str">
            <v>SE-99038</v>
          </cell>
          <cell r="B89" t="str">
            <v>Standard Resistor : 10mOhm</v>
          </cell>
          <cell r="C89" t="str">
            <v>Yokogawa</v>
          </cell>
          <cell r="D89" t="str">
            <v>2792-10m</v>
          </cell>
          <cell r="E89" t="str">
            <v>N73D23</v>
          </cell>
          <cell r="F89" t="str">
            <v>NIMT: EL-0109/04</v>
          </cell>
          <cell r="G89">
            <v>38869</v>
          </cell>
          <cell r="H89" t="str">
            <v>NIMT</v>
          </cell>
        </row>
        <row r="90">
          <cell r="A90" t="str">
            <v>SE-99039</v>
          </cell>
          <cell r="B90" t="str">
            <v>Standard Resistor : 100mOhm</v>
          </cell>
          <cell r="C90" t="str">
            <v>Yokogawa</v>
          </cell>
          <cell r="D90" t="str">
            <v>2792-100m</v>
          </cell>
          <cell r="E90" t="str">
            <v>66VW3052</v>
          </cell>
          <cell r="F90" t="str">
            <v>NIMT: EL-0110/04</v>
          </cell>
          <cell r="G90">
            <v>38869</v>
          </cell>
          <cell r="H90" t="str">
            <v>NIMT</v>
          </cell>
        </row>
        <row r="91">
          <cell r="A91" t="str">
            <v>SE-99040</v>
          </cell>
          <cell r="B91" t="str">
            <v>Standard Resistor : 1Ohm</v>
          </cell>
          <cell r="C91" t="str">
            <v>Yokogawa</v>
          </cell>
          <cell r="D91" t="str">
            <v>2792-1</v>
          </cell>
          <cell r="E91" t="str">
            <v>69VW4003</v>
          </cell>
          <cell r="F91" t="str">
            <v>Damaged, donot use</v>
          </cell>
          <cell r="G91">
            <v>0</v>
          </cell>
          <cell r="H91">
            <v>0</v>
          </cell>
        </row>
        <row r="92">
          <cell r="A92" t="str">
            <v>SE-99042</v>
          </cell>
          <cell r="B92" t="str">
            <v>Standard Resistor : 10Ohm</v>
          </cell>
          <cell r="C92" t="str">
            <v>Yokogawa</v>
          </cell>
          <cell r="D92" t="str">
            <v>2792-10</v>
          </cell>
          <cell r="E92" t="str">
            <v>69VW5003</v>
          </cell>
          <cell r="F92" t="str">
            <v>NIMT: EL-0112/04</v>
          </cell>
          <cell r="G92">
            <v>38869</v>
          </cell>
          <cell r="H92" t="str">
            <v>NIMT</v>
          </cell>
        </row>
        <row r="93">
          <cell r="A93" t="str">
            <v>SE-99044</v>
          </cell>
          <cell r="B93" t="str">
            <v>Standard Resistor : 100Ohm</v>
          </cell>
          <cell r="C93" t="str">
            <v>Yokogawa</v>
          </cell>
          <cell r="D93" t="str">
            <v>2792-100</v>
          </cell>
          <cell r="E93" t="str">
            <v>69VW6002</v>
          </cell>
          <cell r="F93" t="str">
            <v>NIMT: EL-0113/04</v>
          </cell>
          <cell r="G93">
            <v>38519</v>
          </cell>
          <cell r="H93" t="str">
            <v>NIMT</v>
          </cell>
        </row>
        <row r="94">
          <cell r="A94" t="str">
            <v>SE-99046</v>
          </cell>
          <cell r="B94" t="str">
            <v>Metal Clad Resistor : 0.1Ohm</v>
          </cell>
          <cell r="C94" t="str">
            <v>PCN Corp.</v>
          </cell>
          <cell r="D94" t="str">
            <v>RH250M4-0.1</v>
          </cell>
          <cell r="E94" t="str">
            <v>T001</v>
          </cell>
          <cell r="F94" t="str">
            <v>404-4046</v>
          </cell>
          <cell r="G94">
            <v>38589</v>
          </cell>
          <cell r="H94" t="str">
            <v>NIMT</v>
          </cell>
        </row>
        <row r="95">
          <cell r="A95" t="str">
            <v>SE-99047</v>
          </cell>
          <cell r="B95" t="str">
            <v>Metal Clad Resistor : 0.5Ohm</v>
          </cell>
          <cell r="C95" t="str">
            <v>PCN Corp.</v>
          </cell>
          <cell r="D95" t="str">
            <v>RH250M4-0.5</v>
          </cell>
          <cell r="E95" t="str">
            <v>T002</v>
          </cell>
          <cell r="F95" t="str">
            <v>404-4047</v>
          </cell>
          <cell r="G95">
            <v>38589</v>
          </cell>
          <cell r="H95" t="str">
            <v>NIMT</v>
          </cell>
        </row>
        <row r="96">
          <cell r="A96" t="str">
            <v>SE-99048</v>
          </cell>
          <cell r="B96" t="str">
            <v>Metal Clad Resistor : 1Ohm</v>
          </cell>
          <cell r="C96" t="str">
            <v>PCN Corp.</v>
          </cell>
          <cell r="D96" t="str">
            <v>RH250ML-1</v>
          </cell>
          <cell r="E96" t="str">
            <v>T003</v>
          </cell>
          <cell r="F96" t="str">
            <v>404-4048</v>
          </cell>
          <cell r="G96">
            <v>38589</v>
          </cell>
          <cell r="H96" t="str">
            <v>NIMT</v>
          </cell>
        </row>
        <row r="97">
          <cell r="A97" t="str">
            <v>SE-99049</v>
          </cell>
          <cell r="B97" t="str">
            <v>4-T Standard Resistor</v>
          </cell>
          <cell r="C97" t="str">
            <v>Fluke</v>
          </cell>
          <cell r="D97" t="str">
            <v>742A-1</v>
          </cell>
          <cell r="E97" t="str">
            <v>6330024</v>
          </cell>
          <cell r="F97" t="str">
            <v>NIMT: EL-0114/04</v>
          </cell>
          <cell r="G97">
            <v>38519</v>
          </cell>
          <cell r="H97" t="str">
            <v>NIMT</v>
          </cell>
        </row>
        <row r="98">
          <cell r="A98" t="str">
            <v>SE-99050</v>
          </cell>
          <cell r="B98" t="str">
            <v>4-T Standard Resistor</v>
          </cell>
          <cell r="C98" t="str">
            <v>Fluke</v>
          </cell>
          <cell r="D98" t="str">
            <v>742A-10k</v>
          </cell>
          <cell r="E98" t="str">
            <v>6340009</v>
          </cell>
          <cell r="F98" t="str">
            <v>NIMT: EL-0115/04</v>
          </cell>
          <cell r="G98">
            <v>38869</v>
          </cell>
          <cell r="H98" t="str">
            <v>NIMT</v>
          </cell>
        </row>
        <row r="99">
          <cell r="A99" t="str">
            <v>SE-99051</v>
          </cell>
          <cell r="B99" t="str">
            <v>Standard Resistor Set</v>
          </cell>
          <cell r="C99" t="str">
            <v>Alpha Elec.</v>
          </cell>
          <cell r="D99" t="str">
            <v>10-100kOhm</v>
          </cell>
          <cell r="E99">
            <v>0</v>
          </cell>
          <cell r="F99" t="str">
            <v>Calibration not required</v>
          </cell>
          <cell r="G99">
            <v>0</v>
          </cell>
          <cell r="H99">
            <v>0</v>
          </cell>
        </row>
        <row r="100">
          <cell r="A100" t="str">
            <v>SE-99052</v>
          </cell>
          <cell r="B100" t="str">
            <v>Standard Resistor Set</v>
          </cell>
          <cell r="C100" t="str">
            <v>Electrohm</v>
          </cell>
          <cell r="D100" t="str">
            <v>5M~10MOhm</v>
          </cell>
          <cell r="E100" t="str">
            <v>99199</v>
          </cell>
          <cell r="F100" t="str">
            <v>Calibration not required</v>
          </cell>
          <cell r="G100">
            <v>0</v>
          </cell>
          <cell r="H100">
            <v>0</v>
          </cell>
        </row>
        <row r="101">
          <cell r="A101" t="str">
            <v>SE-99057</v>
          </cell>
          <cell r="B101" t="str">
            <v>Decade Capacitor</v>
          </cell>
          <cell r="C101" t="str">
            <v>HP</v>
          </cell>
          <cell r="D101" t="str">
            <v>4440B</v>
          </cell>
          <cell r="E101" t="str">
            <v>1224J03634</v>
          </cell>
          <cell r="F101" t="str">
            <v>404-4057</v>
          </cell>
          <cell r="G101">
            <v>38399</v>
          </cell>
          <cell r="H101" t="str">
            <v>NMIJ</v>
          </cell>
        </row>
        <row r="102">
          <cell r="A102" t="str">
            <v>SE-99058</v>
          </cell>
          <cell r="B102" t="str">
            <v>Standard Air Capacitor : 1pF</v>
          </cell>
          <cell r="C102" t="str">
            <v>GenRad</v>
          </cell>
          <cell r="D102" t="str">
            <v>1403-K</v>
          </cell>
          <cell r="E102" t="str">
            <v>6473</v>
          </cell>
          <cell r="F102" t="str">
            <v>Do not used this equipment</v>
          </cell>
          <cell r="G102">
            <v>0</v>
          </cell>
          <cell r="H102">
            <v>0</v>
          </cell>
        </row>
        <row r="103">
          <cell r="A103" t="str">
            <v>SE-99059</v>
          </cell>
          <cell r="B103" t="str">
            <v>Standard Air Capacitor : 10pF</v>
          </cell>
          <cell r="C103" t="str">
            <v>GenRad</v>
          </cell>
          <cell r="D103" t="str">
            <v>1403-G</v>
          </cell>
          <cell r="E103" t="str">
            <v>6523</v>
          </cell>
          <cell r="F103" t="str">
            <v>Do not used this equipment</v>
          </cell>
          <cell r="G103">
            <v>0</v>
          </cell>
          <cell r="H103">
            <v>0</v>
          </cell>
        </row>
        <row r="104">
          <cell r="A104" t="str">
            <v>SE-99060</v>
          </cell>
          <cell r="B104" t="str">
            <v>Standard Air Capacitor : 100pF</v>
          </cell>
          <cell r="C104" t="str">
            <v>GenRad</v>
          </cell>
          <cell r="D104" t="str">
            <v>1403-D</v>
          </cell>
          <cell r="E104" t="str">
            <v>6437</v>
          </cell>
          <cell r="F104" t="str">
            <v>Do not used this equipment</v>
          </cell>
          <cell r="G104">
            <v>0</v>
          </cell>
          <cell r="H104">
            <v>0</v>
          </cell>
        </row>
        <row r="105">
          <cell r="A105" t="str">
            <v>SE-99061</v>
          </cell>
          <cell r="B105" t="str">
            <v>Standard Air Capacitor : 1000pF</v>
          </cell>
          <cell r="C105" t="str">
            <v>GenRad</v>
          </cell>
          <cell r="D105" t="str">
            <v>1403-A</v>
          </cell>
          <cell r="E105" t="str">
            <v>6421</v>
          </cell>
          <cell r="F105" t="str">
            <v>Do not used this equipment</v>
          </cell>
          <cell r="G105">
            <v>0</v>
          </cell>
          <cell r="H105">
            <v>0</v>
          </cell>
        </row>
        <row r="106">
          <cell r="A106" t="str">
            <v>SE-99062</v>
          </cell>
          <cell r="B106" t="str">
            <v>Standard Air Capacitor Set</v>
          </cell>
          <cell r="C106" t="str">
            <v>HP</v>
          </cell>
          <cell r="D106" t="str">
            <v>16380A</v>
          </cell>
          <cell r="E106" t="str">
            <v>1840J01363</v>
          </cell>
          <cell r="F106" t="str">
            <v>040003</v>
          </cell>
          <cell r="G106">
            <v>38726</v>
          </cell>
          <cell r="H106" t="str">
            <v>NMIJ</v>
          </cell>
        </row>
        <row r="107">
          <cell r="A107" t="str">
            <v>SE-99063</v>
          </cell>
          <cell r="B107" t="str">
            <v>Standard Air Capacitor Set</v>
          </cell>
          <cell r="C107" t="str">
            <v>HP</v>
          </cell>
          <cell r="D107" t="str">
            <v>16380A</v>
          </cell>
          <cell r="E107" t="str">
            <v>1840J01460</v>
          </cell>
          <cell r="F107" t="str">
            <v>404-4063</v>
          </cell>
          <cell r="G107">
            <v>38545</v>
          </cell>
          <cell r="H107" t="str">
            <v>NMIJ</v>
          </cell>
        </row>
        <row r="108">
          <cell r="A108" t="str">
            <v>SE-99064</v>
          </cell>
          <cell r="B108" t="str">
            <v>Capacitance Standard Set</v>
          </cell>
          <cell r="C108" t="str">
            <v>HP</v>
          </cell>
          <cell r="D108" t="str">
            <v>16380C</v>
          </cell>
          <cell r="E108" t="str">
            <v>2519J00557</v>
          </cell>
          <cell r="F108" t="str">
            <v>Ag: 030550</v>
          </cell>
          <cell r="G108">
            <v>38726</v>
          </cell>
          <cell r="H108" t="str">
            <v>NMIJ</v>
          </cell>
        </row>
        <row r="109">
          <cell r="A109" t="str">
            <v>SE-99065</v>
          </cell>
          <cell r="B109" t="str">
            <v>Capacitance Standard Set</v>
          </cell>
          <cell r="C109" t="str">
            <v>HP</v>
          </cell>
          <cell r="D109" t="str">
            <v>16380C</v>
          </cell>
          <cell r="E109" t="str">
            <v>2519J00625</v>
          </cell>
          <cell r="F109" t="str">
            <v>404-4065</v>
          </cell>
          <cell r="G109">
            <v>38545</v>
          </cell>
          <cell r="H109" t="str">
            <v>NMIJ</v>
          </cell>
        </row>
        <row r="110">
          <cell r="A110" t="str">
            <v>SE-99066</v>
          </cell>
          <cell r="B110" t="str">
            <v>Precision Decade Capacitor</v>
          </cell>
          <cell r="C110" t="str">
            <v>GenRad</v>
          </cell>
          <cell r="D110">
            <v>1413</v>
          </cell>
          <cell r="E110" t="str">
            <v>1140</v>
          </cell>
          <cell r="F110" t="str">
            <v>404-4052</v>
          </cell>
          <cell r="G110" t="str">
            <v>03-Apr-05</v>
          </cell>
          <cell r="H110" t="str">
            <v>NMIJ</v>
          </cell>
        </row>
        <row r="111">
          <cell r="A111" t="str">
            <v>SE-99067</v>
          </cell>
          <cell r="B111" t="str">
            <v>Standard Capacitor Set</v>
          </cell>
          <cell r="C111" t="str">
            <v>Soshin</v>
          </cell>
          <cell r="D111" t="str">
            <v>30pF,60pF,800pF</v>
          </cell>
          <cell r="E111" t="str">
            <v>6F6G</v>
          </cell>
          <cell r="F111" t="str">
            <v>Calibration not required</v>
          </cell>
          <cell r="G111">
            <v>0</v>
          </cell>
          <cell r="H111">
            <v>0</v>
          </cell>
        </row>
        <row r="112">
          <cell r="A112" t="str">
            <v>SE-99068</v>
          </cell>
          <cell r="B112" t="str">
            <v>4-T Standard Capacitor</v>
          </cell>
          <cell r="C112" t="str">
            <v>Quad Tech</v>
          </cell>
          <cell r="D112" t="str">
            <v>1417</v>
          </cell>
          <cell r="E112" t="str">
            <v>6372400</v>
          </cell>
          <cell r="F112" t="str">
            <v>EL-0072/03</v>
          </cell>
          <cell r="G112">
            <v>38460</v>
          </cell>
          <cell r="H112" t="str">
            <v>NIMT</v>
          </cell>
        </row>
        <row r="113">
          <cell r="A113" t="str">
            <v>SE-99069</v>
          </cell>
          <cell r="B113" t="str">
            <v>Standard Self-Inductor : 100uH</v>
          </cell>
          <cell r="C113" t="str">
            <v>Ando</v>
          </cell>
          <cell r="D113" t="str">
            <v>RS-102</v>
          </cell>
          <cell r="E113" t="str">
            <v>456260</v>
          </cell>
          <cell r="F113" t="str">
            <v>EL-0108/03</v>
          </cell>
          <cell r="G113">
            <v>38528</v>
          </cell>
          <cell r="H113" t="str">
            <v>NIMT</v>
          </cell>
        </row>
        <row r="114">
          <cell r="A114" t="str">
            <v>SE-99070</v>
          </cell>
          <cell r="B114" t="str">
            <v>Standard Self-Inductor : 1mH</v>
          </cell>
          <cell r="C114" t="str">
            <v>Ando</v>
          </cell>
          <cell r="D114" t="str">
            <v>RS-104</v>
          </cell>
          <cell r="E114" t="str">
            <v>456261</v>
          </cell>
          <cell r="F114" t="str">
            <v>EL-0109/03</v>
          </cell>
          <cell r="G114">
            <v>38528</v>
          </cell>
          <cell r="H114" t="str">
            <v>NIMT</v>
          </cell>
        </row>
        <row r="115">
          <cell r="A115" t="str">
            <v>SE-99071</v>
          </cell>
          <cell r="B115" t="str">
            <v>Standard Self-Inductor : 10mH</v>
          </cell>
          <cell r="C115" t="str">
            <v>Ando</v>
          </cell>
          <cell r="D115" t="str">
            <v>RS-106</v>
          </cell>
          <cell r="E115" t="str">
            <v>456262</v>
          </cell>
          <cell r="F115" t="str">
            <v>EL-0110/03</v>
          </cell>
          <cell r="G115">
            <v>38528</v>
          </cell>
          <cell r="H115" t="str">
            <v>NIMT</v>
          </cell>
        </row>
        <row r="116">
          <cell r="A116" t="str">
            <v>SE-99072</v>
          </cell>
          <cell r="B116" t="str">
            <v>Standard Self-Inductor : 100mH</v>
          </cell>
          <cell r="C116" t="str">
            <v>Ando</v>
          </cell>
          <cell r="D116" t="str">
            <v>RS-108</v>
          </cell>
          <cell r="E116" t="str">
            <v>456263</v>
          </cell>
          <cell r="F116" t="str">
            <v>EL-0111/03</v>
          </cell>
          <cell r="G116">
            <v>38528</v>
          </cell>
          <cell r="H116" t="str">
            <v>NIMT</v>
          </cell>
        </row>
        <row r="117">
          <cell r="A117" t="str">
            <v>SE-99073</v>
          </cell>
          <cell r="B117" t="str">
            <v>Standard Self-Inductor : 1H</v>
          </cell>
          <cell r="C117" t="str">
            <v>Ando</v>
          </cell>
          <cell r="D117" t="str">
            <v>RS-110</v>
          </cell>
          <cell r="E117" t="str">
            <v>456264</v>
          </cell>
          <cell r="F117" t="str">
            <v>EL-0112/03</v>
          </cell>
          <cell r="G117">
            <v>38528</v>
          </cell>
          <cell r="H117" t="str">
            <v>NIMT</v>
          </cell>
        </row>
        <row r="118">
          <cell r="A118" t="str">
            <v>SE-99074</v>
          </cell>
          <cell r="B118" t="str">
            <v>Decade Inductor</v>
          </cell>
          <cell r="C118" t="str">
            <v>Ando</v>
          </cell>
          <cell r="D118" t="str">
            <v>AM-3301</v>
          </cell>
          <cell r="E118" t="str">
            <v>60410520</v>
          </cell>
          <cell r="F118" t="str">
            <v>404-4074</v>
          </cell>
          <cell r="G118">
            <v>38466</v>
          </cell>
          <cell r="H118" t="str">
            <v>NIMT</v>
          </cell>
        </row>
        <row r="119">
          <cell r="A119" t="str">
            <v>SE-99075</v>
          </cell>
          <cell r="B119" t="str">
            <v>LF Impedance Analyzer</v>
          </cell>
          <cell r="C119" t="str">
            <v>HP</v>
          </cell>
          <cell r="D119" t="str">
            <v>4192A</v>
          </cell>
          <cell r="E119" t="str">
            <v>2150J02509</v>
          </cell>
          <cell r="F119" t="str">
            <v>403-4075</v>
          </cell>
          <cell r="G119">
            <v>38347</v>
          </cell>
          <cell r="H119" t="str">
            <v>NIMT, NMIJ</v>
          </cell>
        </row>
        <row r="120">
          <cell r="A120" t="str">
            <v>SE-99076</v>
          </cell>
          <cell r="B120" t="str">
            <v>Precision LCR Meter</v>
          </cell>
          <cell r="C120" t="str">
            <v>HP</v>
          </cell>
          <cell r="D120" t="str">
            <v>4284A</v>
          </cell>
          <cell r="E120" t="str">
            <v>2940J07658</v>
          </cell>
          <cell r="F120" t="str">
            <v>ELE-04/1083</v>
          </cell>
          <cell r="G120">
            <v>38526</v>
          </cell>
          <cell r="H120" t="str">
            <v>NIMT, NMIJ</v>
          </cell>
        </row>
        <row r="121">
          <cell r="A121" t="str">
            <v>SE-99078</v>
          </cell>
          <cell r="B121" t="str">
            <v>Soldering Iron Tester</v>
          </cell>
          <cell r="C121" t="str">
            <v>Anritsu</v>
          </cell>
          <cell r="D121" t="str">
            <v>HS2D-100</v>
          </cell>
          <cell r="E121" t="str">
            <v>B07069</v>
          </cell>
          <cell r="F121" t="str">
            <v>Calibration not required</v>
          </cell>
          <cell r="G121">
            <v>0</v>
          </cell>
          <cell r="H121">
            <v>0</v>
          </cell>
        </row>
        <row r="122">
          <cell r="A122" t="str">
            <v>SE-99079</v>
          </cell>
          <cell r="B122" t="str">
            <v>Wow Flutter / Jitter Calibrator</v>
          </cell>
          <cell r="C122" t="str">
            <v>Minato</v>
          </cell>
          <cell r="D122">
            <v>3101</v>
          </cell>
          <cell r="E122" t="str">
            <v>B9QE0063</v>
          </cell>
          <cell r="F122" t="str">
            <v>404-4079</v>
          </cell>
          <cell r="G122">
            <v>38566</v>
          </cell>
          <cell r="H122" t="str">
            <v>NIMT</v>
          </cell>
        </row>
        <row r="123">
          <cell r="A123" t="str">
            <v>SE-99081</v>
          </cell>
          <cell r="B123" t="str">
            <v>High Voltage Probe</v>
          </cell>
          <cell r="C123" t="str">
            <v>Tektronix</v>
          </cell>
          <cell r="D123" t="str">
            <v>P6015A</v>
          </cell>
          <cell r="E123" t="str">
            <v>B032616</v>
          </cell>
          <cell r="F123" t="str">
            <v>404-4081</v>
          </cell>
          <cell r="G123">
            <v>38441</v>
          </cell>
          <cell r="H123" t="str">
            <v>NIST, NPL, NIMT</v>
          </cell>
        </row>
        <row r="124">
          <cell r="A124" t="str">
            <v>SE-99085</v>
          </cell>
          <cell r="B124" t="str">
            <v>Distortion Meter Calibrator</v>
          </cell>
          <cell r="C124" t="str">
            <v>ShibaSoku</v>
          </cell>
          <cell r="D124" t="str">
            <v>AC12B</v>
          </cell>
          <cell r="E124" t="str">
            <v>M-55799008</v>
          </cell>
          <cell r="F124" t="str">
            <v>404-4085</v>
          </cell>
          <cell r="G124">
            <v>38473</v>
          </cell>
          <cell r="H124" t="str">
            <v>NIMT</v>
          </cell>
        </row>
        <row r="125">
          <cell r="A125" t="str">
            <v>SE-99086</v>
          </cell>
          <cell r="B125" t="str">
            <v>Digital Stop Watch</v>
          </cell>
          <cell r="C125" t="str">
            <v>Seiko</v>
          </cell>
          <cell r="D125" t="str">
            <v>S032-4000</v>
          </cell>
          <cell r="E125" t="str">
            <v>127638</v>
          </cell>
          <cell r="F125" t="str">
            <v>404-4086</v>
          </cell>
          <cell r="G125">
            <v>38514</v>
          </cell>
          <cell r="H125" t="str">
            <v>NIMT</v>
          </cell>
        </row>
        <row r="126">
          <cell r="A126" t="str">
            <v>SE-99087</v>
          </cell>
          <cell r="B126" t="str">
            <v>Quartz Tester</v>
          </cell>
          <cell r="C126" t="str">
            <v>Seiko</v>
          </cell>
          <cell r="D126" t="str">
            <v>QT-2100</v>
          </cell>
          <cell r="E126" t="str">
            <v>6D0481</v>
          </cell>
          <cell r="F126" t="str">
            <v>404-4087</v>
          </cell>
          <cell r="G126">
            <v>38510</v>
          </cell>
          <cell r="H126" t="str">
            <v>NIMT</v>
          </cell>
        </row>
        <row r="127">
          <cell r="A127" t="str">
            <v>SE-99088</v>
          </cell>
          <cell r="B127" t="str">
            <v>Rubidium Frequency Standard</v>
          </cell>
          <cell r="C127" t="str">
            <v>R&amp;S</v>
          </cell>
          <cell r="D127" t="str">
            <v>XSRM</v>
          </cell>
          <cell r="E127" t="str">
            <v>300024/001</v>
          </cell>
          <cell r="F127" t="str">
            <v>EF-0002/04</v>
          </cell>
          <cell r="G127">
            <v>38783</v>
          </cell>
          <cell r="H127" t="str">
            <v>NIMT</v>
          </cell>
        </row>
        <row r="128">
          <cell r="A128" t="str">
            <v>SE-99089</v>
          </cell>
          <cell r="B128" t="str">
            <v>Universal Counter</v>
          </cell>
          <cell r="C128" t="str">
            <v>HP</v>
          </cell>
          <cell r="D128" t="str">
            <v>53132A</v>
          </cell>
          <cell r="E128" t="str">
            <v>3404A00701</v>
          </cell>
          <cell r="F128" t="str">
            <v>404-4089</v>
          </cell>
          <cell r="G128">
            <v>38493</v>
          </cell>
          <cell r="H128" t="str">
            <v>NIMT, NIST, NPL</v>
          </cell>
        </row>
        <row r="129">
          <cell r="A129" t="str">
            <v>SE-99090</v>
          </cell>
          <cell r="B129" t="str">
            <v>Microwave Frequency Counter</v>
          </cell>
          <cell r="C129" t="str">
            <v>HP</v>
          </cell>
          <cell r="D129" t="str">
            <v>5352B</v>
          </cell>
          <cell r="E129" t="str">
            <v>2826A00368</v>
          </cell>
          <cell r="F129" t="str">
            <v>404-4090</v>
          </cell>
          <cell r="G129">
            <v>38473</v>
          </cell>
          <cell r="H129" t="str">
            <v>NIMT, NIST, NPL</v>
          </cell>
        </row>
        <row r="130">
          <cell r="A130" t="str">
            <v>SE-99091</v>
          </cell>
          <cell r="B130" t="str">
            <v>GPSTime &amp; Freq. Ref. Receiver</v>
          </cell>
          <cell r="C130" t="str">
            <v>HP</v>
          </cell>
          <cell r="D130" t="str">
            <v>58503A</v>
          </cell>
          <cell r="E130" t="str">
            <v>3542A00419</v>
          </cell>
          <cell r="F130" t="str">
            <v>Calibration not required</v>
          </cell>
          <cell r="G130">
            <v>0</v>
          </cell>
          <cell r="H130">
            <v>0</v>
          </cell>
        </row>
        <row r="131">
          <cell r="A131" t="str">
            <v>SE-99093</v>
          </cell>
          <cell r="B131" t="str">
            <v>Synthesized Sweeper</v>
          </cell>
          <cell r="C131" t="str">
            <v>HP</v>
          </cell>
          <cell r="D131" t="str">
            <v>8340B</v>
          </cell>
          <cell r="E131" t="str">
            <v>2804A00799</v>
          </cell>
          <cell r="F131" t="str">
            <v>404-4093</v>
          </cell>
          <cell r="G131">
            <v>38503</v>
          </cell>
          <cell r="H131" t="str">
            <v>NIMT, NIST, NPL</v>
          </cell>
        </row>
        <row r="132">
          <cell r="A132" t="str">
            <v>SE-99094</v>
          </cell>
          <cell r="B132" t="str">
            <v xml:space="preserve">Synthesizer/Level Generator </v>
          </cell>
          <cell r="C132" t="str">
            <v>Anritsu</v>
          </cell>
          <cell r="D132" t="str">
            <v>MG443B</v>
          </cell>
          <cell r="E132" t="str">
            <v>M45140</v>
          </cell>
          <cell r="F132" t="str">
            <v>404-4094</v>
          </cell>
          <cell r="G132">
            <v>38442</v>
          </cell>
          <cell r="H132" t="str">
            <v>NIMT, NIST, NPL</v>
          </cell>
        </row>
        <row r="133">
          <cell r="A133" t="str">
            <v>SE-99095</v>
          </cell>
          <cell r="B133" t="str">
            <v>Synthesized Func./Sweep Gen.</v>
          </cell>
          <cell r="C133" t="str">
            <v>HP</v>
          </cell>
          <cell r="D133" t="str">
            <v>3325B</v>
          </cell>
          <cell r="E133" t="str">
            <v>2847A09782</v>
          </cell>
          <cell r="F133" t="str">
            <v>404-4095</v>
          </cell>
          <cell r="G133">
            <v>38503</v>
          </cell>
          <cell r="H133" t="str">
            <v>NIMT, NIST, NPL</v>
          </cell>
        </row>
        <row r="134">
          <cell r="A134" t="str">
            <v>SE-99096</v>
          </cell>
          <cell r="B134" t="str">
            <v>ESG Series Signal Generator</v>
          </cell>
          <cell r="C134" t="str">
            <v>HP</v>
          </cell>
          <cell r="D134" t="str">
            <v>ESG-4000A</v>
          </cell>
          <cell r="E134" t="str">
            <v>US37040151</v>
          </cell>
          <cell r="F134" t="str">
            <v>404-4096</v>
          </cell>
          <cell r="G134">
            <v>38503</v>
          </cell>
          <cell r="H134" t="str">
            <v>NIMT, NIST, NPL</v>
          </cell>
        </row>
        <row r="135">
          <cell r="A135" t="str">
            <v>SE-99097</v>
          </cell>
          <cell r="B135" t="str">
            <v>Amplifier</v>
          </cell>
          <cell r="C135" t="str">
            <v>Amp. Research</v>
          </cell>
          <cell r="D135" t="str">
            <v>25W1000M7</v>
          </cell>
          <cell r="E135" t="str">
            <v>13299</v>
          </cell>
          <cell r="F135" t="str">
            <v>404-4097</v>
          </cell>
          <cell r="G135">
            <v>38474</v>
          </cell>
          <cell r="H135" t="str">
            <v>NIMT, NIST, NPL</v>
          </cell>
        </row>
        <row r="136">
          <cell r="A136" t="str">
            <v>SE-99098</v>
          </cell>
          <cell r="B136" t="str">
            <v>Spectrum Analyzer</v>
          </cell>
          <cell r="C136" t="str">
            <v>HP</v>
          </cell>
          <cell r="D136" t="str">
            <v>8593E</v>
          </cell>
          <cell r="E136" t="str">
            <v>3337A00823</v>
          </cell>
          <cell r="F136" t="str">
            <v>404-4098</v>
          </cell>
          <cell r="G136">
            <v>38502</v>
          </cell>
          <cell r="H136" t="str">
            <v>NIMT, NIST, NPL</v>
          </cell>
        </row>
        <row r="137">
          <cell r="A137" t="str">
            <v>SE-99099</v>
          </cell>
          <cell r="B137" t="str">
            <v xml:space="preserve">Network Analyzer </v>
          </cell>
          <cell r="C137" t="str">
            <v>HP</v>
          </cell>
          <cell r="D137" t="str">
            <v>8753D</v>
          </cell>
          <cell r="E137" t="str">
            <v>3410J00924</v>
          </cell>
          <cell r="F137" t="str">
            <v>404-4099</v>
          </cell>
          <cell r="G137">
            <v>38535</v>
          </cell>
          <cell r="H137" t="str">
            <v>NIMT, NIST, NPL</v>
          </cell>
        </row>
        <row r="138">
          <cell r="A138" t="str">
            <v>SE-99100</v>
          </cell>
          <cell r="B138" t="str">
            <v xml:space="preserve">S-Parameter Test Set </v>
          </cell>
          <cell r="C138" t="str">
            <v>HP</v>
          </cell>
          <cell r="D138" t="str">
            <v>85047A</v>
          </cell>
          <cell r="E138" t="str">
            <v>3033A03745</v>
          </cell>
          <cell r="F138" t="str">
            <v>404-4100</v>
          </cell>
          <cell r="G138">
            <v>38535</v>
          </cell>
          <cell r="H138" t="str">
            <v>NIMT, NIST, NPL</v>
          </cell>
        </row>
        <row r="139">
          <cell r="A139" t="str">
            <v>SE-99101</v>
          </cell>
          <cell r="B139" t="str">
            <v xml:space="preserve">S-Parameter Test Set </v>
          </cell>
          <cell r="C139" t="str">
            <v>HP</v>
          </cell>
          <cell r="D139" t="str">
            <v>85046B</v>
          </cell>
          <cell r="E139" t="str">
            <v>3033A01596</v>
          </cell>
          <cell r="F139" t="str">
            <v>404-4101</v>
          </cell>
          <cell r="G139">
            <v>38535</v>
          </cell>
          <cell r="H139" t="str">
            <v>NIMT, NIST, NPL</v>
          </cell>
        </row>
        <row r="140">
          <cell r="A140" t="str">
            <v>SE-99102</v>
          </cell>
          <cell r="B140" t="str">
            <v>Audio Analyzer</v>
          </cell>
          <cell r="C140" t="str">
            <v>HP</v>
          </cell>
          <cell r="D140" t="str">
            <v>8903B</v>
          </cell>
          <cell r="E140" t="str">
            <v>3514A15652</v>
          </cell>
          <cell r="F140" t="str">
            <v>404-4012</v>
          </cell>
          <cell r="G140">
            <v>38442</v>
          </cell>
          <cell r="H140" t="str">
            <v>NIMT</v>
          </cell>
        </row>
        <row r="141">
          <cell r="A141" t="str">
            <v>SE-99103</v>
          </cell>
          <cell r="B141" t="str">
            <v>Audio Analyzer</v>
          </cell>
          <cell r="C141" t="str">
            <v>Panasonic</v>
          </cell>
          <cell r="D141" t="str">
            <v>VP7725A</v>
          </cell>
          <cell r="E141" t="str">
            <v>1D8N0161D122</v>
          </cell>
          <cell r="F141" t="str">
            <v>404-4103</v>
          </cell>
          <cell r="G141">
            <v>38463</v>
          </cell>
          <cell r="H141" t="str">
            <v>NIMT</v>
          </cell>
        </row>
        <row r="142">
          <cell r="A142" t="str">
            <v>SE-99104</v>
          </cell>
          <cell r="B142" t="str">
            <v>Modulation Analyzer</v>
          </cell>
          <cell r="C142" t="str">
            <v>HP</v>
          </cell>
          <cell r="D142" t="str">
            <v>8901B</v>
          </cell>
          <cell r="E142" t="str">
            <v>2806A01602</v>
          </cell>
          <cell r="F142" t="str">
            <v>Thai Air: 103-4001</v>
          </cell>
          <cell r="G142">
            <v>38482</v>
          </cell>
          <cell r="H142" t="str">
            <v>NIST, NPL</v>
          </cell>
        </row>
        <row r="143">
          <cell r="A143" t="str">
            <v>SE-99105</v>
          </cell>
          <cell r="B143" t="str">
            <v>Measuring Receiver</v>
          </cell>
          <cell r="C143" t="str">
            <v>HP</v>
          </cell>
          <cell r="D143" t="str">
            <v>8902A</v>
          </cell>
          <cell r="E143" t="str">
            <v>3226A03447</v>
          </cell>
          <cell r="F143" t="str">
            <v>404-4105</v>
          </cell>
          <cell r="G143">
            <v>38494</v>
          </cell>
          <cell r="H143" t="str">
            <v>NIMT, NIST, NPL</v>
          </cell>
        </row>
        <row r="144">
          <cell r="A144" t="str">
            <v>SE-99106</v>
          </cell>
          <cell r="B144" t="str">
            <v>Power Meter</v>
          </cell>
          <cell r="C144" t="str">
            <v>HP</v>
          </cell>
          <cell r="D144" t="str">
            <v>EPM442A</v>
          </cell>
          <cell r="E144" t="str">
            <v>GB37170346</v>
          </cell>
          <cell r="F144" t="str">
            <v>404-4106</v>
          </cell>
          <cell r="G144">
            <v>38500</v>
          </cell>
          <cell r="H144" t="str">
            <v>NIMT, NIST, NPL</v>
          </cell>
        </row>
        <row r="145">
          <cell r="A145" t="str">
            <v>SE-99107</v>
          </cell>
          <cell r="B145" t="str">
            <v>Power Meter</v>
          </cell>
          <cell r="C145" t="str">
            <v>Anritsu</v>
          </cell>
          <cell r="D145" t="str">
            <v>ML4803A</v>
          </cell>
          <cell r="E145" t="str">
            <v>MA39060</v>
          </cell>
          <cell r="F145" t="str">
            <v>404-4107</v>
          </cell>
          <cell r="G145">
            <v>38369</v>
          </cell>
          <cell r="H145" t="str">
            <v>NIMT, NIST, NPL</v>
          </cell>
        </row>
        <row r="146">
          <cell r="A146" t="str">
            <v>SE-99109</v>
          </cell>
          <cell r="B146" t="str">
            <v>Range Calibrator</v>
          </cell>
          <cell r="C146" t="str">
            <v>HP</v>
          </cell>
          <cell r="D146" t="str">
            <v>11683A</v>
          </cell>
          <cell r="E146" t="str">
            <v>3303U00312</v>
          </cell>
          <cell r="F146" t="str">
            <v>404-4109</v>
          </cell>
          <cell r="G146">
            <v>38477</v>
          </cell>
          <cell r="H146" t="str">
            <v>NIMT</v>
          </cell>
        </row>
        <row r="147">
          <cell r="A147" t="str">
            <v>SE-99110</v>
          </cell>
          <cell r="B147" t="str">
            <v>Range Calibrator</v>
          </cell>
          <cell r="C147" t="str">
            <v>HP</v>
          </cell>
          <cell r="D147" t="str">
            <v>8477A</v>
          </cell>
          <cell r="E147" t="str">
            <v>0963A00428</v>
          </cell>
          <cell r="F147" t="str">
            <v>404-4110</v>
          </cell>
          <cell r="G147">
            <v>38468</v>
          </cell>
          <cell r="H147" t="str">
            <v>NIMT</v>
          </cell>
        </row>
        <row r="148">
          <cell r="A148" t="str">
            <v>SE-99111</v>
          </cell>
          <cell r="B148" t="str">
            <v>Range Calibrator</v>
          </cell>
          <cell r="C148" t="str">
            <v>Anritsu</v>
          </cell>
          <cell r="D148" t="str">
            <v>MA4001A</v>
          </cell>
          <cell r="E148" t="str">
            <v>M18156</v>
          </cell>
          <cell r="F148" t="str">
            <v>404-4111</v>
          </cell>
          <cell r="G148">
            <v>0</v>
          </cell>
          <cell r="H148" t="str">
            <v>NIMT</v>
          </cell>
        </row>
        <row r="149">
          <cell r="A149" t="str">
            <v>SE-99112</v>
          </cell>
          <cell r="B149" t="str">
            <v>Power Sensor : 50Ohm</v>
          </cell>
          <cell r="C149" t="str">
            <v>HP</v>
          </cell>
          <cell r="D149" t="str">
            <v>8482A</v>
          </cell>
          <cell r="E149" t="str">
            <v>US37291474</v>
          </cell>
          <cell r="F149" t="str">
            <v>404-4112</v>
          </cell>
          <cell r="G149">
            <v>38534</v>
          </cell>
          <cell r="H149" t="str">
            <v>NIMT, NIST, NPL</v>
          </cell>
        </row>
        <row r="150">
          <cell r="A150" t="str">
            <v>SE-99113</v>
          </cell>
          <cell r="B150" t="str">
            <v>Power Sensor : 50Ohm</v>
          </cell>
          <cell r="C150" t="str">
            <v>HP</v>
          </cell>
          <cell r="D150" t="str">
            <v>8482B</v>
          </cell>
          <cell r="E150" t="str">
            <v>3318A06156</v>
          </cell>
          <cell r="F150" t="str">
            <v>404-4113</v>
          </cell>
          <cell r="G150">
            <v>38534</v>
          </cell>
          <cell r="H150" t="str">
            <v>NIMT, NIST, NPL</v>
          </cell>
        </row>
        <row r="151">
          <cell r="A151" t="str">
            <v>SE-99114</v>
          </cell>
          <cell r="B151" t="str">
            <v>Power Sensor : 50Ohm</v>
          </cell>
          <cell r="C151" t="str">
            <v>Anritsu</v>
          </cell>
          <cell r="D151" t="str">
            <v>MA4601A</v>
          </cell>
          <cell r="E151" t="str">
            <v>M37750</v>
          </cell>
          <cell r="F151" t="str">
            <v>404-4114</v>
          </cell>
          <cell r="G151">
            <v>38688</v>
          </cell>
          <cell r="H151" t="str">
            <v>NIMT, NIST, NPL</v>
          </cell>
        </row>
        <row r="152">
          <cell r="A152" t="str">
            <v>SE-99115</v>
          </cell>
          <cell r="B152" t="str">
            <v>Power Sensor : 50Ohm</v>
          </cell>
          <cell r="C152" t="str">
            <v>Anritsu</v>
          </cell>
          <cell r="D152" t="str">
            <v>MA4602A</v>
          </cell>
          <cell r="E152" t="str">
            <v>M14073</v>
          </cell>
          <cell r="F152" t="str">
            <v>404-4115</v>
          </cell>
          <cell r="G152">
            <v>38688</v>
          </cell>
          <cell r="H152" t="str">
            <v>NIMT, NIST, NPL</v>
          </cell>
        </row>
        <row r="153">
          <cell r="A153" t="str">
            <v>SE-99116</v>
          </cell>
          <cell r="B153" t="str">
            <v>Power Sensor : 75Ohm</v>
          </cell>
          <cell r="C153" t="str">
            <v>Anritsu</v>
          </cell>
          <cell r="D153" t="str">
            <v>MA4603A</v>
          </cell>
          <cell r="E153" t="str">
            <v>M56049</v>
          </cell>
          <cell r="F153" t="str">
            <v>NEFE: 03-0006</v>
          </cell>
          <cell r="G153">
            <v>38622</v>
          </cell>
          <cell r="H153" t="str">
            <v>NIST</v>
          </cell>
        </row>
        <row r="154">
          <cell r="A154" t="str">
            <v>SE-99117</v>
          </cell>
          <cell r="B154" t="str">
            <v>Power Sensor : 75Ohm</v>
          </cell>
          <cell r="C154" t="str">
            <v>Anritsu</v>
          </cell>
          <cell r="D154" t="str">
            <v>MA4604A</v>
          </cell>
          <cell r="E154" t="str">
            <v>M09061</v>
          </cell>
          <cell r="F154" t="str">
            <v>NEFE: 03-0007</v>
          </cell>
          <cell r="G154">
            <v>38622</v>
          </cell>
          <cell r="H154" t="str">
            <v>NMIJ</v>
          </cell>
        </row>
        <row r="155">
          <cell r="A155" t="str">
            <v>SE-99118</v>
          </cell>
          <cell r="B155" t="str">
            <v>Power Sensor : 50Ohm</v>
          </cell>
          <cell r="C155" t="str">
            <v>HP</v>
          </cell>
          <cell r="D155" t="str">
            <v>E4412A</v>
          </cell>
          <cell r="E155" t="str">
            <v>US37180961</v>
          </cell>
          <cell r="F155" t="str">
            <v>404-4118</v>
          </cell>
          <cell r="G155">
            <v>38534</v>
          </cell>
          <cell r="H155" t="str">
            <v>NIMT, NIST, NPL</v>
          </cell>
        </row>
        <row r="156">
          <cell r="A156" t="str">
            <v>SE-99119</v>
          </cell>
          <cell r="B156" t="str">
            <v>Power Sensor : 50Ohm</v>
          </cell>
          <cell r="C156" t="str">
            <v>HP</v>
          </cell>
          <cell r="D156" t="str">
            <v>E4413A</v>
          </cell>
          <cell r="E156" t="str">
            <v>US37180718</v>
          </cell>
          <cell r="F156" t="str">
            <v>NEFE: 03-0030</v>
          </cell>
          <cell r="G156">
            <v>38688</v>
          </cell>
          <cell r="H156" t="str">
            <v>NIST</v>
          </cell>
        </row>
        <row r="157">
          <cell r="A157" t="str">
            <v>SE-99122</v>
          </cell>
          <cell r="B157" t="str">
            <v>Fixed Attenuator Set : 50Ohm</v>
          </cell>
          <cell r="C157" t="str">
            <v>Wiltron</v>
          </cell>
          <cell r="D157" t="str">
            <v>41KC-S</v>
          </cell>
          <cell r="E157" t="str">
            <v>91098</v>
          </cell>
          <cell r="F157" t="str">
            <v>NEFE: 03-0029</v>
          </cell>
          <cell r="G157">
            <v>38688</v>
          </cell>
          <cell r="H157" t="str">
            <v>NMIJ</v>
          </cell>
        </row>
        <row r="158">
          <cell r="A158" t="str">
            <v>SE-99123</v>
          </cell>
          <cell r="B158" t="str">
            <v xml:space="preserve">Termination : 50Ohm BNC  </v>
          </cell>
          <cell r="C158" t="str">
            <v>Maury Microwave</v>
          </cell>
          <cell r="D158" t="str">
            <v>351A2</v>
          </cell>
          <cell r="E158" t="str">
            <v>H753</v>
          </cell>
          <cell r="F158" t="str">
            <v>NEFE: 03-0020</v>
          </cell>
          <cell r="G158">
            <v>38688</v>
          </cell>
          <cell r="H158" t="str">
            <v>NMIJ</v>
          </cell>
        </row>
        <row r="159">
          <cell r="A159" t="str">
            <v>SE-99124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351B2</v>
          </cell>
          <cell r="E159" t="str">
            <v>H760</v>
          </cell>
          <cell r="F159" t="str">
            <v>NEFE: 03-0021</v>
          </cell>
          <cell r="G159">
            <v>38688</v>
          </cell>
          <cell r="H159" t="str">
            <v>NMIJ</v>
          </cell>
        </row>
        <row r="160">
          <cell r="A160" t="str">
            <v>SE-99125</v>
          </cell>
          <cell r="B160" t="str">
            <v>Termination : 50Ohm 18GHz</v>
          </cell>
          <cell r="C160" t="str">
            <v>Wiltron</v>
          </cell>
          <cell r="D160" t="str">
            <v>28A50-1</v>
          </cell>
          <cell r="E160" t="str">
            <v>602007</v>
          </cell>
          <cell r="F160" t="str">
            <v>NEFE: 03-0022</v>
          </cell>
          <cell r="G160">
            <v>38688</v>
          </cell>
          <cell r="H160" t="str">
            <v>NMIJ</v>
          </cell>
        </row>
        <row r="161">
          <cell r="A161" t="str">
            <v>SE-99126</v>
          </cell>
          <cell r="B161" t="str">
            <v>Termination : 50Ohm 40GHz</v>
          </cell>
          <cell r="C161" t="str">
            <v>Wiltron</v>
          </cell>
          <cell r="D161" t="str">
            <v>28K50</v>
          </cell>
          <cell r="E161" t="str">
            <v>505039</v>
          </cell>
          <cell r="F161" t="str">
            <v>NEFE: 03-0023</v>
          </cell>
          <cell r="G161">
            <v>38688</v>
          </cell>
          <cell r="H161" t="str">
            <v>NMIJ</v>
          </cell>
        </row>
        <row r="162">
          <cell r="A162" t="str">
            <v>SE-99127</v>
          </cell>
          <cell r="B162" t="str">
            <v>Termination : 50Ohm 40GHz</v>
          </cell>
          <cell r="C162" t="str">
            <v>Wiltron</v>
          </cell>
          <cell r="D162" t="str">
            <v>28KF50</v>
          </cell>
          <cell r="E162" t="str">
            <v>505015</v>
          </cell>
          <cell r="F162" t="str">
            <v>NEFE: 03-0024</v>
          </cell>
          <cell r="G162">
            <v>38688</v>
          </cell>
          <cell r="H162" t="str">
            <v>NMIJ</v>
          </cell>
        </row>
        <row r="163">
          <cell r="A163" t="str">
            <v>SE-99128</v>
          </cell>
          <cell r="B163" t="str">
            <v>Termination : 50Ohm 18GHz</v>
          </cell>
          <cell r="C163" t="str">
            <v>Wiltron</v>
          </cell>
          <cell r="D163" t="str">
            <v>26N50</v>
          </cell>
          <cell r="E163" t="str">
            <v>701032</v>
          </cell>
          <cell r="F163" t="str">
            <v>NEFE: 03-0025</v>
          </cell>
          <cell r="G163">
            <v>38688</v>
          </cell>
          <cell r="H163" t="str">
            <v>NMIJ</v>
          </cell>
        </row>
        <row r="164">
          <cell r="A164" t="str">
            <v>SE-99129</v>
          </cell>
          <cell r="B164" t="str">
            <v>Termination : 50Ohm 18GHz</v>
          </cell>
          <cell r="C164" t="str">
            <v>Wiltron</v>
          </cell>
          <cell r="D164" t="str">
            <v>26NF50</v>
          </cell>
          <cell r="E164" t="str">
            <v>701021</v>
          </cell>
          <cell r="F164" t="str">
            <v>NEFE: 03-0026</v>
          </cell>
          <cell r="G164">
            <v>38688</v>
          </cell>
          <cell r="H164" t="str">
            <v>NMIJ</v>
          </cell>
        </row>
        <row r="165">
          <cell r="A165" t="str">
            <v>SE-99130</v>
          </cell>
          <cell r="B165" t="str">
            <v>Termination : 75Ohm</v>
          </cell>
          <cell r="C165" t="str">
            <v>Wiltron</v>
          </cell>
          <cell r="D165" t="str">
            <v>26NF75</v>
          </cell>
          <cell r="E165" t="str">
            <v>103029</v>
          </cell>
          <cell r="F165" t="str">
            <v>NEFE: 03-0027</v>
          </cell>
          <cell r="G165">
            <v>38688</v>
          </cell>
          <cell r="H165" t="str">
            <v>NMIJ</v>
          </cell>
        </row>
        <row r="166">
          <cell r="A166" t="str">
            <v>SE-99131</v>
          </cell>
          <cell r="B166" t="str">
            <v>Termination : 75Ohm</v>
          </cell>
          <cell r="C166" t="str">
            <v>Wiltron</v>
          </cell>
          <cell r="D166" t="str">
            <v>26N75</v>
          </cell>
          <cell r="E166" t="str">
            <v>201023</v>
          </cell>
          <cell r="F166" t="str">
            <v>NEFE: 03-0028</v>
          </cell>
          <cell r="G166">
            <v>38688</v>
          </cell>
          <cell r="H166" t="str">
            <v>NMIJ</v>
          </cell>
        </row>
        <row r="167">
          <cell r="A167" t="str">
            <v>SE-99143</v>
          </cell>
          <cell r="B167" t="str">
            <v>Decade Attenuator : 600/75Ohm Bal</v>
          </cell>
          <cell r="C167" t="str">
            <v>Ando</v>
          </cell>
          <cell r="D167" t="str">
            <v>AL-352</v>
          </cell>
          <cell r="E167" t="str">
            <v>80692404</v>
          </cell>
          <cell r="F167" t="str">
            <v>404-4193</v>
          </cell>
          <cell r="G167">
            <v>38473</v>
          </cell>
          <cell r="H167" t="str">
            <v>NIMT</v>
          </cell>
        </row>
        <row r="168">
          <cell r="A168" t="str">
            <v>SE-99144</v>
          </cell>
          <cell r="B168" t="str">
            <v>Decade Attenuator : 75Ohm</v>
          </cell>
          <cell r="C168" t="str">
            <v>Anritsu</v>
          </cell>
          <cell r="D168" t="str">
            <v>MN61B</v>
          </cell>
          <cell r="E168" t="str">
            <v>M41577</v>
          </cell>
          <cell r="F168" t="str">
            <v>404-4144</v>
          </cell>
          <cell r="G168">
            <v>0</v>
          </cell>
          <cell r="H168" t="str">
            <v>NIMT</v>
          </cell>
        </row>
        <row r="169">
          <cell r="A169" t="str">
            <v>SE-99146</v>
          </cell>
          <cell r="B169" t="str">
            <v>Power Splitter : 26.5GHz</v>
          </cell>
          <cell r="C169" t="str">
            <v>HP</v>
          </cell>
          <cell r="D169" t="str">
            <v>11667B</v>
          </cell>
          <cell r="E169" t="str">
            <v>11170</v>
          </cell>
          <cell r="F169" t="str">
            <v>404-4146</v>
          </cell>
          <cell r="G169">
            <v>38460</v>
          </cell>
          <cell r="H169" t="str">
            <v>NIMT, NIST, NPL</v>
          </cell>
        </row>
        <row r="170">
          <cell r="A170" t="str">
            <v>SE-99147</v>
          </cell>
          <cell r="B170" t="str">
            <v>Power Splitter 18GHz</v>
          </cell>
          <cell r="C170" t="str">
            <v>HP</v>
          </cell>
          <cell r="D170" t="str">
            <v>11667A</v>
          </cell>
          <cell r="E170" t="str">
            <v>23287</v>
          </cell>
          <cell r="F170" t="str">
            <v>404-4147</v>
          </cell>
          <cell r="G170">
            <v>38460</v>
          </cell>
          <cell r="H170" t="str">
            <v>NIMT, NIST, NPL</v>
          </cell>
        </row>
        <row r="171">
          <cell r="A171" t="str">
            <v>SE-99148</v>
          </cell>
          <cell r="B171" t="str">
            <v>Reflection Bridge : 600Ohm Bal</v>
          </cell>
          <cell r="C171" t="str">
            <v>Anritsu</v>
          </cell>
          <cell r="D171" t="str">
            <v>MA2201A</v>
          </cell>
          <cell r="E171" t="str">
            <v>M07996</v>
          </cell>
          <cell r="F171" t="str">
            <v>404-4148</v>
          </cell>
          <cell r="G171">
            <v>0</v>
          </cell>
          <cell r="H171" t="str">
            <v>NIMT</v>
          </cell>
        </row>
        <row r="172">
          <cell r="A172" t="str">
            <v>SE-99149</v>
          </cell>
          <cell r="B172" t="str">
            <v>Reflection Bridge : 50Ohm UnBal</v>
          </cell>
          <cell r="C172" t="str">
            <v>Anritsu</v>
          </cell>
          <cell r="D172" t="str">
            <v>MA2401A</v>
          </cell>
          <cell r="E172" t="str">
            <v>M13972</v>
          </cell>
          <cell r="F172" t="str">
            <v>404-4149</v>
          </cell>
          <cell r="G172">
            <v>0</v>
          </cell>
          <cell r="H172" t="str">
            <v>NIMT</v>
          </cell>
        </row>
        <row r="173">
          <cell r="A173" t="str">
            <v>SE-99150</v>
          </cell>
          <cell r="B173" t="str">
            <v>Reflection Bridge : 75Ohm UnBal</v>
          </cell>
          <cell r="C173" t="str">
            <v>Anritsu</v>
          </cell>
          <cell r="D173" t="str">
            <v>MA2402A</v>
          </cell>
          <cell r="E173" t="str">
            <v>M17186</v>
          </cell>
          <cell r="F173" t="str">
            <v>404-4150</v>
          </cell>
          <cell r="G173">
            <v>0</v>
          </cell>
          <cell r="H173" t="str">
            <v>NIMT</v>
          </cell>
        </row>
        <row r="174">
          <cell r="A174" t="str">
            <v>SE-99151</v>
          </cell>
          <cell r="B174" t="str">
            <v>Selective Level Meter</v>
          </cell>
          <cell r="C174" t="str">
            <v>Anritsu</v>
          </cell>
          <cell r="D174" t="str">
            <v>ML422C</v>
          </cell>
          <cell r="E174" t="str">
            <v>M61540</v>
          </cell>
          <cell r="F174" t="str">
            <v>404-4151</v>
          </cell>
          <cell r="G174">
            <v>38492</v>
          </cell>
          <cell r="H174" t="str">
            <v>NIMT, NIST, NPL</v>
          </cell>
        </row>
        <row r="175">
          <cell r="A175" t="str">
            <v>SE-99152</v>
          </cell>
          <cell r="B175" t="str">
            <v>Standard Level Calibration Set</v>
          </cell>
          <cell r="C175" t="str">
            <v>Ando</v>
          </cell>
          <cell r="D175" t="str">
            <v>AD-4030</v>
          </cell>
          <cell r="E175" t="str">
            <v>59118501</v>
          </cell>
          <cell r="F175" t="str">
            <v>404-4152</v>
          </cell>
          <cell r="G175">
            <v>38474</v>
          </cell>
          <cell r="H175" t="str">
            <v>NIMT, NIST, NPL</v>
          </cell>
        </row>
        <row r="176">
          <cell r="A176" t="str">
            <v>SE-99153</v>
          </cell>
          <cell r="B176" t="str">
            <v>PAL Vector Scope</v>
          </cell>
          <cell r="C176" t="str">
            <v>Tektronix</v>
          </cell>
          <cell r="D176" t="str">
            <v>521A</v>
          </cell>
          <cell r="E176" t="str">
            <v>302676</v>
          </cell>
          <cell r="F176" t="str">
            <v>NEFE: 03-0016</v>
          </cell>
          <cell r="G176">
            <v>38698</v>
          </cell>
          <cell r="H176" t="str">
            <v>NMIJ</v>
          </cell>
        </row>
        <row r="177">
          <cell r="A177" t="str">
            <v>SE-99154</v>
          </cell>
          <cell r="B177" t="str">
            <v>NTSC Vector Scope</v>
          </cell>
          <cell r="C177" t="str">
            <v>Tektronix</v>
          </cell>
          <cell r="D177" t="str">
            <v>520A</v>
          </cell>
          <cell r="E177" t="str">
            <v>300797</v>
          </cell>
          <cell r="F177" t="str">
            <v>NEFE: 03-0017</v>
          </cell>
          <cell r="G177">
            <v>38698</v>
          </cell>
          <cell r="H177" t="str">
            <v>NMIJ</v>
          </cell>
        </row>
        <row r="178">
          <cell r="A178" t="str">
            <v>SE-99155</v>
          </cell>
          <cell r="B178" t="str">
            <v>NTSC TV Generator</v>
          </cell>
          <cell r="C178" t="str">
            <v>Tektronix</v>
          </cell>
          <cell r="D178" t="str">
            <v>1410</v>
          </cell>
          <cell r="E178" t="str">
            <v>301563</v>
          </cell>
          <cell r="F178" t="str">
            <v>NEFE: 03-0010</v>
          </cell>
          <cell r="G178">
            <v>38698</v>
          </cell>
          <cell r="H178" t="str">
            <v>NMIJ</v>
          </cell>
        </row>
        <row r="179">
          <cell r="A179" t="str">
            <v>SE-99156</v>
          </cell>
          <cell r="B179" t="str">
            <v>PAL TV Generator</v>
          </cell>
          <cell r="C179" t="str">
            <v>Tektronix</v>
          </cell>
          <cell r="D179" t="str">
            <v>1411</v>
          </cell>
          <cell r="E179" t="str">
            <v>B012513</v>
          </cell>
          <cell r="F179" t="str">
            <v>NEFE: 03-0009</v>
          </cell>
          <cell r="G179">
            <v>38698</v>
          </cell>
          <cell r="H179" t="str">
            <v>NMIJ</v>
          </cell>
        </row>
        <row r="180">
          <cell r="A180" t="str">
            <v>SE-99157</v>
          </cell>
          <cell r="B180" t="str">
            <v>Telephone Unit Tester</v>
          </cell>
          <cell r="C180" t="str">
            <v>Ando</v>
          </cell>
          <cell r="D180" t="str">
            <v>AE9303</v>
          </cell>
          <cell r="E180" t="str">
            <v>40144609</v>
          </cell>
          <cell r="F180" t="str">
            <v>404-4157</v>
          </cell>
          <cell r="G180">
            <v>38624</v>
          </cell>
          <cell r="H180" t="str">
            <v>NIMT</v>
          </cell>
        </row>
        <row r="181">
          <cell r="A181" t="str">
            <v>SE-99158</v>
          </cell>
          <cell r="B181" t="str">
            <v>Retardation Coil Set</v>
          </cell>
          <cell r="C181" t="str">
            <v>Oi Electric</v>
          </cell>
          <cell r="D181" t="str">
            <v>RC-101</v>
          </cell>
          <cell r="E181" t="str">
            <v>90369</v>
          </cell>
          <cell r="F181" t="str">
            <v>404-4158</v>
          </cell>
          <cell r="G181">
            <v>38504</v>
          </cell>
          <cell r="H181" t="str">
            <v>NIMT</v>
          </cell>
        </row>
        <row r="182">
          <cell r="A182" t="str">
            <v>SE-99159</v>
          </cell>
          <cell r="B182" t="str">
            <v>Impulse Sender</v>
          </cell>
          <cell r="C182" t="str">
            <v>Ando</v>
          </cell>
          <cell r="D182" t="str">
            <v>AE-3106</v>
          </cell>
          <cell r="E182" t="str">
            <v>75188601</v>
          </cell>
          <cell r="F182" t="str">
            <v>404-4159</v>
          </cell>
          <cell r="G182">
            <v>38574</v>
          </cell>
          <cell r="H182" t="str">
            <v>NIMT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-04-2006"/>
      <sheetName val="Data Form-1"/>
      <sheetName val="Data Form-2"/>
      <sheetName val="3458A UNCER"/>
      <sheetName val="Eq.List"/>
      <sheetName val="3458A (SE-01020)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EELG-06/0088</v>
          </cell>
          <cell r="G90">
            <v>39176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EELG-06/0089</v>
          </cell>
          <cell r="G91">
            <v>39176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EELG-06/0093</v>
          </cell>
          <cell r="G108">
            <v>39178</v>
          </cell>
          <cell r="H108" t="str">
            <v>NMI,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EELG-06/0090</v>
          </cell>
          <cell r="G110">
            <v>39180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EELG-06/0091</v>
          </cell>
          <cell r="G111">
            <v>39178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EELG-06/0092</v>
          </cell>
          <cell r="G112">
            <v>39180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1mΩ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10mΩ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100mΩ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1Ω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10Ω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100Ω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0.1Ω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0.5Ω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1Ω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1Ω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10kΩ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406-4066</v>
          </cell>
          <cell r="G135">
            <v>39182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406-4076</v>
          </cell>
          <cell r="G144">
            <v>39200</v>
          </cell>
          <cell r="H144" t="str">
            <v>NMIJ, 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406-4081</v>
          </cell>
          <cell r="G147">
            <v>39172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EF-0016/06</v>
          </cell>
          <cell r="G151">
            <v>39520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406-4089</v>
          </cell>
          <cell r="G152">
            <v>39189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406-4102</v>
          </cell>
          <cell r="G164">
            <v>39172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406-4103</v>
          </cell>
          <cell r="G165">
            <v>39193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50Ω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50Ω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50Ω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50Ω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75Ω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75Ω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50Ω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50Ω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600/75Ω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75Ω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600Ω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50Ω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75Ω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-02-2006"/>
      <sheetName val="Eq.List"/>
      <sheetName val="100u, 1kHz"/>
      <sheetName val="1mH, 1kHz"/>
      <sheetName val="10mH, 1kHz"/>
      <sheetName val="100mH, 1kHz"/>
      <sheetName val="1H, 1kHz"/>
      <sheetName val="Uncert "/>
    </sheetNames>
    <sheetDataSet>
      <sheetData sheetId="0"/>
      <sheetData sheetId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39035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EELG-05/0233</v>
          </cell>
          <cell r="G16">
            <v>39215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EELG-05/0233</v>
          </cell>
          <cell r="G17">
            <v>39215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406-4080</v>
          </cell>
          <cell r="G28">
            <v>39169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406-4135</v>
          </cell>
          <cell r="G35">
            <v>39197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406-4136</v>
          </cell>
          <cell r="G36">
            <v>39197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406-4138</v>
          </cell>
          <cell r="G38">
            <v>39197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406-4140</v>
          </cell>
          <cell r="G40">
            <v>39197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406-4204</v>
          </cell>
          <cell r="G88">
            <v>39148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406-4205</v>
          </cell>
          <cell r="G89">
            <v>39148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406-4206</v>
          </cell>
          <cell r="G90">
            <v>39148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406-4207</v>
          </cell>
          <cell r="G91">
            <v>39148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406-4208</v>
          </cell>
          <cell r="G92">
            <v>39148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406-4209</v>
          </cell>
          <cell r="G93">
            <v>39148</v>
          </cell>
          <cell r="H93" t="str">
            <v>NIST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>
            <v>20060329</v>
          </cell>
          <cell r="G94">
            <v>39168</v>
          </cell>
          <cell r="H94" t="str">
            <v>NIST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7517-7898</v>
          </cell>
          <cell r="G95">
            <v>39164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7517-7899</v>
          </cell>
          <cell r="G96">
            <v>39164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7517-7900</v>
          </cell>
          <cell r="G97">
            <v>39161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7517-7901</v>
          </cell>
          <cell r="G98">
            <v>39161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7517-7902</v>
          </cell>
          <cell r="G99">
            <v>39163</v>
          </cell>
          <cell r="H99" t="str">
            <v>AIST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7517-7903</v>
          </cell>
          <cell r="G100">
            <v>39161</v>
          </cell>
          <cell r="H100" t="str">
            <v>AIST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7517-7904</v>
          </cell>
          <cell r="G101">
            <v>39161</v>
          </cell>
          <cell r="H101" t="str">
            <v>AIST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7517-7905</v>
          </cell>
          <cell r="G102">
            <v>39161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7517-7906</v>
          </cell>
          <cell r="G103">
            <v>39161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7518-0918</v>
          </cell>
          <cell r="G104">
            <v>39161</v>
          </cell>
          <cell r="H104" t="str">
            <v>NIST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38400399</v>
          </cell>
          <cell r="G105">
            <v>39162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40705047</v>
          </cell>
          <cell r="G106">
            <v>39168</v>
          </cell>
          <cell r="H106" t="str">
            <v>NIST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39402581</v>
          </cell>
          <cell r="G107">
            <v>39168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M43178</v>
          </cell>
          <cell r="G108">
            <v>39199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M10159</v>
          </cell>
          <cell r="G109">
            <v>39199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>
            <v>60503223</v>
          </cell>
          <cell r="G110">
            <v>39199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>
            <v>82322804</v>
          </cell>
          <cell r="G111">
            <v>39199</v>
          </cell>
          <cell r="H111" t="str">
            <v>AIST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M18136</v>
          </cell>
          <cell r="G112">
            <v>39199</v>
          </cell>
          <cell r="H112" t="str">
            <v>AIST</v>
          </cell>
        </row>
        <row r="113">
          <cell r="A113" t="str">
            <v>SE-06229</v>
          </cell>
          <cell r="B113" t="str">
            <v>Curr. Calibrator for W.Tester</v>
          </cell>
          <cell r="C113" t="str">
            <v>Kikusui</v>
          </cell>
          <cell r="D113" t="str">
            <v>TOS1200</v>
          </cell>
          <cell r="E113" t="str">
            <v>15110556</v>
          </cell>
          <cell r="F113" t="str">
            <v>EELG-05/0255</v>
          </cell>
          <cell r="G113">
            <v>38893</v>
          </cell>
          <cell r="H113" t="str">
            <v>NIMT</v>
          </cell>
        </row>
        <row r="114">
          <cell r="A114" t="str">
            <v>SE-06230</v>
          </cell>
          <cell r="B114" t="str">
            <v>High Voltage Digitalmeter</v>
          </cell>
          <cell r="C114" t="str">
            <v>Kikusui</v>
          </cell>
          <cell r="D114" t="str">
            <v>149-10A</v>
          </cell>
          <cell r="E114" t="str">
            <v>15123315</v>
          </cell>
          <cell r="F114" t="str">
            <v>EELG-06/0093</v>
          </cell>
          <cell r="G114">
            <v>39178</v>
          </cell>
          <cell r="H114" t="str">
            <v>NMI, NIMT</v>
          </cell>
        </row>
        <row r="115">
          <cell r="A115" t="str">
            <v>SE-06231</v>
          </cell>
          <cell r="B115" t="str">
            <v>Withstanding Voltage Tester</v>
          </cell>
          <cell r="C115" t="str">
            <v>Kikusui</v>
          </cell>
          <cell r="D115" t="str">
            <v>TOS5101</v>
          </cell>
          <cell r="E115" t="str">
            <v>15110328</v>
          </cell>
          <cell r="F115" t="str">
            <v>406-4030</v>
          </cell>
          <cell r="G115">
            <v>39155</v>
          </cell>
          <cell r="H115" t="str">
            <v>NMI, NIMT</v>
          </cell>
        </row>
        <row r="116">
          <cell r="A116" t="str">
            <v>SE-06232</v>
          </cell>
          <cell r="B116" t="str">
            <v>Decade Resistance Box</v>
          </cell>
          <cell r="C116" t="str">
            <v>ESI</v>
          </cell>
          <cell r="D116" t="str">
            <v>DB62-11K</v>
          </cell>
          <cell r="E116" t="str">
            <v>N20708880062A</v>
          </cell>
          <cell r="F116" t="str">
            <v>EELG-06/0090</v>
          </cell>
          <cell r="G116">
            <v>39180</v>
          </cell>
          <cell r="H116" t="str">
            <v>NIST, NMI</v>
          </cell>
        </row>
        <row r="117">
          <cell r="A117" t="str">
            <v>SE-06233</v>
          </cell>
          <cell r="B117" t="str">
            <v>Decade Resistance Box</v>
          </cell>
          <cell r="C117" t="str">
            <v>ESI</v>
          </cell>
          <cell r="D117" t="str">
            <v>DB62-11M</v>
          </cell>
          <cell r="E117" t="str">
            <v>R2020196DB62D</v>
          </cell>
          <cell r="F117" t="str">
            <v>EELG-06/0091</v>
          </cell>
          <cell r="G117">
            <v>39178</v>
          </cell>
          <cell r="H117" t="str">
            <v>NIST, NMI</v>
          </cell>
        </row>
        <row r="118">
          <cell r="A118" t="str">
            <v>SE-06234</v>
          </cell>
          <cell r="B118" t="str">
            <v>Decade Resistance Box</v>
          </cell>
          <cell r="C118" t="str">
            <v>Yokogawa</v>
          </cell>
          <cell r="D118" t="str">
            <v>2793-03</v>
          </cell>
          <cell r="E118" t="str">
            <v>00084U</v>
          </cell>
          <cell r="F118" t="str">
            <v>EELG-06/0092</v>
          </cell>
          <cell r="G118">
            <v>39180</v>
          </cell>
          <cell r="H118" t="str">
            <v>NIST, NMI</v>
          </cell>
        </row>
        <row r="119">
          <cell r="A119" t="str">
            <v>SE-06235</v>
          </cell>
          <cell r="B119" t="str">
            <v>Decade Resistance Box</v>
          </cell>
          <cell r="C119" t="str">
            <v>E&amp;C</v>
          </cell>
          <cell r="D119" t="str">
            <v>DR25500</v>
          </cell>
          <cell r="E119" t="str">
            <v>9507352</v>
          </cell>
          <cell r="F119" t="str">
            <v>EELG-05/0656</v>
          </cell>
          <cell r="G119">
            <v>39063</v>
          </cell>
          <cell r="H119" t="str">
            <v>NIST, NMI, NIMT</v>
          </cell>
        </row>
        <row r="120">
          <cell r="A120" t="str">
            <v>SE-06236</v>
          </cell>
          <cell r="B120" t="str">
            <v>4-Terminal Pair Resistor Set</v>
          </cell>
          <cell r="C120" t="str">
            <v>HP</v>
          </cell>
          <cell r="D120" t="str">
            <v>42030A</v>
          </cell>
          <cell r="E120" t="str">
            <v>3143J00135</v>
          </cell>
          <cell r="F120" t="str">
            <v>060210</v>
          </cell>
          <cell r="G120">
            <v>39424</v>
          </cell>
          <cell r="H120" t="str">
            <v>NMIJ</v>
          </cell>
        </row>
        <row r="121">
          <cell r="A121" t="str">
            <v>SE-06237</v>
          </cell>
          <cell r="B121" t="str">
            <v>Standard Resistor : 1mΩ</v>
          </cell>
          <cell r="C121" t="str">
            <v>Yokogawa</v>
          </cell>
          <cell r="D121" t="str">
            <v>2792-1m</v>
          </cell>
          <cell r="E121" t="str">
            <v>66VW1038</v>
          </cell>
          <cell r="F121" t="str">
            <v>EL-0148/05</v>
          </cell>
          <cell r="G121">
            <v>38944</v>
          </cell>
          <cell r="H121" t="str">
            <v>NIMT</v>
          </cell>
        </row>
        <row r="122">
          <cell r="A122" t="str">
            <v>SE-06238</v>
          </cell>
          <cell r="B122" t="str">
            <v>Standard Resistor : 10mΩ</v>
          </cell>
          <cell r="C122" t="str">
            <v>Yokogawa</v>
          </cell>
          <cell r="D122" t="str">
            <v>2792-10m</v>
          </cell>
          <cell r="E122" t="str">
            <v>N73D23</v>
          </cell>
          <cell r="F122" t="str">
            <v>EL-0109/04</v>
          </cell>
          <cell r="G122">
            <v>38869</v>
          </cell>
          <cell r="H122" t="str">
            <v>NIMT</v>
          </cell>
        </row>
        <row r="123">
          <cell r="A123" t="str">
            <v>SE-06239</v>
          </cell>
          <cell r="B123" t="str">
            <v>Standard Resistor : 100mΩ</v>
          </cell>
          <cell r="C123" t="str">
            <v>Yokogawa</v>
          </cell>
          <cell r="D123" t="str">
            <v>2792-100m</v>
          </cell>
          <cell r="E123" t="str">
            <v>66VW3052</v>
          </cell>
          <cell r="F123" t="str">
            <v>EL-0110/04</v>
          </cell>
          <cell r="G123">
            <v>38869</v>
          </cell>
          <cell r="H123" t="str">
            <v>NIMT</v>
          </cell>
        </row>
        <row r="124">
          <cell r="A124" t="str">
            <v>SE-06240</v>
          </cell>
          <cell r="B124" t="str">
            <v>Standard Resistor : 1Ω</v>
          </cell>
          <cell r="C124" t="str">
            <v>Yokogawa</v>
          </cell>
          <cell r="D124" t="str">
            <v>2792-1</v>
          </cell>
          <cell r="E124" t="str">
            <v>69VW4003</v>
          </cell>
          <cell r="F124" t="str">
            <v>Damaged, donot use</v>
          </cell>
          <cell r="G124">
            <v>0</v>
          </cell>
          <cell r="H124">
            <v>0</v>
          </cell>
        </row>
        <row r="125">
          <cell r="A125" t="str">
            <v>SE-99001</v>
          </cell>
          <cell r="B125" t="str">
            <v>DC Standard</v>
          </cell>
          <cell r="C125" t="str">
            <v>Fluke</v>
          </cell>
          <cell r="D125" t="str">
            <v>732B</v>
          </cell>
          <cell r="E125" t="str">
            <v>7135010</v>
          </cell>
          <cell r="F125" t="str">
            <v>EL-0037/06</v>
          </cell>
          <cell r="G125">
            <v>39495</v>
          </cell>
          <cell r="H125" t="str">
            <v>NIMT</v>
          </cell>
        </row>
        <row r="126">
          <cell r="A126" t="str">
            <v>SE-99003</v>
          </cell>
          <cell r="B126" t="str">
            <v>Calibrator/Source</v>
          </cell>
          <cell r="C126" t="str">
            <v>Keithley</v>
          </cell>
          <cell r="D126">
            <v>263</v>
          </cell>
          <cell r="E126" t="str">
            <v>0561936</v>
          </cell>
          <cell r="F126" t="str">
            <v>405-4003</v>
          </cell>
          <cell r="G126">
            <v>39066</v>
          </cell>
          <cell r="H126" t="str">
            <v>NIMT</v>
          </cell>
        </row>
        <row r="127">
          <cell r="A127" t="str">
            <v>SE-99004</v>
          </cell>
          <cell r="B127" t="str">
            <v>DC Calibration Set</v>
          </cell>
          <cell r="C127" t="str">
            <v>Yokogawa</v>
          </cell>
          <cell r="D127">
            <v>2560</v>
          </cell>
          <cell r="E127" t="str">
            <v>55BL9039</v>
          </cell>
          <cell r="F127" t="str">
            <v>EELG-06/0088</v>
          </cell>
          <cell r="G127">
            <v>39176</v>
          </cell>
          <cell r="H127" t="str">
            <v>NIMT</v>
          </cell>
        </row>
        <row r="128">
          <cell r="A128" t="str">
            <v>SE-99005</v>
          </cell>
          <cell r="B128" t="str">
            <v>AC Voltage Current Standard</v>
          </cell>
          <cell r="C128" t="str">
            <v>Yokogawa</v>
          </cell>
          <cell r="D128" t="str">
            <v>2558-00</v>
          </cell>
          <cell r="E128" t="str">
            <v>55AY9023</v>
          </cell>
          <cell r="F128" t="str">
            <v>EELG-06/0089</v>
          </cell>
          <cell r="G128">
            <v>39176</v>
          </cell>
          <cell r="H128" t="str">
            <v>NIMT</v>
          </cell>
        </row>
        <row r="129">
          <cell r="A129" t="str">
            <v>SE-99006</v>
          </cell>
          <cell r="B129" t="str">
            <v>Multi-Product Calibrator</v>
          </cell>
          <cell r="C129" t="str">
            <v>Fluke</v>
          </cell>
          <cell r="D129" t="str">
            <v>5500A+SC300</v>
          </cell>
          <cell r="E129" t="str">
            <v>6490021</v>
          </cell>
          <cell r="F129" t="str">
            <v>406-4006</v>
          </cell>
          <cell r="G129">
            <v>39114</v>
          </cell>
          <cell r="H129" t="str">
            <v>NIMT, NIST</v>
          </cell>
        </row>
        <row r="130">
          <cell r="A130" t="str">
            <v>SE-99010</v>
          </cell>
          <cell r="B130" t="str">
            <v>Amplifier</v>
          </cell>
          <cell r="C130" t="str">
            <v>Fluke</v>
          </cell>
          <cell r="D130" t="str">
            <v>5725A</v>
          </cell>
          <cell r="E130" t="str">
            <v>6485001</v>
          </cell>
          <cell r="F130" t="str">
            <v>EL-0226/04</v>
          </cell>
          <cell r="G130">
            <v>38745</v>
          </cell>
          <cell r="H130" t="str">
            <v>NIMT</v>
          </cell>
        </row>
        <row r="131">
          <cell r="A131" t="str">
            <v>SE-99011</v>
          </cell>
          <cell r="B131" t="str">
            <v>Portable Calibrator</v>
          </cell>
          <cell r="C131" t="str">
            <v>Yokogawa</v>
          </cell>
          <cell r="D131">
            <v>2422</v>
          </cell>
          <cell r="E131" t="str">
            <v>65MD0433</v>
          </cell>
          <cell r="F131" t="str">
            <v>EET-05/0065</v>
          </cell>
          <cell r="G131">
            <v>38853</v>
          </cell>
          <cell r="H131" t="str">
            <v>NIMT</v>
          </cell>
        </row>
        <row r="132">
          <cell r="A132" t="str">
            <v>SE-99012</v>
          </cell>
          <cell r="B132" t="str">
            <v>Digital Multimeter</v>
          </cell>
          <cell r="C132" t="str">
            <v>HP</v>
          </cell>
          <cell r="D132" t="str">
            <v>3458A-002</v>
          </cell>
          <cell r="E132" t="str">
            <v>2823A12137</v>
          </cell>
          <cell r="F132" t="str">
            <v>406-4012</v>
          </cell>
          <cell r="G132">
            <v>39172</v>
          </cell>
          <cell r="H132" t="str">
            <v>NIST, NMI, NIMT</v>
          </cell>
        </row>
        <row r="133">
          <cell r="A133" t="str">
            <v>SE-99013</v>
          </cell>
          <cell r="B133" t="str">
            <v>RMS Voltmeter</v>
          </cell>
          <cell r="C133" t="str">
            <v>HP</v>
          </cell>
          <cell r="D133" t="str">
            <v>3400B</v>
          </cell>
          <cell r="E133" t="str">
            <v>3241A01159</v>
          </cell>
          <cell r="F133" t="str">
            <v>406-4013</v>
          </cell>
          <cell r="G133">
            <v>39086</v>
          </cell>
          <cell r="H133" t="str">
            <v>NIMT, NIST</v>
          </cell>
        </row>
        <row r="134">
          <cell r="A134" t="str">
            <v>SE-99014</v>
          </cell>
          <cell r="B134" t="str">
            <v>Digital Multimeter</v>
          </cell>
          <cell r="C134" t="str">
            <v>HP</v>
          </cell>
          <cell r="D134" t="str">
            <v>34401A</v>
          </cell>
          <cell r="E134" t="str">
            <v>US36051808</v>
          </cell>
          <cell r="F134" t="str">
            <v>406-4014</v>
          </cell>
          <cell r="G134">
            <v>39205</v>
          </cell>
          <cell r="H134" t="str">
            <v>NIMT</v>
          </cell>
        </row>
        <row r="135">
          <cell r="A135" t="str">
            <v>SE-99015</v>
          </cell>
          <cell r="B135" t="str">
            <v>Digital Multimeter</v>
          </cell>
          <cell r="C135" t="str">
            <v>Yokogawa</v>
          </cell>
          <cell r="D135" t="str">
            <v>7537-01</v>
          </cell>
          <cell r="E135" t="str">
            <v>8C00496</v>
          </cell>
          <cell r="F135" t="str">
            <v>EELG-05/0196</v>
          </cell>
          <cell r="G135">
            <v>39206</v>
          </cell>
          <cell r="H135" t="str">
            <v>NIMT</v>
          </cell>
        </row>
        <row r="136">
          <cell r="A136" t="str">
            <v>SE-99016</v>
          </cell>
          <cell r="B136" t="str">
            <v>Digital Electrometer</v>
          </cell>
          <cell r="C136" t="str">
            <v>Keithley</v>
          </cell>
          <cell r="D136" t="str">
            <v>617</v>
          </cell>
          <cell r="E136" t="str">
            <v>0563306</v>
          </cell>
          <cell r="F136" t="str">
            <v>405-4016</v>
          </cell>
          <cell r="G136">
            <v>39063</v>
          </cell>
          <cell r="H136" t="str">
            <v>NIMT</v>
          </cell>
        </row>
        <row r="137">
          <cell r="A137" t="str">
            <v>SE-99017</v>
          </cell>
          <cell r="B137" t="str">
            <v>Multifunction Transfer Standard</v>
          </cell>
          <cell r="C137" t="str">
            <v>Wavetek</v>
          </cell>
          <cell r="D137" t="str">
            <v>4950</v>
          </cell>
          <cell r="E137" t="str">
            <v>38173</v>
          </cell>
          <cell r="F137" t="str">
            <v>EELG-05/0250</v>
          </cell>
          <cell r="G137">
            <v>38889</v>
          </cell>
          <cell r="H137" t="str">
            <v>NIMT</v>
          </cell>
        </row>
        <row r="138">
          <cell r="A138" t="str">
            <v>SE-99022</v>
          </cell>
          <cell r="B138" t="str">
            <v>Primary DC/AC Shunt</v>
          </cell>
          <cell r="C138" t="str">
            <v>Holt</v>
          </cell>
          <cell r="D138" t="str">
            <v>HCS-1</v>
          </cell>
          <cell r="E138" t="str">
            <v>0943500001351</v>
          </cell>
          <cell r="F138" t="str">
            <v>NEFE-04-0064</v>
          </cell>
          <cell r="G138">
            <v>38880</v>
          </cell>
          <cell r="H138" t="str">
            <v>NIST</v>
          </cell>
        </row>
        <row r="139">
          <cell r="A139" t="str">
            <v>SE-99022</v>
          </cell>
          <cell r="B139" t="str">
            <v>Primary DC/AC Shunt</v>
          </cell>
          <cell r="C139" t="str">
            <v>Holt</v>
          </cell>
          <cell r="D139" t="str">
            <v>HCS-1</v>
          </cell>
          <cell r="E139" t="str">
            <v>0943500001351</v>
          </cell>
          <cell r="F139" t="str">
            <v>EL-0211/04</v>
          </cell>
          <cell r="G139">
            <v>39022</v>
          </cell>
          <cell r="H139" t="str">
            <v>NIMT</v>
          </cell>
        </row>
        <row r="140">
          <cell r="A140" t="str">
            <v>SE-99023</v>
          </cell>
          <cell r="B140" t="str">
            <v>Electronic Load</v>
          </cell>
          <cell r="C140" t="str">
            <v>Kikusui</v>
          </cell>
          <cell r="D140" t="str">
            <v>PLZ700W</v>
          </cell>
          <cell r="E140" t="str">
            <v>1650065</v>
          </cell>
          <cell r="F140" t="str">
            <v>405-4023</v>
          </cell>
          <cell r="G140">
            <v>38929</v>
          </cell>
          <cell r="H140" t="str">
            <v>NIMT</v>
          </cell>
        </row>
        <row r="141">
          <cell r="A141" t="str">
            <v>SE-99024</v>
          </cell>
          <cell r="B141" t="str">
            <v>Standard Shunt</v>
          </cell>
          <cell r="C141" t="str">
            <v>Yokogawa</v>
          </cell>
          <cell r="D141" t="str">
            <v>2743-06</v>
          </cell>
          <cell r="E141" t="str">
            <v>69VG0602</v>
          </cell>
          <cell r="F141" t="str">
            <v>EL-0151/05</v>
          </cell>
          <cell r="G141">
            <v>39309</v>
          </cell>
          <cell r="H141" t="str">
            <v>NIMT</v>
          </cell>
        </row>
        <row r="142">
          <cell r="A142" t="str">
            <v>SE-99025</v>
          </cell>
          <cell r="B142" t="str">
            <v>DC/AC Shunt</v>
          </cell>
          <cell r="C142" t="str">
            <v>Guildline</v>
          </cell>
          <cell r="D142" t="str">
            <v>7320</v>
          </cell>
          <cell r="E142" t="str">
            <v>63834</v>
          </cell>
          <cell r="F142" t="str">
            <v>EL-0210/04</v>
          </cell>
          <cell r="G142">
            <v>39022</v>
          </cell>
          <cell r="H142" t="str">
            <v>NIMT</v>
          </cell>
        </row>
        <row r="143">
          <cell r="A143" t="str">
            <v>SE-99026</v>
          </cell>
          <cell r="B143" t="str">
            <v>AC/DC Shunt</v>
          </cell>
          <cell r="C143" t="str">
            <v>Wavetek</v>
          </cell>
          <cell r="D143">
            <v>4953</v>
          </cell>
          <cell r="E143" t="str">
            <v>38105</v>
          </cell>
          <cell r="F143" t="str">
            <v>405-4026</v>
          </cell>
          <cell r="G143">
            <v>38883</v>
          </cell>
          <cell r="H143" t="str">
            <v>NIMT</v>
          </cell>
        </row>
        <row r="144">
          <cell r="A144" t="str">
            <v>SE-99027</v>
          </cell>
          <cell r="B144" t="str">
            <v>Curr. Calibrator for W.Tester</v>
          </cell>
          <cell r="C144" t="str">
            <v>Kikusui</v>
          </cell>
          <cell r="D144" t="str">
            <v>TOS1200</v>
          </cell>
          <cell r="E144" t="str">
            <v>15110556</v>
          </cell>
          <cell r="F144" t="str">
            <v>EELG-05/0255</v>
          </cell>
          <cell r="G144">
            <v>38893</v>
          </cell>
          <cell r="H144" t="str">
            <v>NIMT</v>
          </cell>
        </row>
        <row r="145">
          <cell r="A145" t="str">
            <v>SE-99028</v>
          </cell>
          <cell r="B145" t="str">
            <v>High Voltage Digitalmeter</v>
          </cell>
          <cell r="C145" t="str">
            <v>Kikusui</v>
          </cell>
          <cell r="D145" t="str">
            <v>149-10A</v>
          </cell>
          <cell r="E145" t="str">
            <v>15123315</v>
          </cell>
          <cell r="F145" t="str">
            <v>EELG-06/0093</v>
          </cell>
          <cell r="G145">
            <v>39178</v>
          </cell>
          <cell r="H145" t="str">
            <v>NMI, NIMT</v>
          </cell>
        </row>
        <row r="146">
          <cell r="A146" t="str">
            <v>SE-99030</v>
          </cell>
          <cell r="B146" t="str">
            <v>Withstanding Voltage Tester</v>
          </cell>
          <cell r="C146" t="str">
            <v>Kikusui</v>
          </cell>
          <cell r="D146" t="str">
            <v>TOS5101</v>
          </cell>
          <cell r="E146" t="str">
            <v>15110328</v>
          </cell>
          <cell r="F146" t="str">
            <v>406-4030</v>
          </cell>
          <cell r="G146">
            <v>39155</v>
          </cell>
          <cell r="H146" t="str">
            <v>NMI, NIMT</v>
          </cell>
        </row>
        <row r="147">
          <cell r="A147" t="str">
            <v>SE-99032</v>
          </cell>
          <cell r="B147" t="str">
            <v>Decade Resistance Box</v>
          </cell>
          <cell r="C147" t="str">
            <v>ESI</v>
          </cell>
          <cell r="D147" t="str">
            <v>DB62-11K</v>
          </cell>
          <cell r="E147" t="str">
            <v>N20708880062A</v>
          </cell>
          <cell r="F147" t="str">
            <v>EELG-06/0090</v>
          </cell>
          <cell r="G147">
            <v>39180</v>
          </cell>
          <cell r="H147" t="str">
            <v>NIST, NMI</v>
          </cell>
        </row>
        <row r="148">
          <cell r="A148" t="str">
            <v>SE-99033</v>
          </cell>
          <cell r="B148" t="str">
            <v>Decade Resistance Box</v>
          </cell>
          <cell r="C148" t="str">
            <v>ESI</v>
          </cell>
          <cell r="D148" t="str">
            <v>DB62-11M</v>
          </cell>
          <cell r="E148" t="str">
            <v>R2020196DB62D</v>
          </cell>
          <cell r="F148" t="str">
            <v>EELG-06/0091</v>
          </cell>
          <cell r="G148">
            <v>39178</v>
          </cell>
          <cell r="H148" t="str">
            <v>NIST, NMI</v>
          </cell>
        </row>
        <row r="149">
          <cell r="A149" t="str">
            <v>SE-99034</v>
          </cell>
          <cell r="B149" t="str">
            <v>Decade Resistance Box</v>
          </cell>
          <cell r="C149" t="str">
            <v>Yokogawa</v>
          </cell>
          <cell r="D149" t="str">
            <v>2793-03</v>
          </cell>
          <cell r="E149" t="str">
            <v>00084U</v>
          </cell>
          <cell r="F149" t="str">
            <v>EELG-06/0092</v>
          </cell>
          <cell r="G149">
            <v>39180</v>
          </cell>
          <cell r="H149" t="str">
            <v>NIST, NMI</v>
          </cell>
        </row>
        <row r="150">
          <cell r="A150" t="str">
            <v>SE-99035</v>
          </cell>
          <cell r="B150" t="str">
            <v>Decade Resistance Box</v>
          </cell>
          <cell r="C150" t="str">
            <v>E&amp;C</v>
          </cell>
          <cell r="D150" t="str">
            <v>DR25500</v>
          </cell>
          <cell r="E150" t="str">
            <v>9507352</v>
          </cell>
          <cell r="F150" t="str">
            <v>EELG-05/0656</v>
          </cell>
          <cell r="G150">
            <v>39063</v>
          </cell>
          <cell r="H150" t="str">
            <v>NIST, NMI, NIMT</v>
          </cell>
        </row>
        <row r="151">
          <cell r="A151" t="str">
            <v>SE-99036</v>
          </cell>
          <cell r="B151" t="str">
            <v>4-Terminal Pair Resistor Set</v>
          </cell>
          <cell r="C151" t="str">
            <v>HP</v>
          </cell>
          <cell r="D151" t="str">
            <v>42030A</v>
          </cell>
          <cell r="E151" t="str">
            <v>3143J00135</v>
          </cell>
          <cell r="F151" t="str">
            <v>060210</v>
          </cell>
          <cell r="G151">
            <v>39424</v>
          </cell>
          <cell r="H151" t="str">
            <v>NMIJ</v>
          </cell>
        </row>
        <row r="152">
          <cell r="A152" t="str">
            <v>SE-99037</v>
          </cell>
          <cell r="B152" t="str">
            <v>Standard Resistor : 1mΩ</v>
          </cell>
          <cell r="C152" t="str">
            <v>Yokogawa</v>
          </cell>
          <cell r="D152" t="str">
            <v>2792-1m</v>
          </cell>
          <cell r="E152" t="str">
            <v>66VW1038</v>
          </cell>
          <cell r="F152" t="str">
            <v>EL-0148/05</v>
          </cell>
          <cell r="G152">
            <v>38944</v>
          </cell>
          <cell r="H152" t="str">
            <v>NIMT</v>
          </cell>
        </row>
        <row r="153">
          <cell r="A153" t="str">
            <v>SE-99038</v>
          </cell>
          <cell r="B153" t="str">
            <v>Standard Resistor : 10mΩ</v>
          </cell>
          <cell r="C153" t="str">
            <v>Yokogawa</v>
          </cell>
          <cell r="D153" t="str">
            <v>2792-10m</v>
          </cell>
          <cell r="E153" t="str">
            <v>N73D23</v>
          </cell>
          <cell r="F153" t="str">
            <v>EL-0109/04</v>
          </cell>
          <cell r="G153">
            <v>38869</v>
          </cell>
          <cell r="H153" t="str">
            <v>NIMT</v>
          </cell>
        </row>
        <row r="154">
          <cell r="A154" t="str">
            <v>SE-99039</v>
          </cell>
          <cell r="B154" t="str">
            <v>Standard Resistor : 100mΩ</v>
          </cell>
          <cell r="C154" t="str">
            <v>Yokogawa</v>
          </cell>
          <cell r="D154" t="str">
            <v>2792-100m</v>
          </cell>
          <cell r="E154" t="str">
            <v>66VW3052</v>
          </cell>
          <cell r="F154" t="str">
            <v>EL-0110/04</v>
          </cell>
          <cell r="G154">
            <v>38869</v>
          </cell>
          <cell r="H154" t="str">
            <v>NIMT</v>
          </cell>
        </row>
        <row r="155">
          <cell r="A155" t="str">
            <v>SE-99040</v>
          </cell>
          <cell r="B155" t="str">
            <v>Standard Resistor : 1Ω</v>
          </cell>
          <cell r="C155" t="str">
            <v>Yokogawa</v>
          </cell>
          <cell r="D155" t="str">
            <v>2792-1</v>
          </cell>
          <cell r="E155" t="str">
            <v>69VW4003</v>
          </cell>
          <cell r="F155" t="str">
            <v>Damaged, donot use</v>
          </cell>
          <cell r="G155">
            <v>0</v>
          </cell>
          <cell r="H155">
            <v>0</v>
          </cell>
        </row>
        <row r="156">
          <cell r="A156" t="str">
            <v>SE-99042</v>
          </cell>
          <cell r="B156" t="str">
            <v>Standard Resistor : 10Ω</v>
          </cell>
          <cell r="C156" t="str">
            <v>Yokogawa</v>
          </cell>
          <cell r="D156" t="str">
            <v>2792-10</v>
          </cell>
          <cell r="E156" t="str">
            <v>69VW5003</v>
          </cell>
          <cell r="F156" t="str">
            <v>EL-0112/04</v>
          </cell>
          <cell r="G156">
            <v>38869</v>
          </cell>
          <cell r="H156" t="str">
            <v>NIMT</v>
          </cell>
        </row>
        <row r="157">
          <cell r="A157" t="str">
            <v>SE-99044</v>
          </cell>
          <cell r="B157" t="str">
            <v>Standard Resistor : 100Ω</v>
          </cell>
          <cell r="C157" t="str">
            <v>Yokogawa</v>
          </cell>
          <cell r="D157" t="str">
            <v>2792-100</v>
          </cell>
          <cell r="E157" t="str">
            <v>69VW6002</v>
          </cell>
          <cell r="F157" t="str">
            <v>EL-0149/05</v>
          </cell>
          <cell r="G157">
            <v>39309</v>
          </cell>
          <cell r="H157" t="str">
            <v>NIMT</v>
          </cell>
        </row>
        <row r="158">
          <cell r="A158" t="str">
            <v>SE-99046</v>
          </cell>
          <cell r="B158" t="str">
            <v>Metal Clad Resistor : 0.1Ω</v>
          </cell>
          <cell r="C158" t="str">
            <v>PCN</v>
          </cell>
          <cell r="D158" t="str">
            <v>RH250M4-0.1</v>
          </cell>
          <cell r="E158" t="str">
            <v>T001</v>
          </cell>
          <cell r="F158" t="str">
            <v>405-4046</v>
          </cell>
          <cell r="G158">
            <v>38954</v>
          </cell>
          <cell r="H158" t="str">
            <v>NIMT</v>
          </cell>
        </row>
        <row r="159">
          <cell r="A159" t="str">
            <v>SE-99047</v>
          </cell>
          <cell r="B159" t="str">
            <v>Metal Clad Resistor : 0.5Ω</v>
          </cell>
          <cell r="C159" t="str">
            <v>PCN</v>
          </cell>
          <cell r="D159" t="str">
            <v>RH250M4-0.5</v>
          </cell>
          <cell r="E159" t="str">
            <v>T002</v>
          </cell>
          <cell r="F159" t="str">
            <v>405-4047</v>
          </cell>
          <cell r="G159">
            <v>38954</v>
          </cell>
          <cell r="H159" t="str">
            <v>NIMT</v>
          </cell>
        </row>
        <row r="160">
          <cell r="A160" t="str">
            <v>SE-99048</v>
          </cell>
          <cell r="B160" t="str">
            <v>Metal Clad Resistor : 1Ω</v>
          </cell>
          <cell r="C160" t="str">
            <v>PCN</v>
          </cell>
          <cell r="D160" t="str">
            <v>RH250ML-1</v>
          </cell>
          <cell r="E160" t="str">
            <v>T003</v>
          </cell>
          <cell r="F160" t="str">
            <v>405-4048</v>
          </cell>
          <cell r="G160">
            <v>38954</v>
          </cell>
          <cell r="H160" t="str">
            <v>NIMT</v>
          </cell>
        </row>
        <row r="161">
          <cell r="A161" t="str">
            <v>SE-99049</v>
          </cell>
          <cell r="B161" t="str">
            <v>Standard Resistor : 1Ω</v>
          </cell>
          <cell r="C161" t="str">
            <v>Fluke</v>
          </cell>
          <cell r="D161" t="str">
            <v>742A-1</v>
          </cell>
          <cell r="E161" t="str">
            <v>6330024</v>
          </cell>
          <cell r="F161" t="str">
            <v>EL-0147/05</v>
          </cell>
          <cell r="G161">
            <v>38944</v>
          </cell>
          <cell r="H161" t="str">
            <v>NIMT</v>
          </cell>
        </row>
        <row r="162">
          <cell r="A162" t="str">
            <v>SE-99050</v>
          </cell>
          <cell r="B162" t="str">
            <v>Standard Resistor : 10kΩ</v>
          </cell>
          <cell r="C162" t="str">
            <v>Fluke</v>
          </cell>
          <cell r="D162" t="str">
            <v>742A-10k</v>
          </cell>
          <cell r="E162" t="str">
            <v>6340009</v>
          </cell>
          <cell r="F162" t="str">
            <v>EL-0115/04</v>
          </cell>
          <cell r="G162">
            <v>38869</v>
          </cell>
          <cell r="H162" t="str">
            <v>NIMT</v>
          </cell>
        </row>
        <row r="163">
          <cell r="A163" t="str">
            <v>SE-99051</v>
          </cell>
          <cell r="B163" t="str">
            <v>Metal Film Resistor Set</v>
          </cell>
          <cell r="C163" t="str">
            <v>PCN</v>
          </cell>
          <cell r="D163" t="str">
            <v>10&amp;160</v>
          </cell>
          <cell r="E163">
            <v>0</v>
          </cell>
          <cell r="F163" t="str">
            <v>Calibration not required</v>
          </cell>
          <cell r="G163">
            <v>0</v>
          </cell>
          <cell r="H163">
            <v>0</v>
          </cell>
        </row>
        <row r="164">
          <cell r="A164" t="str">
            <v>SE-99052</v>
          </cell>
          <cell r="B164" t="str">
            <v>Standard Resistor Set</v>
          </cell>
          <cell r="C164" t="str">
            <v>Electrohm</v>
          </cell>
          <cell r="D164" t="str">
            <v>10~10MOhm</v>
          </cell>
          <cell r="E164" t="str">
            <v>99199</v>
          </cell>
          <cell r="F164" t="str">
            <v>Calibration not required</v>
          </cell>
          <cell r="G164">
            <v>0</v>
          </cell>
          <cell r="H164">
            <v>0</v>
          </cell>
        </row>
        <row r="165">
          <cell r="A165" t="str">
            <v>SE-99057</v>
          </cell>
          <cell r="B165" t="str">
            <v>Decade Capacitor</v>
          </cell>
          <cell r="C165" t="str">
            <v>HP</v>
          </cell>
          <cell r="D165" t="str">
            <v>4440B</v>
          </cell>
          <cell r="E165" t="str">
            <v>1224J03634</v>
          </cell>
          <cell r="F165" t="str">
            <v>406-4057</v>
          </cell>
          <cell r="G165">
            <v>39129</v>
          </cell>
          <cell r="H165" t="str">
            <v>NMIJ,NIMT</v>
          </cell>
        </row>
        <row r="166">
          <cell r="A166" t="str">
            <v>SE-99058</v>
          </cell>
          <cell r="B166" t="str">
            <v>Standard Air Capacitor : 1pF</v>
          </cell>
          <cell r="C166" t="str">
            <v>GenRad</v>
          </cell>
          <cell r="D166" t="str">
            <v>1403-K</v>
          </cell>
          <cell r="E166" t="str">
            <v>6473</v>
          </cell>
          <cell r="F166" t="str">
            <v>Do not used this equipment</v>
          </cell>
          <cell r="G166">
            <v>0</v>
          </cell>
          <cell r="H166">
            <v>0</v>
          </cell>
        </row>
        <row r="167">
          <cell r="A167" t="str">
            <v>SE-99059</v>
          </cell>
          <cell r="B167" t="str">
            <v>Standard Air Capacitor : 10pF</v>
          </cell>
          <cell r="C167" t="str">
            <v>GenRad</v>
          </cell>
          <cell r="D167" t="str">
            <v>1403-G</v>
          </cell>
          <cell r="E167" t="str">
            <v>6523</v>
          </cell>
          <cell r="F167" t="str">
            <v>Do not used this equipment</v>
          </cell>
          <cell r="G167">
            <v>0</v>
          </cell>
          <cell r="H167">
            <v>0</v>
          </cell>
        </row>
        <row r="168">
          <cell r="A168" t="str">
            <v>SE-99060</v>
          </cell>
          <cell r="B168" t="str">
            <v>Standard Air Capacitor : 100pF</v>
          </cell>
          <cell r="C168" t="str">
            <v>GenRad</v>
          </cell>
          <cell r="D168" t="str">
            <v>1403-D</v>
          </cell>
          <cell r="E168" t="str">
            <v>6437</v>
          </cell>
          <cell r="F168" t="str">
            <v>Do not used this equipment</v>
          </cell>
          <cell r="G168">
            <v>0</v>
          </cell>
          <cell r="H168">
            <v>0</v>
          </cell>
        </row>
        <row r="169">
          <cell r="A169" t="str">
            <v>SE-99061</v>
          </cell>
          <cell r="B169" t="str">
            <v>Standard Air Capacitor : 1000pF</v>
          </cell>
          <cell r="C169" t="str">
            <v>GenRad</v>
          </cell>
          <cell r="D169" t="str">
            <v>1403-A</v>
          </cell>
          <cell r="E169" t="str">
            <v>6421</v>
          </cell>
          <cell r="F169" t="str">
            <v>Do not used this equipment</v>
          </cell>
          <cell r="G169">
            <v>0</v>
          </cell>
          <cell r="H169">
            <v>0</v>
          </cell>
        </row>
        <row r="170">
          <cell r="A170" t="str">
            <v>SE-99062</v>
          </cell>
          <cell r="B170" t="str">
            <v>Standard Air Capacitor Set</v>
          </cell>
          <cell r="C170" t="str">
            <v>HP</v>
          </cell>
          <cell r="D170" t="str">
            <v>16380A</v>
          </cell>
          <cell r="E170" t="str">
            <v>1840J01363</v>
          </cell>
          <cell r="F170" t="str">
            <v>060209</v>
          </cell>
          <cell r="G170">
            <v>39423</v>
          </cell>
          <cell r="H170" t="str">
            <v>NMIJ</v>
          </cell>
        </row>
        <row r="171">
          <cell r="A171" t="str">
            <v>SE-99064</v>
          </cell>
          <cell r="B171" t="str">
            <v>Capacitance Standard Set</v>
          </cell>
          <cell r="C171" t="str">
            <v>HP</v>
          </cell>
          <cell r="D171" t="str">
            <v>16380C</v>
          </cell>
          <cell r="E171" t="str">
            <v>2519J00557</v>
          </cell>
          <cell r="F171" t="str">
            <v>060217</v>
          </cell>
          <cell r="G171">
            <v>39423</v>
          </cell>
          <cell r="H171" t="str">
            <v>NMIJ</v>
          </cell>
        </row>
        <row r="172">
          <cell r="A172" t="str">
            <v>SE-99066</v>
          </cell>
          <cell r="B172" t="str">
            <v>Precision Decade Capacitor</v>
          </cell>
          <cell r="C172" t="str">
            <v>GenRad</v>
          </cell>
          <cell r="D172">
            <v>1413</v>
          </cell>
          <cell r="E172" t="str">
            <v>1140</v>
          </cell>
          <cell r="F172" t="str">
            <v>406-4066</v>
          </cell>
          <cell r="G172">
            <v>39182</v>
          </cell>
          <cell r="H172" t="str">
            <v>NIMT, NMIJ</v>
          </cell>
        </row>
        <row r="173">
          <cell r="A173" t="str">
            <v>SE-99067</v>
          </cell>
          <cell r="B173" t="str">
            <v>Standard Capacitor Set</v>
          </cell>
          <cell r="C173" t="str">
            <v>Soshin</v>
          </cell>
          <cell r="D173" t="str">
            <v>30pF,60pF,800pF</v>
          </cell>
          <cell r="E173" t="str">
            <v>6F6G</v>
          </cell>
          <cell r="F173" t="str">
            <v>Calibration not required</v>
          </cell>
          <cell r="G173">
            <v>0</v>
          </cell>
          <cell r="H173">
            <v>0</v>
          </cell>
        </row>
        <row r="174">
          <cell r="A174" t="str">
            <v>SE-99069</v>
          </cell>
          <cell r="B174" t="str">
            <v>Standard Self-Inductor : 100uH</v>
          </cell>
          <cell r="C174" t="str">
            <v>Ando</v>
          </cell>
          <cell r="D174" t="str">
            <v>RS-102</v>
          </cell>
          <cell r="E174" t="str">
            <v>456260</v>
          </cell>
          <cell r="F174" t="str">
            <v>EL-0127/05</v>
          </cell>
          <cell r="G174">
            <v>39236</v>
          </cell>
          <cell r="H174" t="str">
            <v>NIMT</v>
          </cell>
        </row>
        <row r="175">
          <cell r="A175" t="str">
            <v>SE-99070</v>
          </cell>
          <cell r="B175" t="str">
            <v>Standard Self-Inductor : 1mH</v>
          </cell>
          <cell r="C175" t="str">
            <v>Ando</v>
          </cell>
          <cell r="D175" t="str">
            <v>RS-104</v>
          </cell>
          <cell r="E175" t="str">
            <v>456261</v>
          </cell>
          <cell r="F175" t="str">
            <v>EL-0128/05</v>
          </cell>
          <cell r="G175">
            <v>39236</v>
          </cell>
          <cell r="H175" t="str">
            <v>NIMT</v>
          </cell>
        </row>
        <row r="176">
          <cell r="A176" t="str">
            <v>SE-99071</v>
          </cell>
          <cell r="B176" t="str">
            <v>Standard Self-Inductor : 10mH</v>
          </cell>
          <cell r="C176" t="str">
            <v>Ando</v>
          </cell>
          <cell r="D176" t="str">
            <v>RS-106</v>
          </cell>
          <cell r="E176" t="str">
            <v>456262</v>
          </cell>
          <cell r="F176" t="str">
            <v>EL-0129/05</v>
          </cell>
          <cell r="G176">
            <v>39236</v>
          </cell>
          <cell r="H176" t="str">
            <v>NIMT</v>
          </cell>
        </row>
        <row r="177">
          <cell r="A177" t="str">
            <v>SE-99072</v>
          </cell>
          <cell r="B177" t="str">
            <v>Standard Self-Inductor : 100mH</v>
          </cell>
          <cell r="C177" t="str">
            <v>Ando</v>
          </cell>
          <cell r="D177" t="str">
            <v>RS-108</v>
          </cell>
          <cell r="E177" t="str">
            <v>456263</v>
          </cell>
          <cell r="F177" t="str">
            <v>EL-0130/05</v>
          </cell>
          <cell r="G177">
            <v>39236</v>
          </cell>
          <cell r="H177" t="str">
            <v>NIMT</v>
          </cell>
        </row>
        <row r="178">
          <cell r="A178" t="str">
            <v>SE-99073</v>
          </cell>
          <cell r="B178" t="str">
            <v>Standard Self-Inductor : 1H</v>
          </cell>
          <cell r="C178" t="str">
            <v>Ando</v>
          </cell>
          <cell r="D178" t="str">
            <v>RS-110</v>
          </cell>
          <cell r="E178" t="str">
            <v>456264</v>
          </cell>
          <cell r="F178" t="str">
            <v>EL-0131/05</v>
          </cell>
          <cell r="G178">
            <v>39236</v>
          </cell>
          <cell r="H178" t="str">
            <v>NIMT</v>
          </cell>
        </row>
        <row r="179">
          <cell r="A179" t="str">
            <v>SE-99074</v>
          </cell>
          <cell r="B179" t="str">
            <v>Decade Inductor</v>
          </cell>
          <cell r="C179" t="str">
            <v>Ando</v>
          </cell>
          <cell r="D179" t="str">
            <v>AM-3301</v>
          </cell>
          <cell r="E179" t="str">
            <v>60410520</v>
          </cell>
          <cell r="F179" t="str">
            <v>406-4074</v>
          </cell>
          <cell r="G179">
            <v>39191</v>
          </cell>
          <cell r="H179" t="str">
            <v>NIMT</v>
          </cell>
        </row>
        <row r="180">
          <cell r="A180" t="str">
            <v>SE-99075</v>
          </cell>
          <cell r="B180" t="str">
            <v>LF Impedance Analyzer</v>
          </cell>
          <cell r="C180" t="str">
            <v>HP</v>
          </cell>
          <cell r="D180" t="str">
            <v>4192A</v>
          </cell>
          <cell r="E180" t="str">
            <v>2150J02509</v>
          </cell>
          <cell r="F180" t="str">
            <v>405-4075</v>
          </cell>
          <cell r="G180">
            <v>39076</v>
          </cell>
          <cell r="H180" t="str">
            <v>NIMT, NMIJ</v>
          </cell>
        </row>
        <row r="181">
          <cell r="A181" t="str">
            <v>SE-99076</v>
          </cell>
          <cell r="B181" t="str">
            <v>Precision LCR Meter</v>
          </cell>
          <cell r="C181" t="str">
            <v>HP</v>
          </cell>
          <cell r="D181" t="str">
            <v>4284A</v>
          </cell>
          <cell r="E181" t="str">
            <v>2940J07658</v>
          </cell>
          <cell r="F181" t="str">
            <v>406-4076</v>
          </cell>
          <cell r="G181">
            <v>39200</v>
          </cell>
          <cell r="H181" t="str">
            <v>NMIJ, NIMT</v>
          </cell>
        </row>
        <row r="182">
          <cell r="A182" t="str">
            <v>SE-99078</v>
          </cell>
          <cell r="B182" t="str">
            <v>Soldering Iron Tester</v>
          </cell>
          <cell r="C182" t="str">
            <v>Anritsu</v>
          </cell>
          <cell r="D182" t="str">
            <v>HS2D-100</v>
          </cell>
          <cell r="E182" t="str">
            <v>B07069</v>
          </cell>
          <cell r="F182" t="str">
            <v>Calibration not required</v>
          </cell>
          <cell r="G182">
            <v>0</v>
          </cell>
          <cell r="H182">
            <v>0</v>
          </cell>
        </row>
        <row r="183">
          <cell r="A183" t="str">
            <v>SE-99079</v>
          </cell>
          <cell r="B183" t="str">
            <v>Wow Flutter / Jitter Calibrator</v>
          </cell>
          <cell r="C183" t="str">
            <v>Minato</v>
          </cell>
          <cell r="D183">
            <v>3101</v>
          </cell>
          <cell r="E183" t="str">
            <v>B9QE0063</v>
          </cell>
          <cell r="F183" t="str">
            <v>406-4079</v>
          </cell>
          <cell r="G183">
            <v>39174</v>
          </cell>
          <cell r="H183" t="str">
            <v>NIMT</v>
          </cell>
        </row>
        <row r="184">
          <cell r="A184" t="str">
            <v>SE-99081</v>
          </cell>
          <cell r="B184" t="str">
            <v>High Voltage Probe</v>
          </cell>
          <cell r="C184" t="str">
            <v>Tektronix</v>
          </cell>
          <cell r="D184" t="str">
            <v>P6015A</v>
          </cell>
          <cell r="E184" t="str">
            <v>B032616</v>
          </cell>
          <cell r="F184" t="str">
            <v>406-4081</v>
          </cell>
          <cell r="G184">
            <v>39172</v>
          </cell>
          <cell r="H184" t="str">
            <v>NML, NPL, NIMT</v>
          </cell>
        </row>
        <row r="185">
          <cell r="A185" t="str">
            <v>SE-99085</v>
          </cell>
          <cell r="B185" t="str">
            <v>Distortion Meter Calibrator</v>
          </cell>
          <cell r="C185" t="str">
            <v>ShibaSoku</v>
          </cell>
          <cell r="D185" t="str">
            <v>AC12B</v>
          </cell>
          <cell r="E185" t="str">
            <v>M-55799008</v>
          </cell>
          <cell r="F185" t="str">
            <v>Do not used this equipment</v>
          </cell>
          <cell r="G185">
            <v>0</v>
          </cell>
          <cell r="H185">
            <v>0</v>
          </cell>
        </row>
        <row r="186">
          <cell r="A186" t="str">
            <v>SE-99086</v>
          </cell>
          <cell r="B186" t="str">
            <v>Digital Stop Watch</v>
          </cell>
          <cell r="C186" t="str">
            <v>Seiko</v>
          </cell>
          <cell r="D186" t="str">
            <v>S032-4000</v>
          </cell>
          <cell r="E186" t="str">
            <v>127638</v>
          </cell>
          <cell r="F186" t="str">
            <v>405-4086</v>
          </cell>
          <cell r="G186">
            <v>38878</v>
          </cell>
          <cell r="H186" t="str">
            <v>NIMT</v>
          </cell>
        </row>
        <row r="187">
          <cell r="A187" t="str">
            <v>SE-99087</v>
          </cell>
          <cell r="B187" t="str">
            <v>Quartz Tester</v>
          </cell>
          <cell r="C187" t="str">
            <v>Seiko</v>
          </cell>
          <cell r="D187" t="str">
            <v>QT-2100</v>
          </cell>
          <cell r="E187" t="str">
            <v>6D0481</v>
          </cell>
          <cell r="F187" t="str">
            <v>405-4087</v>
          </cell>
          <cell r="G187">
            <v>38875</v>
          </cell>
          <cell r="H187" t="str">
            <v>NIMT</v>
          </cell>
        </row>
        <row r="188">
          <cell r="A188" t="str">
            <v>SE-99088</v>
          </cell>
          <cell r="B188" t="str">
            <v>Rubidium Frequency Standard</v>
          </cell>
          <cell r="C188" t="str">
            <v>R&amp;S</v>
          </cell>
          <cell r="D188" t="str">
            <v>XSRM</v>
          </cell>
          <cell r="E188" t="str">
            <v>300024/001</v>
          </cell>
          <cell r="F188" t="str">
            <v>EF-0016/06</v>
          </cell>
          <cell r="G188">
            <v>39520</v>
          </cell>
          <cell r="H188" t="str">
            <v>NIMT</v>
          </cell>
        </row>
        <row r="189">
          <cell r="A189" t="str">
            <v>SE-99089</v>
          </cell>
          <cell r="B189" t="str">
            <v>Universal Counter</v>
          </cell>
          <cell r="C189" t="str">
            <v>HP</v>
          </cell>
          <cell r="D189" t="str">
            <v>53132A</v>
          </cell>
          <cell r="E189" t="str">
            <v>3404A00701</v>
          </cell>
          <cell r="F189" t="str">
            <v>406-4089</v>
          </cell>
          <cell r="G189">
            <v>39180</v>
          </cell>
          <cell r="H189" t="str">
            <v>NIMT</v>
          </cell>
        </row>
        <row r="190">
          <cell r="A190" t="str">
            <v>SE-99090</v>
          </cell>
          <cell r="B190" t="str">
            <v>Microwave Frequency Counter</v>
          </cell>
          <cell r="C190" t="str">
            <v>HP</v>
          </cell>
          <cell r="D190" t="str">
            <v>5352B</v>
          </cell>
          <cell r="E190" t="str">
            <v>2826A00368</v>
          </cell>
          <cell r="F190" t="str">
            <v>EEH-05/0374</v>
          </cell>
          <cell r="G190">
            <v>38911</v>
          </cell>
          <cell r="H190" t="str">
            <v>NIMT, NIST, NPL</v>
          </cell>
        </row>
        <row r="191">
          <cell r="A191" t="str">
            <v>SE-99091</v>
          </cell>
          <cell r="B191" t="str">
            <v>GPSTime &amp; Freq. Ref. Receiver</v>
          </cell>
          <cell r="C191" t="str">
            <v>HP</v>
          </cell>
          <cell r="D191" t="str">
            <v>58503A</v>
          </cell>
          <cell r="E191" t="str">
            <v>3542A00419</v>
          </cell>
          <cell r="F191" t="str">
            <v>Calibration not required</v>
          </cell>
          <cell r="G191">
            <v>0</v>
          </cell>
          <cell r="H191">
            <v>0</v>
          </cell>
        </row>
        <row r="192">
          <cell r="A192" t="str">
            <v>SE-99093</v>
          </cell>
          <cell r="B192" t="str">
            <v>Synthesized Sweeper</v>
          </cell>
          <cell r="C192" t="str">
            <v>HP</v>
          </cell>
          <cell r="D192" t="str">
            <v>8340B</v>
          </cell>
          <cell r="E192" t="str">
            <v>2804A00799</v>
          </cell>
          <cell r="F192" t="str">
            <v>406-4093</v>
          </cell>
          <cell r="G192">
            <v>39181</v>
          </cell>
          <cell r="H192" t="str">
            <v>NIMT, NIST, NPL</v>
          </cell>
        </row>
        <row r="193">
          <cell r="A193" t="str">
            <v>SE-99094</v>
          </cell>
          <cell r="B193" t="str">
            <v xml:space="preserve">Synthesizer/Level Generator </v>
          </cell>
          <cell r="C193" t="str">
            <v>Anritsu</v>
          </cell>
          <cell r="D193" t="str">
            <v>MG443B</v>
          </cell>
          <cell r="E193" t="str">
            <v>M45140</v>
          </cell>
          <cell r="F193" t="str">
            <v>405-4094</v>
          </cell>
          <cell r="G193">
            <v>38807</v>
          </cell>
          <cell r="H193" t="str">
            <v>NIMT, NIST, NPL</v>
          </cell>
        </row>
        <row r="194">
          <cell r="A194" t="str">
            <v>SE-99095</v>
          </cell>
          <cell r="B194" t="str">
            <v>Synthesized Func/Sweep Gen.</v>
          </cell>
          <cell r="C194" t="str">
            <v>HP</v>
          </cell>
          <cell r="D194" t="str">
            <v>3325B</v>
          </cell>
          <cell r="E194" t="str">
            <v>2847A09782</v>
          </cell>
          <cell r="F194" t="str">
            <v>405-4095</v>
          </cell>
          <cell r="G194">
            <v>38868</v>
          </cell>
          <cell r="H194" t="str">
            <v>NIMT, NIST, NPL</v>
          </cell>
        </row>
        <row r="195">
          <cell r="A195" t="str">
            <v>SE-99096</v>
          </cell>
          <cell r="B195" t="str">
            <v>ESG Series Signal Generator</v>
          </cell>
          <cell r="C195" t="str">
            <v>HP</v>
          </cell>
          <cell r="D195" t="str">
            <v>ESG-4000A</v>
          </cell>
          <cell r="E195" t="str">
            <v>US37040151</v>
          </cell>
          <cell r="F195" t="str">
            <v>406-4096</v>
          </cell>
          <cell r="G195">
            <v>39178</v>
          </cell>
          <cell r="H195" t="str">
            <v>NIMT, NIST, NPL</v>
          </cell>
        </row>
        <row r="196">
          <cell r="A196" t="str">
            <v>SE-99097</v>
          </cell>
          <cell r="B196" t="str">
            <v>RF Power Amplifier</v>
          </cell>
          <cell r="C196" t="str">
            <v>Amp. Research</v>
          </cell>
          <cell r="D196" t="str">
            <v>25W1000M7</v>
          </cell>
          <cell r="E196" t="str">
            <v>13299</v>
          </cell>
          <cell r="F196" t="str">
            <v>405-4097</v>
          </cell>
          <cell r="G196">
            <v>38839</v>
          </cell>
          <cell r="H196" t="str">
            <v>NIMT, NIST, NPL</v>
          </cell>
        </row>
        <row r="197">
          <cell r="A197" t="str">
            <v>SE-99098</v>
          </cell>
          <cell r="B197" t="str">
            <v>Spectrum Analyzer</v>
          </cell>
          <cell r="C197" t="str">
            <v>HP</v>
          </cell>
          <cell r="D197" t="str">
            <v>8593E</v>
          </cell>
          <cell r="E197" t="str">
            <v>3337A00823</v>
          </cell>
          <cell r="F197" t="str">
            <v>406-4098</v>
          </cell>
          <cell r="G197">
            <v>39232</v>
          </cell>
          <cell r="H197" t="str">
            <v>NIMT, NIST, NPL</v>
          </cell>
        </row>
        <row r="198">
          <cell r="A198" t="str">
            <v>SE-99099</v>
          </cell>
          <cell r="B198" t="str">
            <v xml:space="preserve">Network Analyzer </v>
          </cell>
          <cell r="C198" t="str">
            <v>HP</v>
          </cell>
          <cell r="D198" t="str">
            <v>8753D</v>
          </cell>
          <cell r="E198" t="str">
            <v>3410J00924</v>
          </cell>
          <cell r="F198" t="str">
            <v>405-4099</v>
          </cell>
          <cell r="G198">
            <v>38900</v>
          </cell>
          <cell r="H198" t="str">
            <v>NIMT, NIST, NPL</v>
          </cell>
        </row>
        <row r="199">
          <cell r="A199" t="str">
            <v>SE-99100</v>
          </cell>
          <cell r="B199" t="str">
            <v xml:space="preserve">S-Parameter Test Set </v>
          </cell>
          <cell r="C199" t="str">
            <v>HP</v>
          </cell>
          <cell r="D199" t="str">
            <v>85047A</v>
          </cell>
          <cell r="E199" t="str">
            <v>3033A03745</v>
          </cell>
          <cell r="F199" t="str">
            <v>405-4100</v>
          </cell>
          <cell r="G199">
            <v>38900</v>
          </cell>
          <cell r="H199" t="str">
            <v>NIMT, NIST, NPL</v>
          </cell>
        </row>
        <row r="200">
          <cell r="A200" t="str">
            <v>SE-99101</v>
          </cell>
          <cell r="B200" t="str">
            <v xml:space="preserve">S-Parameter Test Set </v>
          </cell>
          <cell r="C200" t="str">
            <v>HP</v>
          </cell>
          <cell r="D200" t="str">
            <v>85046B</v>
          </cell>
          <cell r="E200" t="str">
            <v>3033A01596</v>
          </cell>
          <cell r="F200" t="str">
            <v>405-4101</v>
          </cell>
          <cell r="G200">
            <v>38900</v>
          </cell>
          <cell r="H200" t="str">
            <v>NIMT, NIST, NPL</v>
          </cell>
        </row>
        <row r="201">
          <cell r="A201" t="str">
            <v>SE-99102</v>
          </cell>
          <cell r="B201" t="str">
            <v>Audio Analyzer</v>
          </cell>
          <cell r="C201" t="str">
            <v>HP</v>
          </cell>
          <cell r="D201" t="str">
            <v>8903B</v>
          </cell>
          <cell r="E201" t="str">
            <v>3514A15652</v>
          </cell>
          <cell r="F201" t="str">
            <v>406-4102</v>
          </cell>
          <cell r="G201">
            <v>39172</v>
          </cell>
          <cell r="H201" t="str">
            <v>NIMT</v>
          </cell>
        </row>
        <row r="202">
          <cell r="A202" t="str">
            <v>SE-99103</v>
          </cell>
          <cell r="B202" t="str">
            <v>Audio Analyzer</v>
          </cell>
          <cell r="C202" t="str">
            <v>Panasonic</v>
          </cell>
          <cell r="D202" t="str">
            <v>VP7725A</v>
          </cell>
          <cell r="E202" t="str">
            <v>1D8N0161D122</v>
          </cell>
          <cell r="F202" t="str">
            <v>406-4103</v>
          </cell>
          <cell r="G202">
            <v>39193</v>
          </cell>
          <cell r="H202" t="str">
            <v>NIMT</v>
          </cell>
        </row>
        <row r="203">
          <cell r="A203" t="str">
            <v>SE-99104</v>
          </cell>
          <cell r="B203" t="str">
            <v>Modulation Analyzer</v>
          </cell>
          <cell r="C203" t="str">
            <v>HP</v>
          </cell>
          <cell r="D203" t="str">
            <v>8901B</v>
          </cell>
          <cell r="E203" t="str">
            <v>2806A01602</v>
          </cell>
          <cell r="F203" t="str">
            <v>105-4008</v>
          </cell>
          <cell r="G203">
            <v>39202</v>
          </cell>
          <cell r="H203" t="str">
            <v>NIST, NPL</v>
          </cell>
        </row>
        <row r="204">
          <cell r="A204" t="str">
            <v>SE-99105</v>
          </cell>
          <cell r="B204" t="str">
            <v>Measuring Receiver</v>
          </cell>
          <cell r="C204" t="str">
            <v>HP</v>
          </cell>
          <cell r="D204" t="str">
            <v>8902A</v>
          </cell>
          <cell r="E204" t="str">
            <v>3226A03447</v>
          </cell>
          <cell r="F204" t="str">
            <v>405-4105</v>
          </cell>
          <cell r="G204">
            <v>38859</v>
          </cell>
          <cell r="H204" t="str">
            <v>NIMT, NIST, NPL</v>
          </cell>
        </row>
        <row r="205">
          <cell r="A205" t="str">
            <v>SE-99106</v>
          </cell>
          <cell r="B205" t="str">
            <v>RF Power Meter</v>
          </cell>
          <cell r="C205" t="str">
            <v>HP</v>
          </cell>
          <cell r="D205" t="str">
            <v>EPM442A</v>
          </cell>
          <cell r="E205" t="str">
            <v>GB37170346</v>
          </cell>
          <cell r="F205" t="str">
            <v>405-4106</v>
          </cell>
          <cell r="G205">
            <v>38865</v>
          </cell>
          <cell r="H205" t="str">
            <v>NIMT, NIST, NPL</v>
          </cell>
        </row>
        <row r="206">
          <cell r="A206" t="str">
            <v>SE-99107</v>
          </cell>
          <cell r="B206" t="str">
            <v>RF Power Meter</v>
          </cell>
          <cell r="C206" t="str">
            <v>Anritsu</v>
          </cell>
          <cell r="D206" t="str">
            <v>ML4803A</v>
          </cell>
          <cell r="E206" t="str">
            <v>MA39060</v>
          </cell>
          <cell r="F206" t="str">
            <v>405-4107</v>
          </cell>
          <cell r="G206">
            <v>38988</v>
          </cell>
          <cell r="H206" t="str">
            <v>NIMT, NIST, NPL</v>
          </cell>
        </row>
        <row r="207">
          <cell r="A207" t="str">
            <v>SE-99109</v>
          </cell>
          <cell r="B207" t="str">
            <v>Range Calibrator</v>
          </cell>
          <cell r="C207" t="str">
            <v>HP</v>
          </cell>
          <cell r="D207" t="str">
            <v>11683A</v>
          </cell>
          <cell r="E207" t="str">
            <v>3303U00312</v>
          </cell>
          <cell r="F207" t="str">
            <v>406-4109</v>
          </cell>
          <cell r="G207">
            <v>39207</v>
          </cell>
          <cell r="H207" t="str">
            <v>NIMT</v>
          </cell>
        </row>
        <row r="208">
          <cell r="A208" t="str">
            <v>SE-99110</v>
          </cell>
          <cell r="B208" t="str">
            <v>Range Calibrator</v>
          </cell>
          <cell r="C208" t="str">
            <v>HP</v>
          </cell>
          <cell r="D208" t="str">
            <v>8477A</v>
          </cell>
          <cell r="E208" t="str">
            <v>0963A00428</v>
          </cell>
          <cell r="F208" t="str">
            <v>406-4110</v>
          </cell>
          <cell r="G208">
            <v>39198</v>
          </cell>
          <cell r="H208" t="str">
            <v>NIMT</v>
          </cell>
        </row>
        <row r="209">
          <cell r="A209" t="str">
            <v>SE-99111</v>
          </cell>
          <cell r="B209" t="str">
            <v>Range Calibrator</v>
          </cell>
          <cell r="C209" t="str">
            <v>Anritsu</v>
          </cell>
          <cell r="D209" t="str">
            <v>MA4001A</v>
          </cell>
          <cell r="E209" t="str">
            <v>M18156</v>
          </cell>
          <cell r="F209" t="str">
            <v>405-4111</v>
          </cell>
          <cell r="G209">
            <v>38969</v>
          </cell>
          <cell r="H209" t="str">
            <v>NIMT</v>
          </cell>
        </row>
        <row r="210">
          <cell r="A210" t="str">
            <v>SE-99112</v>
          </cell>
          <cell r="B210" t="str">
            <v>Power Sensor : 50Ω</v>
          </cell>
          <cell r="C210" t="str">
            <v>HP</v>
          </cell>
          <cell r="D210" t="str">
            <v>8482A</v>
          </cell>
          <cell r="E210" t="str">
            <v>US37291474</v>
          </cell>
          <cell r="F210" t="str">
            <v>405-4112</v>
          </cell>
          <cell r="G210">
            <v>38899</v>
          </cell>
          <cell r="H210" t="str">
            <v>NIMT, NIST, NPL</v>
          </cell>
        </row>
        <row r="211">
          <cell r="A211" t="str">
            <v>SE-99113</v>
          </cell>
          <cell r="B211" t="str">
            <v>Power Sensor : 50Ω</v>
          </cell>
          <cell r="C211" t="str">
            <v>HP</v>
          </cell>
          <cell r="D211" t="str">
            <v>8482B</v>
          </cell>
          <cell r="E211" t="str">
            <v>3318A06156</v>
          </cell>
          <cell r="F211" t="str">
            <v>405-4113</v>
          </cell>
          <cell r="G211">
            <v>38899</v>
          </cell>
          <cell r="H211" t="str">
            <v>NIMT, NIST, NPL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site"/>
      <sheetName val="Judgement Criteria"/>
      <sheetName val="Judgement Criteria (2)"/>
    </sheetNames>
    <sheetDataSet>
      <sheetData sheetId="0">
        <row r="5">
          <cell r="C5" t="str">
            <v>Data Acquisition &amp; Switch Unit</v>
          </cell>
          <cell r="D5" t="str">
            <v>Data Acquisition &amp; Switch Unit</v>
          </cell>
          <cell r="E5" t="str">
            <v>34970A &amp; 34901A</v>
          </cell>
          <cell r="F5" t="str">
            <v>US37037441 / MY41002813</v>
          </cell>
          <cell r="G5" t="str">
            <v>---</v>
          </cell>
          <cell r="H5">
            <v>1</v>
          </cell>
          <cell r="M5">
            <v>39070</v>
          </cell>
          <cell r="N5" t="str">
            <v>EMP022</v>
          </cell>
          <cell r="P5" t="str">
            <v>EELS-06/2976</v>
          </cell>
          <cell r="R5" t="str">
            <v>Agilent Technologies</v>
          </cell>
        </row>
        <row r="6">
          <cell r="C6" t="str">
            <v>Digital Multimeter</v>
          </cell>
          <cell r="D6" t="str">
            <v>Digital Multimeter</v>
          </cell>
          <cell r="E6" t="str">
            <v>34970A &amp; 34901A</v>
          </cell>
          <cell r="F6" t="str">
            <v>MY41007589 / MY41002317</v>
          </cell>
          <cell r="G6" t="str">
            <v>---</v>
          </cell>
          <cell r="H6">
            <v>1</v>
          </cell>
          <cell r="M6">
            <v>39070</v>
          </cell>
          <cell r="N6" t="str">
            <v>EMP022</v>
          </cell>
          <cell r="P6" t="str">
            <v>EELS-06/2977</v>
          </cell>
          <cell r="R6" t="str">
            <v>Agilent</v>
          </cell>
        </row>
        <row r="7">
          <cell r="C7" t="str">
            <v>Data Acquisition &amp; Switch Unit</v>
          </cell>
          <cell r="D7" t="str">
            <v>Data Acquisition &amp; Switch Unit</v>
          </cell>
          <cell r="E7" t="str">
            <v>34970A &amp; 34903A</v>
          </cell>
          <cell r="F7" t="str">
            <v>MY41016191 / MY41001018</v>
          </cell>
          <cell r="G7" t="str">
            <v>---</v>
          </cell>
          <cell r="H7">
            <v>1</v>
          </cell>
          <cell r="M7">
            <v>39070</v>
          </cell>
          <cell r="N7" t="str">
            <v>EMP022</v>
          </cell>
          <cell r="P7" t="str">
            <v>EELS-06/2978</v>
          </cell>
          <cell r="R7" t="str">
            <v>Agilent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LIG)"/>
      <sheetName val="(LIG2)"/>
      <sheetName val="Uncert."/>
      <sheetName val="Sheet1 (2)"/>
      <sheetName val="Sheet2"/>
      <sheetName val="Cert. (LIG)"/>
      <sheetName val="Cert.(DTM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"/>
      <sheetName val="Record-Form#1"/>
      <sheetName val="Record-Form#2"/>
      <sheetName val="5520A TC+RTD IND UNCER"/>
      <sheetName val="Judgement Criteria"/>
      <sheetName val="STDLis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06"/>
      <sheetName val="Data Form-1"/>
      <sheetName val="Data Form-2"/>
      <sheetName val="5520A UNCER"/>
      <sheetName val="Judgement Criteria"/>
      <sheetName val="Verification 5520A"/>
      <sheetName val="Eq.Lis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39035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>
            <v>0</v>
          </cell>
          <cell r="G88">
            <v>39148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>
            <v>0</v>
          </cell>
          <cell r="G89">
            <v>39148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>
            <v>0</v>
          </cell>
          <cell r="G90">
            <v>39148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>
            <v>0</v>
          </cell>
          <cell r="G91">
            <v>39148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>
            <v>0</v>
          </cell>
          <cell r="G92">
            <v>39148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>
            <v>0</v>
          </cell>
          <cell r="G93">
            <v>39148</v>
          </cell>
          <cell r="H93" t="str">
            <v>NIST</v>
          </cell>
        </row>
        <row r="94">
          <cell r="A94" t="str">
            <v>SE-99001</v>
          </cell>
          <cell r="B94" t="str">
            <v>DC Standard</v>
          </cell>
          <cell r="C94" t="str">
            <v>Fluke</v>
          </cell>
          <cell r="D94" t="str">
            <v>732B</v>
          </cell>
          <cell r="E94" t="str">
            <v>7135010</v>
          </cell>
          <cell r="F94" t="str">
            <v>EL-0037/06</v>
          </cell>
          <cell r="G94">
            <v>39495</v>
          </cell>
          <cell r="H94" t="str">
            <v>NIMT</v>
          </cell>
        </row>
        <row r="95">
          <cell r="A95" t="str">
            <v>SE-99003</v>
          </cell>
          <cell r="B95" t="str">
            <v>Calibrator/Source</v>
          </cell>
          <cell r="C95" t="str">
            <v>Keithley</v>
          </cell>
          <cell r="D95">
            <v>263</v>
          </cell>
          <cell r="E95" t="str">
            <v>0561936</v>
          </cell>
          <cell r="F95" t="str">
            <v>405-4003</v>
          </cell>
          <cell r="G95">
            <v>39066</v>
          </cell>
          <cell r="H95" t="str">
            <v>NIMT</v>
          </cell>
        </row>
        <row r="96">
          <cell r="A96" t="str">
            <v>SE-99004</v>
          </cell>
          <cell r="B96" t="str">
            <v>DC Calibration Set</v>
          </cell>
          <cell r="C96" t="str">
            <v>Yokogawa</v>
          </cell>
          <cell r="D96">
            <v>2560</v>
          </cell>
          <cell r="E96" t="str">
            <v>55BL9039</v>
          </cell>
          <cell r="F96" t="str">
            <v>EELG-06/0088</v>
          </cell>
          <cell r="G96">
            <v>39176</v>
          </cell>
          <cell r="H96" t="str">
            <v>NIMT</v>
          </cell>
        </row>
        <row r="97">
          <cell r="A97" t="str">
            <v>SE-99005</v>
          </cell>
          <cell r="B97" t="str">
            <v>AC Voltage Current Standard</v>
          </cell>
          <cell r="C97" t="str">
            <v>Yokogawa</v>
          </cell>
          <cell r="D97" t="str">
            <v>2558-00</v>
          </cell>
          <cell r="E97" t="str">
            <v>55AY9023</v>
          </cell>
          <cell r="F97" t="str">
            <v>EELG-06/0089</v>
          </cell>
          <cell r="G97">
            <v>39176</v>
          </cell>
          <cell r="H97" t="str">
            <v>NIMT</v>
          </cell>
        </row>
        <row r="98">
          <cell r="A98" t="str">
            <v>SE-99006</v>
          </cell>
          <cell r="B98" t="str">
            <v>Multi-Product Calibrator</v>
          </cell>
          <cell r="C98" t="str">
            <v>Fluke</v>
          </cell>
          <cell r="D98" t="str">
            <v>5500A+SC300</v>
          </cell>
          <cell r="E98" t="str">
            <v>6490021</v>
          </cell>
          <cell r="F98" t="str">
            <v>406-4006</v>
          </cell>
          <cell r="G98">
            <v>39114</v>
          </cell>
          <cell r="H98" t="str">
            <v>NIMT, NIST</v>
          </cell>
        </row>
        <row r="99">
          <cell r="A99" t="str">
            <v>SE-99010</v>
          </cell>
          <cell r="B99" t="str">
            <v>Amplifier</v>
          </cell>
          <cell r="C99" t="str">
            <v>Fluke</v>
          </cell>
          <cell r="D99" t="str">
            <v>5725A</v>
          </cell>
          <cell r="E99" t="str">
            <v>6485001</v>
          </cell>
          <cell r="F99" t="str">
            <v>EL-0226/04</v>
          </cell>
          <cell r="G99">
            <v>38745</v>
          </cell>
          <cell r="H99" t="str">
            <v>NIMT</v>
          </cell>
        </row>
        <row r="100">
          <cell r="A100" t="str">
            <v>SE-99011</v>
          </cell>
          <cell r="B100" t="str">
            <v>Portable Calibrator</v>
          </cell>
          <cell r="C100" t="str">
            <v>Yokogawa</v>
          </cell>
          <cell r="D100">
            <v>2422</v>
          </cell>
          <cell r="E100" t="str">
            <v>65MD0433</v>
          </cell>
          <cell r="F100" t="str">
            <v>EET-05/0065</v>
          </cell>
          <cell r="G100">
            <v>38853</v>
          </cell>
          <cell r="H100" t="str">
            <v>NIMT</v>
          </cell>
        </row>
        <row r="101">
          <cell r="A101" t="str">
            <v>SE-99012</v>
          </cell>
          <cell r="B101" t="str">
            <v>Digital Multimeter</v>
          </cell>
          <cell r="C101" t="str">
            <v>HP</v>
          </cell>
          <cell r="D101" t="str">
            <v>3458A-002</v>
          </cell>
          <cell r="E101" t="str">
            <v>2823A12137</v>
          </cell>
          <cell r="F101" t="str">
            <v>406-4012</v>
          </cell>
          <cell r="G101">
            <v>39172</v>
          </cell>
          <cell r="H101" t="str">
            <v>NIST, NMI, NIMT</v>
          </cell>
        </row>
        <row r="102">
          <cell r="A102" t="str">
            <v>SE-99013</v>
          </cell>
          <cell r="B102" t="str">
            <v>RMS Voltmeter</v>
          </cell>
          <cell r="C102" t="str">
            <v>HP</v>
          </cell>
          <cell r="D102" t="str">
            <v>3400B</v>
          </cell>
          <cell r="E102" t="str">
            <v>3241A01159</v>
          </cell>
          <cell r="F102" t="str">
            <v>406-4013</v>
          </cell>
          <cell r="G102">
            <v>39086</v>
          </cell>
          <cell r="H102" t="str">
            <v>NIMT, NIST</v>
          </cell>
        </row>
        <row r="103">
          <cell r="A103" t="str">
            <v>SE-99014</v>
          </cell>
          <cell r="B103" t="str">
            <v>Digital Multimeter</v>
          </cell>
          <cell r="C103" t="str">
            <v>HP</v>
          </cell>
          <cell r="D103" t="str">
            <v>34401A</v>
          </cell>
          <cell r="E103" t="str">
            <v>US36051808</v>
          </cell>
          <cell r="F103" t="str">
            <v>406-4014</v>
          </cell>
          <cell r="G103">
            <v>39205</v>
          </cell>
          <cell r="H103" t="str">
            <v>NIMT</v>
          </cell>
        </row>
        <row r="104">
          <cell r="A104" t="str">
            <v>SE-99015</v>
          </cell>
          <cell r="B104" t="str">
            <v>Digital Multimeter</v>
          </cell>
          <cell r="C104" t="str">
            <v>Yokogawa</v>
          </cell>
          <cell r="D104" t="str">
            <v>7537-01</v>
          </cell>
          <cell r="E104" t="str">
            <v>8C00496</v>
          </cell>
          <cell r="F104" t="str">
            <v>EELG-05/0140</v>
          </cell>
          <cell r="G104">
            <v>38846</v>
          </cell>
          <cell r="H104" t="str">
            <v>NIMT</v>
          </cell>
        </row>
        <row r="105">
          <cell r="A105" t="str">
            <v>SE-99016</v>
          </cell>
          <cell r="B105" t="str">
            <v>Digital Electrometer</v>
          </cell>
          <cell r="C105" t="str">
            <v>Keithley</v>
          </cell>
          <cell r="D105" t="str">
            <v>617</v>
          </cell>
          <cell r="E105" t="str">
            <v>0563306</v>
          </cell>
          <cell r="F105" t="str">
            <v>405-4016</v>
          </cell>
          <cell r="G105">
            <v>39063</v>
          </cell>
          <cell r="H105" t="str">
            <v>NIMT</v>
          </cell>
        </row>
        <row r="106">
          <cell r="A106" t="str">
            <v>SE-99017</v>
          </cell>
          <cell r="B106" t="str">
            <v>Multifunction Transfer Standard</v>
          </cell>
          <cell r="C106" t="str">
            <v>Wavetek</v>
          </cell>
          <cell r="D106" t="str">
            <v>4950</v>
          </cell>
          <cell r="E106" t="str">
            <v>38173</v>
          </cell>
          <cell r="F106" t="str">
            <v>EELG-05/0250</v>
          </cell>
          <cell r="G106">
            <v>38889</v>
          </cell>
          <cell r="H106" t="str">
            <v>NIMT</v>
          </cell>
        </row>
        <row r="107">
          <cell r="A107" t="str">
            <v>SE-99022</v>
          </cell>
          <cell r="B107" t="str">
            <v>Primary DC/AC Shunt</v>
          </cell>
          <cell r="C107" t="str">
            <v>Holt</v>
          </cell>
          <cell r="D107" t="str">
            <v>HCS-1</v>
          </cell>
          <cell r="E107" t="str">
            <v>0943500001351</v>
          </cell>
          <cell r="F107" t="str">
            <v>NEFE-04-0064</v>
          </cell>
          <cell r="G107">
            <v>38880</v>
          </cell>
          <cell r="H107" t="str">
            <v>NIST</v>
          </cell>
        </row>
        <row r="108">
          <cell r="A108" t="str">
            <v>SE-99022</v>
          </cell>
          <cell r="B108" t="str">
            <v>Primary DC/AC Shunt</v>
          </cell>
          <cell r="C108" t="str">
            <v>Holt</v>
          </cell>
          <cell r="D108" t="str">
            <v>HCS-1</v>
          </cell>
          <cell r="E108" t="str">
            <v>0943500001351</v>
          </cell>
          <cell r="F108" t="str">
            <v>EL-0211/04</v>
          </cell>
          <cell r="G108">
            <v>39022</v>
          </cell>
          <cell r="H108" t="str">
            <v>NIMT</v>
          </cell>
        </row>
        <row r="109">
          <cell r="A109" t="str">
            <v>SE-99023</v>
          </cell>
          <cell r="B109" t="str">
            <v>Electronic Load</v>
          </cell>
          <cell r="C109" t="str">
            <v>Kikusui</v>
          </cell>
          <cell r="D109" t="str">
            <v>PLZ700W</v>
          </cell>
          <cell r="E109" t="str">
            <v>1650065</v>
          </cell>
          <cell r="F109" t="str">
            <v>405-4023</v>
          </cell>
          <cell r="G109">
            <v>38929</v>
          </cell>
          <cell r="H109" t="str">
            <v>NIMT</v>
          </cell>
        </row>
        <row r="110">
          <cell r="A110" t="str">
            <v>SE-99024</v>
          </cell>
          <cell r="B110" t="str">
            <v>Standard Shunt</v>
          </cell>
          <cell r="C110" t="str">
            <v>Yokogawa</v>
          </cell>
          <cell r="D110" t="str">
            <v>2743-06</v>
          </cell>
          <cell r="E110" t="str">
            <v>69VG0602</v>
          </cell>
          <cell r="F110" t="str">
            <v>EL-0151/05</v>
          </cell>
          <cell r="G110">
            <v>38944</v>
          </cell>
          <cell r="H110" t="str">
            <v>NIMT</v>
          </cell>
        </row>
        <row r="111">
          <cell r="A111" t="str">
            <v>SE-99025</v>
          </cell>
          <cell r="B111" t="str">
            <v>DC/AC Shunt</v>
          </cell>
          <cell r="C111" t="str">
            <v>Guildline</v>
          </cell>
          <cell r="D111" t="str">
            <v>7320</v>
          </cell>
          <cell r="E111" t="str">
            <v>63834</v>
          </cell>
          <cell r="F111" t="str">
            <v>EL-0210/04</v>
          </cell>
          <cell r="G111">
            <v>39022</v>
          </cell>
          <cell r="H111" t="str">
            <v>NIMT</v>
          </cell>
        </row>
        <row r="112">
          <cell r="A112" t="str">
            <v>SE-99026</v>
          </cell>
          <cell r="B112" t="str">
            <v>AC/DC Shunt</v>
          </cell>
          <cell r="C112" t="str">
            <v>Wavetek</v>
          </cell>
          <cell r="D112">
            <v>4953</v>
          </cell>
          <cell r="E112" t="str">
            <v>38105</v>
          </cell>
          <cell r="F112" t="str">
            <v>405-4026</v>
          </cell>
          <cell r="G112">
            <v>38883</v>
          </cell>
          <cell r="H112" t="str">
            <v>NIMT</v>
          </cell>
        </row>
        <row r="113">
          <cell r="A113" t="str">
            <v>SE-99027</v>
          </cell>
          <cell r="B113" t="str">
            <v>Curr. Calibrator for W.Tester</v>
          </cell>
          <cell r="C113" t="str">
            <v>Kikusui</v>
          </cell>
          <cell r="D113" t="str">
            <v>TOS1200</v>
          </cell>
          <cell r="E113" t="str">
            <v>15110556</v>
          </cell>
          <cell r="F113" t="str">
            <v>EELG-05/0255</v>
          </cell>
          <cell r="G113">
            <v>38893</v>
          </cell>
          <cell r="H113" t="str">
            <v>NIMT</v>
          </cell>
        </row>
        <row r="114">
          <cell r="A114" t="str">
            <v>SE-99028</v>
          </cell>
          <cell r="B114" t="str">
            <v>High Voltage Digitalmeter</v>
          </cell>
          <cell r="C114" t="str">
            <v>Kikusui</v>
          </cell>
          <cell r="D114" t="str">
            <v>149-10A</v>
          </cell>
          <cell r="E114" t="str">
            <v>15123315</v>
          </cell>
          <cell r="F114" t="str">
            <v>EELG-06/0093</v>
          </cell>
          <cell r="G114">
            <v>39178</v>
          </cell>
          <cell r="H114" t="str">
            <v>NMI, NIMT</v>
          </cell>
        </row>
        <row r="115">
          <cell r="A115" t="str">
            <v>SE-99030</v>
          </cell>
          <cell r="B115" t="str">
            <v>Withstanding Voltage Tester</v>
          </cell>
          <cell r="C115" t="str">
            <v>Kikusui</v>
          </cell>
          <cell r="D115" t="str">
            <v>TOS5101</v>
          </cell>
          <cell r="E115" t="str">
            <v>15110328</v>
          </cell>
          <cell r="F115" t="str">
            <v>406-4030</v>
          </cell>
          <cell r="G115">
            <v>39155</v>
          </cell>
          <cell r="H115" t="str">
            <v>NMI, NIMT</v>
          </cell>
        </row>
        <row r="116">
          <cell r="A116" t="str">
            <v>SE-99032</v>
          </cell>
          <cell r="B116" t="str">
            <v>Decade Resistance Box</v>
          </cell>
          <cell r="C116" t="str">
            <v>ESI</v>
          </cell>
          <cell r="D116" t="str">
            <v>DB62-11K</v>
          </cell>
          <cell r="E116" t="str">
            <v>N20708880062A</v>
          </cell>
          <cell r="F116" t="str">
            <v>EELG-06/0090</v>
          </cell>
          <cell r="G116">
            <v>39180</v>
          </cell>
          <cell r="H116" t="str">
            <v>NIST, NMI</v>
          </cell>
        </row>
        <row r="117">
          <cell r="A117" t="str">
            <v>SE-99033</v>
          </cell>
          <cell r="B117" t="str">
            <v>Decade Resistance Box</v>
          </cell>
          <cell r="C117" t="str">
            <v>ESI</v>
          </cell>
          <cell r="D117" t="str">
            <v>DB62-11M</v>
          </cell>
          <cell r="E117" t="str">
            <v>R2020196DB62D</v>
          </cell>
          <cell r="F117" t="str">
            <v>EELG-06/0091</v>
          </cell>
          <cell r="G117">
            <v>39178</v>
          </cell>
          <cell r="H117" t="str">
            <v>NIST, NMI</v>
          </cell>
        </row>
        <row r="118">
          <cell r="A118" t="str">
            <v>SE-99034</v>
          </cell>
          <cell r="B118" t="str">
            <v>Decade Resistance Box</v>
          </cell>
          <cell r="C118" t="str">
            <v>Yokogawa</v>
          </cell>
          <cell r="D118" t="str">
            <v>2793-03</v>
          </cell>
          <cell r="E118" t="str">
            <v>00084U</v>
          </cell>
          <cell r="F118" t="str">
            <v>EELG-06/0092</v>
          </cell>
          <cell r="G118">
            <v>39180</v>
          </cell>
          <cell r="H118" t="str">
            <v>NIST, NMI</v>
          </cell>
        </row>
        <row r="119">
          <cell r="A119" t="str">
            <v>SE-99035</v>
          </cell>
          <cell r="B119" t="str">
            <v>Decade Resistance Box</v>
          </cell>
          <cell r="C119" t="str">
            <v>E&amp;C</v>
          </cell>
          <cell r="D119" t="str">
            <v>DR25500</v>
          </cell>
          <cell r="E119" t="str">
            <v>9507352</v>
          </cell>
          <cell r="F119" t="str">
            <v>EELG-05/0656</v>
          </cell>
          <cell r="G119">
            <v>39063</v>
          </cell>
          <cell r="H119" t="str">
            <v>NIST, NMI, NIMT</v>
          </cell>
        </row>
        <row r="120">
          <cell r="A120" t="str">
            <v>SE-99036</v>
          </cell>
          <cell r="B120" t="str">
            <v>4-Terminal Pair Resistor Set</v>
          </cell>
          <cell r="C120" t="str">
            <v>HP</v>
          </cell>
          <cell r="D120" t="str">
            <v>42030A</v>
          </cell>
          <cell r="E120" t="str">
            <v>3143J00135</v>
          </cell>
          <cell r="F120" t="str">
            <v>060210</v>
          </cell>
          <cell r="G120">
            <v>39424</v>
          </cell>
          <cell r="H120" t="str">
            <v>NMIJ</v>
          </cell>
        </row>
        <row r="121">
          <cell r="A121" t="str">
            <v>SE-99037</v>
          </cell>
          <cell r="B121" t="str">
            <v>Standard Resistor : 1mΩ</v>
          </cell>
          <cell r="C121" t="str">
            <v>Yokogawa</v>
          </cell>
          <cell r="D121" t="str">
            <v>2792-1m</v>
          </cell>
          <cell r="E121" t="str">
            <v>66VW1038</v>
          </cell>
          <cell r="F121" t="str">
            <v>EL-0148/05</v>
          </cell>
          <cell r="G121">
            <v>38944</v>
          </cell>
          <cell r="H121" t="str">
            <v>NIMT</v>
          </cell>
        </row>
        <row r="122">
          <cell r="A122" t="str">
            <v>SE-99038</v>
          </cell>
          <cell r="B122" t="str">
            <v>Standard Resistor : 10mΩ</v>
          </cell>
          <cell r="C122" t="str">
            <v>Yokogawa</v>
          </cell>
          <cell r="D122" t="str">
            <v>2792-10m</v>
          </cell>
          <cell r="E122" t="str">
            <v>N73D23</v>
          </cell>
          <cell r="F122" t="str">
            <v>EL-0109/04</v>
          </cell>
          <cell r="G122">
            <v>38869</v>
          </cell>
          <cell r="H122" t="str">
            <v>NIMT</v>
          </cell>
        </row>
        <row r="123">
          <cell r="A123" t="str">
            <v>SE-99039</v>
          </cell>
          <cell r="B123" t="str">
            <v>Standard Resistor : 100mΩ</v>
          </cell>
          <cell r="C123" t="str">
            <v>Yokogawa</v>
          </cell>
          <cell r="D123" t="str">
            <v>2792-100m</v>
          </cell>
          <cell r="E123" t="str">
            <v>66VW3052</v>
          </cell>
          <cell r="F123" t="str">
            <v>EL-0110/04</v>
          </cell>
          <cell r="G123">
            <v>38869</v>
          </cell>
          <cell r="H123" t="str">
            <v>NIMT</v>
          </cell>
        </row>
        <row r="124">
          <cell r="A124" t="str">
            <v>SE-99040</v>
          </cell>
          <cell r="B124" t="str">
            <v>Standard Resistor : 1Ω</v>
          </cell>
          <cell r="C124" t="str">
            <v>Yokogawa</v>
          </cell>
          <cell r="D124" t="str">
            <v>2792-1</v>
          </cell>
          <cell r="E124" t="str">
            <v>69VW4003</v>
          </cell>
          <cell r="F124" t="str">
            <v>Damaged, donot use</v>
          </cell>
          <cell r="G124">
            <v>0</v>
          </cell>
          <cell r="H124">
            <v>0</v>
          </cell>
        </row>
        <row r="125">
          <cell r="A125" t="str">
            <v>SE-99042</v>
          </cell>
          <cell r="B125" t="str">
            <v>Standard Resistor : 10Ω</v>
          </cell>
          <cell r="C125" t="str">
            <v>Yokogawa</v>
          </cell>
          <cell r="D125" t="str">
            <v>2792-10</v>
          </cell>
          <cell r="E125" t="str">
            <v>69VW5003</v>
          </cell>
          <cell r="F125" t="str">
            <v>EL-0112/04</v>
          </cell>
          <cell r="G125">
            <v>38869</v>
          </cell>
          <cell r="H125" t="str">
            <v>NIMT</v>
          </cell>
        </row>
        <row r="126">
          <cell r="A126" t="str">
            <v>SE-99044</v>
          </cell>
          <cell r="B126" t="str">
            <v>Standard Resistor : 100Ω</v>
          </cell>
          <cell r="C126" t="str">
            <v>Yokogawa</v>
          </cell>
          <cell r="D126" t="str">
            <v>2792-100</v>
          </cell>
          <cell r="E126" t="str">
            <v>69VW6002</v>
          </cell>
          <cell r="F126" t="str">
            <v>EL-0149/05</v>
          </cell>
          <cell r="G126">
            <v>39309</v>
          </cell>
          <cell r="H126" t="str">
            <v>NIMT</v>
          </cell>
        </row>
        <row r="127">
          <cell r="A127" t="str">
            <v>SE-99046</v>
          </cell>
          <cell r="B127" t="str">
            <v>Metal Clad Resistor : 0.1Ω</v>
          </cell>
          <cell r="C127" t="str">
            <v>PCN</v>
          </cell>
          <cell r="D127" t="str">
            <v>RH250M4-0.1</v>
          </cell>
          <cell r="E127" t="str">
            <v>T001</v>
          </cell>
          <cell r="F127" t="str">
            <v>405-4046</v>
          </cell>
          <cell r="G127">
            <v>38954</v>
          </cell>
          <cell r="H127" t="str">
            <v>NIMT</v>
          </cell>
        </row>
        <row r="128">
          <cell r="A128" t="str">
            <v>SE-99047</v>
          </cell>
          <cell r="B128" t="str">
            <v>Metal Clad Resistor : 0.5Ω</v>
          </cell>
          <cell r="C128" t="str">
            <v>PCN</v>
          </cell>
          <cell r="D128" t="str">
            <v>RH250M4-0.5</v>
          </cell>
          <cell r="E128" t="str">
            <v>T002</v>
          </cell>
          <cell r="F128" t="str">
            <v>405-4047</v>
          </cell>
          <cell r="G128">
            <v>38954</v>
          </cell>
          <cell r="H128" t="str">
            <v>NIMT</v>
          </cell>
        </row>
        <row r="129">
          <cell r="A129" t="str">
            <v>SE-99048</v>
          </cell>
          <cell r="B129" t="str">
            <v>Metal Clad Resistor : 1Ω</v>
          </cell>
          <cell r="C129" t="str">
            <v>PCN</v>
          </cell>
          <cell r="D129" t="str">
            <v>RH250ML-1</v>
          </cell>
          <cell r="E129" t="str">
            <v>T003</v>
          </cell>
          <cell r="F129" t="str">
            <v>405-4048</v>
          </cell>
          <cell r="G129">
            <v>38954</v>
          </cell>
          <cell r="H129" t="str">
            <v>NIMT</v>
          </cell>
        </row>
        <row r="130">
          <cell r="A130" t="str">
            <v>SE-99049</v>
          </cell>
          <cell r="B130" t="str">
            <v>Standard Resistor : 1Ω</v>
          </cell>
          <cell r="C130" t="str">
            <v>Fluke</v>
          </cell>
          <cell r="D130" t="str">
            <v>742A-1</v>
          </cell>
          <cell r="E130" t="str">
            <v>6330024</v>
          </cell>
          <cell r="F130" t="str">
            <v>EL-0147/05</v>
          </cell>
          <cell r="G130">
            <v>38944</v>
          </cell>
          <cell r="H130" t="str">
            <v>NIMT</v>
          </cell>
        </row>
        <row r="131">
          <cell r="A131" t="str">
            <v>SE-99050</v>
          </cell>
          <cell r="B131" t="str">
            <v>Standard Resistor : 10kΩ</v>
          </cell>
          <cell r="C131" t="str">
            <v>Fluke</v>
          </cell>
          <cell r="D131" t="str">
            <v>742A-10k</v>
          </cell>
          <cell r="E131" t="str">
            <v>6340009</v>
          </cell>
          <cell r="F131" t="str">
            <v>EL-0115/04</v>
          </cell>
          <cell r="G131">
            <v>38869</v>
          </cell>
          <cell r="H131" t="str">
            <v>NIMT</v>
          </cell>
        </row>
        <row r="132">
          <cell r="A132" t="str">
            <v>SE-99051</v>
          </cell>
          <cell r="B132" t="str">
            <v>Metal Film Resistor Set</v>
          </cell>
          <cell r="C132" t="str">
            <v>PCN</v>
          </cell>
          <cell r="D132" t="str">
            <v>10&amp;160</v>
          </cell>
          <cell r="E132">
            <v>0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SE-99052</v>
          </cell>
          <cell r="B133" t="str">
            <v>Standard Resistor Set</v>
          </cell>
          <cell r="C133" t="str">
            <v>Electrohm</v>
          </cell>
          <cell r="D133" t="str">
            <v>10~10MOhm</v>
          </cell>
          <cell r="E133" t="str">
            <v>99199</v>
          </cell>
          <cell r="F133" t="str">
            <v>Calibration not required</v>
          </cell>
          <cell r="G133">
            <v>0</v>
          </cell>
          <cell r="H133">
            <v>0</v>
          </cell>
        </row>
        <row r="134">
          <cell r="A134" t="str">
            <v>SE-99057</v>
          </cell>
          <cell r="B134" t="str">
            <v>Decade Capacitor</v>
          </cell>
          <cell r="C134" t="str">
            <v>HP</v>
          </cell>
          <cell r="D134" t="str">
            <v>4440B</v>
          </cell>
          <cell r="E134" t="str">
            <v>1224J03634</v>
          </cell>
          <cell r="F134" t="str">
            <v>406-4057</v>
          </cell>
          <cell r="G134">
            <v>39129</v>
          </cell>
          <cell r="H134" t="str">
            <v>NMIJ,NIMT</v>
          </cell>
        </row>
        <row r="135">
          <cell r="A135" t="str">
            <v>SE-99058</v>
          </cell>
          <cell r="B135" t="str">
            <v>Standard Air Capacitor : 1pF</v>
          </cell>
          <cell r="C135" t="str">
            <v>GenRad</v>
          </cell>
          <cell r="D135" t="str">
            <v>1403-K</v>
          </cell>
          <cell r="E135" t="str">
            <v>6473</v>
          </cell>
          <cell r="F135" t="str">
            <v>Do not used this equipment</v>
          </cell>
          <cell r="G135">
            <v>0</v>
          </cell>
          <cell r="H135">
            <v>0</v>
          </cell>
        </row>
        <row r="136">
          <cell r="A136" t="str">
            <v>SE-99059</v>
          </cell>
          <cell r="B136" t="str">
            <v>Standard Air Capacitor : 10pF</v>
          </cell>
          <cell r="C136" t="str">
            <v>GenRad</v>
          </cell>
          <cell r="D136" t="str">
            <v>1403-G</v>
          </cell>
          <cell r="E136" t="str">
            <v>6523</v>
          </cell>
          <cell r="F136" t="str">
            <v>Do not used this equipment</v>
          </cell>
          <cell r="G136">
            <v>0</v>
          </cell>
          <cell r="H136">
            <v>0</v>
          </cell>
        </row>
        <row r="137">
          <cell r="A137" t="str">
            <v>SE-99060</v>
          </cell>
          <cell r="B137" t="str">
            <v>Standard Air Capacitor : 100pF</v>
          </cell>
          <cell r="C137" t="str">
            <v>GenRad</v>
          </cell>
          <cell r="D137" t="str">
            <v>1403-D</v>
          </cell>
          <cell r="E137" t="str">
            <v>6437</v>
          </cell>
          <cell r="F137" t="str">
            <v>Do not used this equipment</v>
          </cell>
          <cell r="G137">
            <v>0</v>
          </cell>
          <cell r="H137">
            <v>0</v>
          </cell>
        </row>
        <row r="138">
          <cell r="A138" t="str">
            <v>SE-99061</v>
          </cell>
          <cell r="B138" t="str">
            <v>Standard Air Capacitor : 1000pF</v>
          </cell>
          <cell r="C138" t="str">
            <v>GenRad</v>
          </cell>
          <cell r="D138" t="str">
            <v>1403-A</v>
          </cell>
          <cell r="E138" t="str">
            <v>6421</v>
          </cell>
          <cell r="F138" t="str">
            <v>Do not used this equipment</v>
          </cell>
          <cell r="G138">
            <v>0</v>
          </cell>
          <cell r="H138">
            <v>0</v>
          </cell>
        </row>
        <row r="139">
          <cell r="A139" t="str">
            <v>SE-99062</v>
          </cell>
          <cell r="B139" t="str">
            <v>Standard Air Capacitor Set</v>
          </cell>
          <cell r="C139" t="str">
            <v>HP</v>
          </cell>
          <cell r="D139" t="str">
            <v>16380A</v>
          </cell>
          <cell r="E139" t="str">
            <v>1840J01363</v>
          </cell>
          <cell r="F139" t="str">
            <v>060209</v>
          </cell>
          <cell r="G139">
            <v>39423</v>
          </cell>
          <cell r="H139" t="str">
            <v>NMIJ</v>
          </cell>
        </row>
        <row r="140">
          <cell r="A140" t="str">
            <v>SE-99064</v>
          </cell>
          <cell r="B140" t="str">
            <v>Capacitance Standard Set</v>
          </cell>
          <cell r="C140" t="str">
            <v>HP</v>
          </cell>
          <cell r="D140" t="str">
            <v>16380C</v>
          </cell>
          <cell r="E140" t="str">
            <v>2519J00557</v>
          </cell>
          <cell r="F140" t="str">
            <v>060217</v>
          </cell>
          <cell r="G140">
            <v>39423</v>
          </cell>
          <cell r="H140" t="str">
            <v>NMIJ</v>
          </cell>
        </row>
        <row r="141">
          <cell r="A141" t="str">
            <v>SE-99066</v>
          </cell>
          <cell r="B141" t="str">
            <v>Precision Decade Capacitor</v>
          </cell>
          <cell r="C141" t="str">
            <v>GenRad</v>
          </cell>
          <cell r="D141">
            <v>1413</v>
          </cell>
          <cell r="E141" t="str">
            <v>1140</v>
          </cell>
          <cell r="F141" t="str">
            <v>406-4066</v>
          </cell>
          <cell r="G141">
            <v>39182</v>
          </cell>
          <cell r="H141" t="str">
            <v>NIMT, NMIJ</v>
          </cell>
        </row>
        <row r="142">
          <cell r="A142" t="str">
            <v>SE-99067</v>
          </cell>
          <cell r="B142" t="str">
            <v>Standard Capacitor Set</v>
          </cell>
          <cell r="C142" t="str">
            <v>Soshin</v>
          </cell>
          <cell r="D142" t="str">
            <v>30pF,60pF,800pF</v>
          </cell>
          <cell r="E142" t="str">
            <v>6F6G</v>
          </cell>
          <cell r="F142" t="str">
            <v>Calibration not required</v>
          </cell>
          <cell r="G142">
            <v>0</v>
          </cell>
          <cell r="H142">
            <v>0</v>
          </cell>
        </row>
        <row r="143">
          <cell r="A143" t="str">
            <v>SE-99069</v>
          </cell>
          <cell r="B143" t="str">
            <v>Standard Self-Inductor : 100uH</v>
          </cell>
          <cell r="C143" t="str">
            <v>Ando</v>
          </cell>
          <cell r="D143" t="str">
            <v>RS-102</v>
          </cell>
          <cell r="E143" t="str">
            <v>456260</v>
          </cell>
          <cell r="F143" t="str">
            <v>EL-0127/05</v>
          </cell>
          <cell r="G143">
            <v>39236</v>
          </cell>
          <cell r="H143" t="str">
            <v>NIMT</v>
          </cell>
        </row>
        <row r="144">
          <cell r="A144" t="str">
            <v>SE-99070</v>
          </cell>
          <cell r="B144" t="str">
            <v>Standard Self-Inductor : 1mH</v>
          </cell>
          <cell r="C144" t="str">
            <v>Ando</v>
          </cell>
          <cell r="D144" t="str">
            <v>RS-104</v>
          </cell>
          <cell r="E144" t="str">
            <v>456261</v>
          </cell>
          <cell r="F144" t="str">
            <v>EL-0128/05</v>
          </cell>
          <cell r="G144">
            <v>39236</v>
          </cell>
          <cell r="H144" t="str">
            <v>NIMT</v>
          </cell>
        </row>
        <row r="145">
          <cell r="A145" t="str">
            <v>SE-99071</v>
          </cell>
          <cell r="B145" t="str">
            <v>Standard Self-Inductor : 10mH</v>
          </cell>
          <cell r="C145" t="str">
            <v>Ando</v>
          </cell>
          <cell r="D145" t="str">
            <v>RS-106</v>
          </cell>
          <cell r="E145" t="str">
            <v>456262</v>
          </cell>
          <cell r="F145" t="str">
            <v>EL-0129/05</v>
          </cell>
          <cell r="G145">
            <v>39236</v>
          </cell>
          <cell r="H145" t="str">
            <v>NIMT</v>
          </cell>
        </row>
        <row r="146">
          <cell r="A146" t="str">
            <v>SE-99072</v>
          </cell>
          <cell r="B146" t="str">
            <v>Standard Self-Inductor : 100mH</v>
          </cell>
          <cell r="C146" t="str">
            <v>Ando</v>
          </cell>
          <cell r="D146" t="str">
            <v>RS-108</v>
          </cell>
          <cell r="E146" t="str">
            <v>456263</v>
          </cell>
          <cell r="F146" t="str">
            <v>EL-0130/05</v>
          </cell>
          <cell r="G146">
            <v>39236</v>
          </cell>
          <cell r="H146" t="str">
            <v>NIMT</v>
          </cell>
        </row>
        <row r="147">
          <cell r="A147" t="str">
            <v>SE-99073</v>
          </cell>
          <cell r="B147" t="str">
            <v>Standard Self-Inductor : 1H</v>
          </cell>
          <cell r="C147" t="str">
            <v>Ando</v>
          </cell>
          <cell r="D147" t="str">
            <v>RS-110</v>
          </cell>
          <cell r="E147" t="str">
            <v>456264</v>
          </cell>
          <cell r="F147" t="str">
            <v>EL-0131/05</v>
          </cell>
          <cell r="G147">
            <v>39236</v>
          </cell>
          <cell r="H147" t="str">
            <v>NIMT</v>
          </cell>
        </row>
        <row r="148">
          <cell r="A148" t="str">
            <v>SE-99074</v>
          </cell>
          <cell r="B148" t="str">
            <v>Decade Inductor</v>
          </cell>
          <cell r="C148" t="str">
            <v>Ando</v>
          </cell>
          <cell r="D148" t="str">
            <v>AM-3301</v>
          </cell>
          <cell r="E148" t="str">
            <v>60410520</v>
          </cell>
          <cell r="F148" t="str">
            <v>EL-0077/05</v>
          </cell>
          <cell r="G148">
            <v>38826</v>
          </cell>
          <cell r="H148" t="str">
            <v>NIMT</v>
          </cell>
        </row>
        <row r="149">
          <cell r="A149" t="str">
            <v>SE-99075</v>
          </cell>
          <cell r="B149" t="str">
            <v>LF Impedance Analyzer</v>
          </cell>
          <cell r="C149" t="str">
            <v>HP</v>
          </cell>
          <cell r="D149" t="str">
            <v>4192A</v>
          </cell>
          <cell r="E149" t="str">
            <v>2150J02509</v>
          </cell>
          <cell r="F149" t="str">
            <v>405-4075</v>
          </cell>
          <cell r="G149">
            <v>39076</v>
          </cell>
          <cell r="H149" t="str">
            <v>NIMT, NMIJ</v>
          </cell>
        </row>
        <row r="150">
          <cell r="A150" t="str">
            <v>SE-99076</v>
          </cell>
          <cell r="B150" t="str">
            <v>Precision LCR Meter</v>
          </cell>
          <cell r="C150" t="str">
            <v>HP</v>
          </cell>
          <cell r="D150" t="str">
            <v>4284A</v>
          </cell>
          <cell r="E150" t="str">
            <v>2940J07658</v>
          </cell>
          <cell r="F150" t="str">
            <v>406-4076</v>
          </cell>
          <cell r="G150">
            <v>39200</v>
          </cell>
          <cell r="H150" t="str">
            <v>NMIJ, NIMT</v>
          </cell>
        </row>
        <row r="151">
          <cell r="A151" t="str">
            <v>SE-99078</v>
          </cell>
          <cell r="B151" t="str">
            <v>Soldering Iron Tester</v>
          </cell>
          <cell r="C151" t="str">
            <v>Anritsu</v>
          </cell>
          <cell r="D151" t="str">
            <v>HS2D-100</v>
          </cell>
          <cell r="E151" t="str">
            <v>B07069</v>
          </cell>
          <cell r="F151" t="str">
            <v>Calibration not required</v>
          </cell>
          <cell r="G151">
            <v>0</v>
          </cell>
          <cell r="H151">
            <v>0</v>
          </cell>
        </row>
        <row r="152">
          <cell r="A152" t="str">
            <v>SE-99079</v>
          </cell>
          <cell r="B152" t="str">
            <v>Wow Flutter / Jitter Calibrator</v>
          </cell>
          <cell r="C152" t="str">
            <v>Minato</v>
          </cell>
          <cell r="D152">
            <v>3101</v>
          </cell>
          <cell r="E152" t="str">
            <v>B9QE0063</v>
          </cell>
          <cell r="F152" t="str">
            <v>405-4079</v>
          </cell>
          <cell r="G152">
            <v>38809</v>
          </cell>
          <cell r="H152" t="str">
            <v>NIMT</v>
          </cell>
        </row>
        <row r="153">
          <cell r="A153" t="str">
            <v>SE-99081</v>
          </cell>
          <cell r="B153" t="str">
            <v>High Voltage Probe</v>
          </cell>
          <cell r="C153" t="str">
            <v>Tektronix</v>
          </cell>
          <cell r="D153" t="str">
            <v>P6015A</v>
          </cell>
          <cell r="E153" t="str">
            <v>B032616</v>
          </cell>
          <cell r="F153" t="str">
            <v>406-4081</v>
          </cell>
          <cell r="G153">
            <v>39172</v>
          </cell>
          <cell r="H153" t="str">
            <v>NML, NPL, NIMT</v>
          </cell>
        </row>
        <row r="154">
          <cell r="A154" t="str">
            <v>SE-99085</v>
          </cell>
          <cell r="B154" t="str">
            <v>Distortion Meter Calibrator</v>
          </cell>
          <cell r="C154" t="str">
            <v>ShibaSoku</v>
          </cell>
          <cell r="D154" t="str">
            <v>AC12B</v>
          </cell>
          <cell r="E154" t="str">
            <v>M-55799008</v>
          </cell>
          <cell r="F154" t="str">
            <v>Do not used this equipment</v>
          </cell>
          <cell r="G154">
            <v>0</v>
          </cell>
          <cell r="H154">
            <v>0</v>
          </cell>
        </row>
        <row r="155">
          <cell r="A155" t="str">
            <v>SE-99086</v>
          </cell>
          <cell r="B155" t="str">
            <v>Digital Stop Watch</v>
          </cell>
          <cell r="C155" t="str">
            <v>Seiko</v>
          </cell>
          <cell r="D155" t="str">
            <v>S032-4000</v>
          </cell>
          <cell r="E155" t="str">
            <v>127638</v>
          </cell>
          <cell r="F155" t="str">
            <v>405-4086</v>
          </cell>
          <cell r="G155">
            <v>38878</v>
          </cell>
          <cell r="H155" t="str">
            <v>NIMT</v>
          </cell>
        </row>
        <row r="156">
          <cell r="A156" t="str">
            <v>SE-99087</v>
          </cell>
          <cell r="B156" t="str">
            <v>Quartz Tester</v>
          </cell>
          <cell r="C156" t="str">
            <v>Seiko</v>
          </cell>
          <cell r="D156" t="str">
            <v>QT-2100</v>
          </cell>
          <cell r="E156" t="str">
            <v>6D0481</v>
          </cell>
          <cell r="F156" t="str">
            <v>405-4087</v>
          </cell>
          <cell r="G156">
            <v>38875</v>
          </cell>
          <cell r="H156" t="str">
            <v>NIMT</v>
          </cell>
        </row>
        <row r="157">
          <cell r="A157" t="str">
            <v>SE-99088</v>
          </cell>
          <cell r="B157" t="str">
            <v>Rubidium Frequency Standard</v>
          </cell>
          <cell r="C157" t="str">
            <v>R&amp;S</v>
          </cell>
          <cell r="D157" t="str">
            <v>XSRM</v>
          </cell>
          <cell r="E157" t="str">
            <v>300024/001</v>
          </cell>
          <cell r="F157" t="str">
            <v>EF-0016/06</v>
          </cell>
          <cell r="G157">
            <v>39520</v>
          </cell>
          <cell r="H157" t="str">
            <v>NIMT</v>
          </cell>
        </row>
        <row r="158">
          <cell r="A158" t="str">
            <v>SE-99089</v>
          </cell>
          <cell r="B158" t="str">
            <v>Universal Counter</v>
          </cell>
          <cell r="C158" t="str">
            <v>HP</v>
          </cell>
          <cell r="D158" t="str">
            <v>53132A</v>
          </cell>
          <cell r="E158" t="str">
            <v>3404A00701</v>
          </cell>
          <cell r="F158" t="str">
            <v>406-4089</v>
          </cell>
          <cell r="G158">
            <v>39189</v>
          </cell>
          <cell r="H158" t="str">
            <v>NIMT</v>
          </cell>
        </row>
        <row r="159">
          <cell r="A159" t="str">
            <v>SE-99090</v>
          </cell>
          <cell r="B159" t="str">
            <v>Microwave Frequency Counter</v>
          </cell>
          <cell r="C159" t="str">
            <v>HP</v>
          </cell>
          <cell r="D159" t="str">
            <v>5352B</v>
          </cell>
          <cell r="E159" t="str">
            <v>2826A00368</v>
          </cell>
          <cell r="F159" t="str">
            <v>EEH-05/0374</v>
          </cell>
          <cell r="G159">
            <v>38911</v>
          </cell>
          <cell r="H159" t="str">
            <v>NIMT, NIST, NPL</v>
          </cell>
        </row>
        <row r="160">
          <cell r="A160" t="str">
            <v>SE-99091</v>
          </cell>
          <cell r="B160" t="str">
            <v>GPSTime &amp; Freq. Ref. Receiver</v>
          </cell>
          <cell r="C160" t="str">
            <v>HP</v>
          </cell>
          <cell r="D160" t="str">
            <v>58503A</v>
          </cell>
          <cell r="E160" t="str">
            <v>3542A00419</v>
          </cell>
          <cell r="F160" t="str">
            <v>Calibration not required</v>
          </cell>
          <cell r="G160">
            <v>0</v>
          </cell>
          <cell r="H160">
            <v>0</v>
          </cell>
        </row>
        <row r="161">
          <cell r="A161" t="str">
            <v>SE-99093</v>
          </cell>
          <cell r="B161" t="str">
            <v>Synthesized Sweeper</v>
          </cell>
          <cell r="C161" t="str">
            <v>HP</v>
          </cell>
          <cell r="D161" t="str">
            <v>8340B</v>
          </cell>
          <cell r="E161" t="str">
            <v>2804A00799</v>
          </cell>
          <cell r="F161" t="str">
            <v>105-4005</v>
          </cell>
          <cell r="G161">
            <v>38816</v>
          </cell>
          <cell r="H161" t="str">
            <v>NIMT, NIST, NPL</v>
          </cell>
        </row>
        <row r="162">
          <cell r="A162" t="str">
            <v>SE-99094</v>
          </cell>
          <cell r="B162" t="str">
            <v xml:space="preserve">Synthesizer/Level Generator </v>
          </cell>
          <cell r="C162" t="str">
            <v>Anritsu</v>
          </cell>
          <cell r="D162" t="str">
            <v>MG443B</v>
          </cell>
          <cell r="E162" t="str">
            <v>M45140</v>
          </cell>
          <cell r="F162" t="str">
            <v>405-4094</v>
          </cell>
          <cell r="G162">
            <v>38807</v>
          </cell>
          <cell r="H162" t="str">
            <v>NIMT, NIST, NPL</v>
          </cell>
        </row>
        <row r="163">
          <cell r="A163" t="str">
            <v>SE-99095</v>
          </cell>
          <cell r="B163" t="str">
            <v>Synthesized Func/Sweep Gen.</v>
          </cell>
          <cell r="C163" t="str">
            <v>HP</v>
          </cell>
          <cell r="D163" t="str">
            <v>3325B</v>
          </cell>
          <cell r="E163" t="str">
            <v>2847A09782</v>
          </cell>
          <cell r="F163" t="str">
            <v>405-4095</v>
          </cell>
          <cell r="G163">
            <v>38868</v>
          </cell>
          <cell r="H163" t="str">
            <v>NIMT, NIST, NPL</v>
          </cell>
        </row>
        <row r="164">
          <cell r="A164" t="str">
            <v>SE-99096</v>
          </cell>
          <cell r="B164" t="str">
            <v>ESG Series Signal Generator</v>
          </cell>
          <cell r="C164" t="str">
            <v>HP</v>
          </cell>
          <cell r="D164" t="str">
            <v>ESG-4000A</v>
          </cell>
          <cell r="E164" t="str">
            <v>US37040151</v>
          </cell>
          <cell r="F164" t="str">
            <v>105-4003</v>
          </cell>
          <cell r="G164">
            <v>38813</v>
          </cell>
          <cell r="H164" t="str">
            <v>NIMT, NIST, NPL</v>
          </cell>
        </row>
        <row r="165">
          <cell r="A165" t="str">
            <v>SE-99097</v>
          </cell>
          <cell r="B165" t="str">
            <v>RF Power Amplifier</v>
          </cell>
          <cell r="C165" t="str">
            <v>Amp. Research</v>
          </cell>
          <cell r="D165" t="str">
            <v>25W1000M7</v>
          </cell>
          <cell r="E165" t="str">
            <v>13299</v>
          </cell>
          <cell r="F165" t="str">
            <v>405-4097</v>
          </cell>
          <cell r="G165">
            <v>38839</v>
          </cell>
          <cell r="H165" t="str">
            <v>NIMT, NIST, NPL</v>
          </cell>
        </row>
        <row r="166">
          <cell r="A166" t="str">
            <v>SE-99098</v>
          </cell>
          <cell r="B166" t="str">
            <v>Spectrum Analyzer</v>
          </cell>
          <cell r="C166" t="str">
            <v>HP</v>
          </cell>
          <cell r="D166" t="str">
            <v>8593E</v>
          </cell>
          <cell r="E166" t="str">
            <v>3337A00823</v>
          </cell>
          <cell r="F166" t="str">
            <v>405-4098</v>
          </cell>
          <cell r="G166">
            <v>38867</v>
          </cell>
          <cell r="H166" t="str">
            <v>NIMT, NIST, NPL</v>
          </cell>
        </row>
        <row r="167">
          <cell r="A167" t="str">
            <v>SE-99099</v>
          </cell>
          <cell r="B167" t="str">
            <v xml:space="preserve">Network Analyzer </v>
          </cell>
          <cell r="C167" t="str">
            <v>HP</v>
          </cell>
          <cell r="D167" t="str">
            <v>8753D</v>
          </cell>
          <cell r="E167" t="str">
            <v>3410J00924</v>
          </cell>
          <cell r="F167" t="str">
            <v>405-4099</v>
          </cell>
          <cell r="G167">
            <v>38900</v>
          </cell>
          <cell r="H167" t="str">
            <v>NIMT, NIST, NPL</v>
          </cell>
        </row>
        <row r="168">
          <cell r="A168" t="str">
            <v>SE-99100</v>
          </cell>
          <cell r="B168" t="str">
            <v xml:space="preserve">S-Parameter Test Set </v>
          </cell>
          <cell r="C168" t="str">
            <v>HP</v>
          </cell>
          <cell r="D168" t="str">
            <v>85047A</v>
          </cell>
          <cell r="E168" t="str">
            <v>3033A03745</v>
          </cell>
          <cell r="F168" t="str">
            <v>405-4100</v>
          </cell>
          <cell r="G168">
            <v>38900</v>
          </cell>
          <cell r="H168" t="str">
            <v>NIMT, NIST, NPL</v>
          </cell>
        </row>
        <row r="169">
          <cell r="A169" t="str">
            <v>SE-99101</v>
          </cell>
          <cell r="B169" t="str">
            <v xml:space="preserve">S-Parameter Test Set </v>
          </cell>
          <cell r="C169" t="str">
            <v>HP</v>
          </cell>
          <cell r="D169" t="str">
            <v>85046B</v>
          </cell>
          <cell r="E169" t="str">
            <v>3033A01596</v>
          </cell>
          <cell r="F169" t="str">
            <v>405-4101</v>
          </cell>
          <cell r="G169">
            <v>38900</v>
          </cell>
          <cell r="H169" t="str">
            <v>NIMT, NIST, NPL</v>
          </cell>
        </row>
        <row r="170">
          <cell r="A170" t="str">
            <v>SE-99102</v>
          </cell>
          <cell r="B170" t="str">
            <v>Audio Analyzer</v>
          </cell>
          <cell r="C170" t="str">
            <v>HP</v>
          </cell>
          <cell r="D170" t="str">
            <v>8903B</v>
          </cell>
          <cell r="E170" t="str">
            <v>3514A15652</v>
          </cell>
          <cell r="F170" t="str">
            <v>406-4102</v>
          </cell>
          <cell r="G170">
            <v>39172</v>
          </cell>
          <cell r="H170" t="str">
            <v>NIMT</v>
          </cell>
        </row>
        <row r="171">
          <cell r="A171" t="str">
            <v>SE-99103</v>
          </cell>
          <cell r="B171" t="str">
            <v>Audio Analyzer</v>
          </cell>
          <cell r="C171" t="str">
            <v>Panasonic</v>
          </cell>
          <cell r="D171" t="str">
            <v>VP7725A</v>
          </cell>
          <cell r="E171" t="str">
            <v>1D8N0161D122</v>
          </cell>
          <cell r="F171" t="str">
            <v>406-4103</v>
          </cell>
          <cell r="G171">
            <v>39193</v>
          </cell>
          <cell r="H171" t="str">
            <v>NIMT</v>
          </cell>
        </row>
        <row r="172">
          <cell r="A172" t="str">
            <v>SE-99104</v>
          </cell>
          <cell r="B172" t="str">
            <v>Modulation Analyzer</v>
          </cell>
          <cell r="C172" t="str">
            <v>HP</v>
          </cell>
          <cell r="D172" t="str">
            <v>8901B</v>
          </cell>
          <cell r="E172" t="str">
            <v>2806A01602</v>
          </cell>
          <cell r="F172" t="str">
            <v>105-4008</v>
          </cell>
          <cell r="G172">
            <v>39202</v>
          </cell>
          <cell r="H172" t="str">
            <v>NIST, NPL</v>
          </cell>
        </row>
        <row r="173">
          <cell r="A173" t="str">
            <v>SE-99105</v>
          </cell>
          <cell r="B173" t="str">
            <v>Measuring Receiver</v>
          </cell>
          <cell r="C173" t="str">
            <v>HP</v>
          </cell>
          <cell r="D173" t="str">
            <v>8902A</v>
          </cell>
          <cell r="E173" t="str">
            <v>3226A03447</v>
          </cell>
          <cell r="F173" t="str">
            <v>405-4105</v>
          </cell>
          <cell r="G173">
            <v>38859</v>
          </cell>
          <cell r="H173" t="str">
            <v>NIMT, NIST, NPL</v>
          </cell>
        </row>
        <row r="174">
          <cell r="A174" t="str">
            <v>SE-99106</v>
          </cell>
          <cell r="B174" t="str">
            <v>RF Power Meter</v>
          </cell>
          <cell r="C174" t="str">
            <v>HP</v>
          </cell>
          <cell r="D174" t="str">
            <v>EPM442A</v>
          </cell>
          <cell r="E174" t="str">
            <v>GB37170346</v>
          </cell>
          <cell r="F174" t="str">
            <v>405-4106</v>
          </cell>
          <cell r="G174">
            <v>38865</v>
          </cell>
          <cell r="H174" t="str">
            <v>NIMT, NIST, NPL</v>
          </cell>
        </row>
        <row r="175">
          <cell r="A175" t="str">
            <v>SE-99107</v>
          </cell>
          <cell r="B175" t="str">
            <v>RF Power Meter</v>
          </cell>
          <cell r="C175" t="str">
            <v>Anritsu</v>
          </cell>
          <cell r="D175" t="str">
            <v>ML4803A</v>
          </cell>
          <cell r="E175" t="str">
            <v>MA39060</v>
          </cell>
          <cell r="F175" t="str">
            <v>405-4107</v>
          </cell>
          <cell r="G175">
            <v>38988</v>
          </cell>
          <cell r="H175" t="str">
            <v>NIMT, NIST, NPL</v>
          </cell>
        </row>
        <row r="176">
          <cell r="A176" t="str">
            <v>SE-99109</v>
          </cell>
          <cell r="B176" t="str">
            <v>Range Calibrator</v>
          </cell>
          <cell r="C176" t="str">
            <v>HP</v>
          </cell>
          <cell r="D176" t="str">
            <v>11683A</v>
          </cell>
          <cell r="E176" t="str">
            <v>3303U00312</v>
          </cell>
          <cell r="F176" t="str">
            <v>405-4109</v>
          </cell>
          <cell r="G176">
            <v>38842</v>
          </cell>
          <cell r="H176" t="str">
            <v>NIMT</v>
          </cell>
        </row>
        <row r="177">
          <cell r="A177" t="str">
            <v>SE-99110</v>
          </cell>
          <cell r="B177" t="str">
            <v>Range Calibrator</v>
          </cell>
          <cell r="C177" t="str">
            <v>HP</v>
          </cell>
          <cell r="D177" t="str">
            <v>8477A</v>
          </cell>
          <cell r="E177" t="str">
            <v>0963A00428</v>
          </cell>
          <cell r="F177" t="str">
            <v>404-4110</v>
          </cell>
          <cell r="G177">
            <v>38468</v>
          </cell>
          <cell r="H177" t="str">
            <v>NIMT</v>
          </cell>
        </row>
        <row r="178">
          <cell r="A178" t="str">
            <v>SE-99111</v>
          </cell>
          <cell r="B178" t="str">
            <v>Range Calibrator</v>
          </cell>
          <cell r="C178" t="str">
            <v>Anritsu</v>
          </cell>
          <cell r="D178" t="str">
            <v>MA4001A</v>
          </cell>
          <cell r="E178" t="str">
            <v>M18156</v>
          </cell>
          <cell r="F178" t="str">
            <v>405-4111</v>
          </cell>
          <cell r="G178">
            <v>38969</v>
          </cell>
          <cell r="H178" t="str">
            <v>NIMT</v>
          </cell>
        </row>
        <row r="179">
          <cell r="A179" t="str">
            <v>SE-99112</v>
          </cell>
          <cell r="B179" t="str">
            <v>Power Sensor : 50Ω</v>
          </cell>
          <cell r="C179" t="str">
            <v>HP</v>
          </cell>
          <cell r="D179" t="str">
            <v>8482A</v>
          </cell>
          <cell r="E179" t="str">
            <v>US37291474</v>
          </cell>
          <cell r="F179" t="str">
            <v>405-4112</v>
          </cell>
          <cell r="G179">
            <v>38899</v>
          </cell>
          <cell r="H179" t="str">
            <v>NIMT, NIST, NPL</v>
          </cell>
        </row>
        <row r="180">
          <cell r="A180" t="str">
            <v>SE-99113</v>
          </cell>
          <cell r="B180" t="str">
            <v>Power Sensor : 50Ω</v>
          </cell>
          <cell r="C180" t="str">
            <v>HP</v>
          </cell>
          <cell r="D180" t="str">
            <v>8482B</v>
          </cell>
          <cell r="E180" t="str">
            <v>3318A06156</v>
          </cell>
          <cell r="F180" t="str">
            <v>405-4113</v>
          </cell>
          <cell r="G180">
            <v>38899</v>
          </cell>
          <cell r="H180" t="str">
            <v>NIMT, NIST, NPL</v>
          </cell>
        </row>
        <row r="181">
          <cell r="A181" t="str">
            <v>SE-99114</v>
          </cell>
          <cell r="B181" t="str">
            <v>Power Sensor : 50Ω</v>
          </cell>
          <cell r="C181" t="str">
            <v>Anritsu</v>
          </cell>
          <cell r="D181" t="str">
            <v>MA4601A</v>
          </cell>
          <cell r="E181" t="str">
            <v>M37750</v>
          </cell>
          <cell r="F181" t="str">
            <v>404-4114</v>
          </cell>
          <cell r="G181">
            <v>38688</v>
          </cell>
          <cell r="H181" t="str">
            <v>NIMT, NIST, NPL</v>
          </cell>
        </row>
        <row r="182">
          <cell r="A182" t="str">
            <v>SE-99115</v>
          </cell>
          <cell r="B182" t="str">
            <v>Power Sensor : 50Ω</v>
          </cell>
          <cell r="C182" t="str">
            <v>Anritsu</v>
          </cell>
          <cell r="D182" t="str">
            <v>MA4602A</v>
          </cell>
          <cell r="E182" t="str">
            <v>M14073</v>
          </cell>
          <cell r="F182" t="str">
            <v>404-4115</v>
          </cell>
          <cell r="G182">
            <v>38688</v>
          </cell>
          <cell r="H182" t="str">
            <v>NIMT, NIST, NPL</v>
          </cell>
        </row>
        <row r="183">
          <cell r="A183" t="str">
            <v>SE-99116</v>
          </cell>
          <cell r="B183" t="str">
            <v>Power Sensor : 75Ω</v>
          </cell>
          <cell r="C183" t="str">
            <v>Anritsu</v>
          </cell>
          <cell r="D183" t="str">
            <v>MA4603A</v>
          </cell>
          <cell r="E183" t="str">
            <v>M56049</v>
          </cell>
          <cell r="F183" t="str">
            <v>405-4116</v>
          </cell>
          <cell r="G183">
            <v>39079</v>
          </cell>
          <cell r="H183" t="str">
            <v>NIST</v>
          </cell>
        </row>
        <row r="184">
          <cell r="A184" t="str">
            <v>SE-99117</v>
          </cell>
          <cell r="B184" t="str">
            <v>Power Sensor : 75Ω</v>
          </cell>
          <cell r="C184" t="str">
            <v>Anritsu</v>
          </cell>
          <cell r="D184" t="str">
            <v>MA4604A</v>
          </cell>
          <cell r="E184" t="str">
            <v>M09061</v>
          </cell>
          <cell r="F184" t="str">
            <v>405-4117</v>
          </cell>
          <cell r="G184">
            <v>39079</v>
          </cell>
          <cell r="H184" t="str">
            <v>NIST</v>
          </cell>
        </row>
        <row r="185">
          <cell r="A185" t="str">
            <v>SE-99118</v>
          </cell>
          <cell r="B185" t="str">
            <v>Power Sensor : 50Ω</v>
          </cell>
          <cell r="C185" t="str">
            <v>HP</v>
          </cell>
          <cell r="D185" t="str">
            <v>E4412A</v>
          </cell>
          <cell r="E185" t="str">
            <v>US37180961</v>
          </cell>
          <cell r="F185" t="str">
            <v>405-4118</v>
          </cell>
          <cell r="G185">
            <v>38899</v>
          </cell>
          <cell r="H185" t="str">
            <v>NIMT, NIST, NPL</v>
          </cell>
        </row>
        <row r="186">
          <cell r="A186" t="str">
            <v>SE-99119</v>
          </cell>
          <cell r="B186" t="str">
            <v>Power Sensor : 50Ω</v>
          </cell>
          <cell r="C186" t="str">
            <v>HP</v>
          </cell>
          <cell r="D186" t="str">
            <v>E4413A</v>
          </cell>
          <cell r="E186" t="str">
            <v>US37180718</v>
          </cell>
          <cell r="F186" t="str">
            <v>NEFE-05-0012</v>
          </cell>
          <cell r="G186">
            <v>39056</v>
          </cell>
          <cell r="H186" t="str">
            <v>NIST</v>
          </cell>
        </row>
        <row r="187">
          <cell r="A187" t="str">
            <v>SE-99122</v>
          </cell>
          <cell r="B187" t="str">
            <v>Fixed Attenuator Set : 50Ohm</v>
          </cell>
          <cell r="C187" t="str">
            <v>Wiltron</v>
          </cell>
          <cell r="D187" t="str">
            <v>41KC-S</v>
          </cell>
          <cell r="E187" t="str">
            <v>91098</v>
          </cell>
          <cell r="F187" t="str">
            <v>NEFE-05-0011</v>
          </cell>
          <cell r="G187">
            <v>39056</v>
          </cell>
          <cell r="H187" t="str">
            <v>NIST</v>
          </cell>
        </row>
        <row r="188">
          <cell r="A188" t="str">
            <v>SE-99123</v>
          </cell>
          <cell r="B188" t="str">
            <v xml:space="preserve">Termination : 50Ohm BNC  </v>
          </cell>
          <cell r="C188" t="str">
            <v xml:space="preserve">Maury </v>
          </cell>
          <cell r="D188" t="str">
            <v>351A2</v>
          </cell>
          <cell r="E188" t="str">
            <v>H753</v>
          </cell>
          <cell r="F188" t="str">
            <v>NEFE-05-0002</v>
          </cell>
          <cell r="G188">
            <v>39056</v>
          </cell>
          <cell r="H188" t="str">
            <v>NMIJ</v>
          </cell>
        </row>
        <row r="189">
          <cell r="A189" t="str">
            <v>SE-99124</v>
          </cell>
          <cell r="B189" t="str">
            <v xml:space="preserve">Termination : 50Ohm BNC  </v>
          </cell>
          <cell r="C189" t="str">
            <v xml:space="preserve">Maury </v>
          </cell>
          <cell r="D189" t="str">
            <v>351B2</v>
          </cell>
          <cell r="E189" t="str">
            <v>H760</v>
          </cell>
          <cell r="F189" t="str">
            <v>NEFE-05-0003</v>
          </cell>
          <cell r="G189">
            <v>39056</v>
          </cell>
          <cell r="H189" t="str">
            <v>NMIJ</v>
          </cell>
        </row>
        <row r="190">
          <cell r="A190" t="str">
            <v>SE-99125</v>
          </cell>
          <cell r="B190" t="str">
            <v>Termination : 50Ohm 18GHz</v>
          </cell>
          <cell r="C190" t="str">
            <v>Wiltron</v>
          </cell>
          <cell r="D190" t="str">
            <v>28A50-1</v>
          </cell>
          <cell r="E190" t="str">
            <v>602007</v>
          </cell>
          <cell r="F190" t="str">
            <v>NEFE-05-0004</v>
          </cell>
          <cell r="G190">
            <v>39056</v>
          </cell>
          <cell r="H190" t="str">
            <v>NMIJ</v>
          </cell>
        </row>
        <row r="191">
          <cell r="A191" t="str">
            <v>SE-99126</v>
          </cell>
          <cell r="B191" t="str">
            <v>Termination : 50Ohm 40GHz</v>
          </cell>
          <cell r="C191" t="str">
            <v>Wiltron</v>
          </cell>
          <cell r="D191" t="str">
            <v>28K50</v>
          </cell>
          <cell r="E191" t="str">
            <v>505039</v>
          </cell>
          <cell r="F191" t="str">
            <v>NEFE-05-0005</v>
          </cell>
          <cell r="G191">
            <v>39056</v>
          </cell>
          <cell r="H191" t="str">
            <v>NMIJ</v>
          </cell>
        </row>
        <row r="192">
          <cell r="A192" t="str">
            <v>SE-99127</v>
          </cell>
          <cell r="B192" t="str">
            <v>Termination : 50Ohm 40GHz</v>
          </cell>
          <cell r="C192" t="str">
            <v>Wiltron</v>
          </cell>
          <cell r="D192" t="str">
            <v>28KF50</v>
          </cell>
          <cell r="E192" t="str">
            <v>505015</v>
          </cell>
          <cell r="F192" t="str">
            <v>NEFE-05-0006</v>
          </cell>
          <cell r="G192">
            <v>39056</v>
          </cell>
          <cell r="H192" t="str">
            <v>NMIJ</v>
          </cell>
        </row>
        <row r="193">
          <cell r="A193" t="str">
            <v>SE-99128</v>
          </cell>
          <cell r="B193" t="str">
            <v>Termination : 50Ohm 18GHz</v>
          </cell>
          <cell r="C193" t="str">
            <v>Wiltron</v>
          </cell>
          <cell r="D193" t="str">
            <v>26N50</v>
          </cell>
          <cell r="E193" t="str">
            <v>701032</v>
          </cell>
          <cell r="F193" t="str">
            <v>NEFE-05-0007</v>
          </cell>
          <cell r="G193">
            <v>39056</v>
          </cell>
          <cell r="H193" t="str">
            <v>NMIJ</v>
          </cell>
        </row>
        <row r="194">
          <cell r="A194" t="str">
            <v>SE-99129</v>
          </cell>
          <cell r="B194" t="str">
            <v>Termination : 50Ohm 18GHz</v>
          </cell>
          <cell r="C194" t="str">
            <v>Wiltron</v>
          </cell>
          <cell r="D194" t="str">
            <v>26NF50</v>
          </cell>
          <cell r="E194" t="str">
            <v>701021</v>
          </cell>
          <cell r="F194" t="str">
            <v>NEFE-05-0008</v>
          </cell>
          <cell r="G194">
            <v>39056</v>
          </cell>
          <cell r="H194" t="str">
            <v>NMIJ</v>
          </cell>
        </row>
        <row r="195">
          <cell r="A195" t="str">
            <v>SE-99130</v>
          </cell>
          <cell r="B195" t="str">
            <v>Termination : 75Ohm</v>
          </cell>
          <cell r="C195" t="str">
            <v>Wiltron</v>
          </cell>
          <cell r="D195" t="str">
            <v>26NF75</v>
          </cell>
          <cell r="E195" t="str">
            <v>103029</v>
          </cell>
          <cell r="F195" t="str">
            <v>NEFE-05-0009</v>
          </cell>
          <cell r="G195">
            <v>39056</v>
          </cell>
          <cell r="H195" t="str">
            <v>NMIJ</v>
          </cell>
        </row>
        <row r="196">
          <cell r="A196" t="str">
            <v>SE-99131</v>
          </cell>
          <cell r="B196" t="str">
            <v>Termination : 75Ohm</v>
          </cell>
          <cell r="C196" t="str">
            <v>Wiltron</v>
          </cell>
          <cell r="D196" t="str">
            <v>26N75</v>
          </cell>
          <cell r="E196" t="str">
            <v>201023</v>
          </cell>
          <cell r="F196" t="str">
            <v>NEFE-05-0010</v>
          </cell>
          <cell r="G196">
            <v>39056</v>
          </cell>
          <cell r="H196" t="str">
            <v>NMIJ</v>
          </cell>
        </row>
        <row r="197">
          <cell r="A197" t="str">
            <v>SE-99143</v>
          </cell>
          <cell r="B197" t="str">
            <v>Decade Attenuator : 600/75Ω Bal</v>
          </cell>
          <cell r="C197" t="str">
            <v>Ando</v>
          </cell>
          <cell r="D197" t="str">
            <v>AL-352</v>
          </cell>
          <cell r="E197" t="str">
            <v>80692404</v>
          </cell>
          <cell r="F197" t="str">
            <v>405-4193</v>
          </cell>
          <cell r="G197">
            <v>38838</v>
          </cell>
          <cell r="H197" t="str">
            <v>NIMT</v>
          </cell>
        </row>
        <row r="198">
          <cell r="A198" t="str">
            <v>SE-99144</v>
          </cell>
          <cell r="B198" t="str">
            <v>Decade Attenuator : 75Ω</v>
          </cell>
          <cell r="C198" t="str">
            <v>Anritsu</v>
          </cell>
          <cell r="D198" t="str">
            <v>MN61B</v>
          </cell>
          <cell r="E198" t="str">
            <v>M41577</v>
          </cell>
          <cell r="F198" t="str">
            <v>405-4144</v>
          </cell>
          <cell r="G198">
            <v>38838</v>
          </cell>
          <cell r="H198" t="str">
            <v>NIMT</v>
          </cell>
        </row>
        <row r="199">
          <cell r="A199" t="str">
            <v>SE-99146</v>
          </cell>
          <cell r="B199" t="str">
            <v>Power Splitter : 26.5GHz</v>
          </cell>
          <cell r="C199" t="str">
            <v>HP</v>
          </cell>
          <cell r="D199" t="str">
            <v>11667B</v>
          </cell>
          <cell r="E199" t="str">
            <v>11170</v>
          </cell>
          <cell r="F199" t="str">
            <v>406-4146</v>
          </cell>
          <cell r="G199">
            <v>39150</v>
          </cell>
          <cell r="H199" t="str">
            <v>NIMT, NIST, NPL</v>
          </cell>
        </row>
        <row r="200">
          <cell r="A200" t="str">
            <v>SE-99147</v>
          </cell>
          <cell r="B200" t="str">
            <v>Power Splitter 18GHz</v>
          </cell>
          <cell r="C200" t="str">
            <v>HP</v>
          </cell>
          <cell r="D200" t="str">
            <v>11667A</v>
          </cell>
          <cell r="E200" t="str">
            <v>23287</v>
          </cell>
          <cell r="F200" t="str">
            <v>406-4147</v>
          </cell>
          <cell r="G200">
            <v>39150</v>
          </cell>
          <cell r="H200" t="str">
            <v>NIMT, NIST, NPL</v>
          </cell>
        </row>
        <row r="201">
          <cell r="A201" t="str">
            <v>SE-99148</v>
          </cell>
          <cell r="B201" t="str">
            <v>Reflection Bridge : 600Ω Bal</v>
          </cell>
          <cell r="C201" t="str">
            <v>Anritsu</v>
          </cell>
          <cell r="D201" t="str">
            <v>MA2201A</v>
          </cell>
          <cell r="E201" t="str">
            <v>M07996</v>
          </cell>
          <cell r="F201" t="str">
            <v>Calibration not required</v>
          </cell>
          <cell r="G201">
            <v>0</v>
          </cell>
          <cell r="H201">
            <v>0</v>
          </cell>
        </row>
        <row r="202">
          <cell r="A202" t="str">
            <v>SE-99149</v>
          </cell>
          <cell r="B202" t="str">
            <v>Reflection Bridge : 50Ω UnBal</v>
          </cell>
          <cell r="C202" t="str">
            <v>Anritsu</v>
          </cell>
          <cell r="D202" t="str">
            <v>MA2401A</v>
          </cell>
          <cell r="E202" t="str">
            <v>M13972</v>
          </cell>
          <cell r="F202" t="str">
            <v>Calibration not required</v>
          </cell>
          <cell r="G202">
            <v>0</v>
          </cell>
          <cell r="H202">
            <v>0</v>
          </cell>
        </row>
        <row r="203">
          <cell r="A203" t="str">
            <v>SE-99150</v>
          </cell>
          <cell r="B203" t="str">
            <v>Reflection Bridge : 75Ω UnBal</v>
          </cell>
          <cell r="C203" t="str">
            <v>Anritsu</v>
          </cell>
          <cell r="D203" t="str">
            <v>MA2402A</v>
          </cell>
          <cell r="E203" t="str">
            <v>M17186</v>
          </cell>
          <cell r="F203" t="str">
            <v>Calibration not required</v>
          </cell>
          <cell r="G203">
            <v>0</v>
          </cell>
          <cell r="H203">
            <v>0</v>
          </cell>
        </row>
        <row r="204">
          <cell r="A204" t="str">
            <v>SE-99151</v>
          </cell>
          <cell r="B204" t="str">
            <v>Selective Level Meter</v>
          </cell>
          <cell r="C204" t="str">
            <v>Anritsu</v>
          </cell>
          <cell r="D204" t="str">
            <v>ML422C</v>
          </cell>
          <cell r="E204" t="str">
            <v>M61540</v>
          </cell>
          <cell r="F204" t="str">
            <v>405-4151</v>
          </cell>
          <cell r="G204">
            <v>38857</v>
          </cell>
          <cell r="H204" t="str">
            <v>NIMT, NIST, NPL</v>
          </cell>
        </row>
        <row r="205">
          <cell r="A205" t="str">
            <v>SE-99152</v>
          </cell>
          <cell r="B205" t="str">
            <v>Standard Level Calibration Set</v>
          </cell>
          <cell r="C205" t="str">
            <v>Ando</v>
          </cell>
          <cell r="D205" t="str">
            <v>AD-4030</v>
          </cell>
          <cell r="E205" t="str">
            <v>59118501</v>
          </cell>
          <cell r="F205" t="str">
            <v>405-4152</v>
          </cell>
          <cell r="G205">
            <v>38839</v>
          </cell>
          <cell r="H205" t="str">
            <v>NIMT, NIST, NPL</v>
          </cell>
        </row>
        <row r="206">
          <cell r="A206" t="str">
            <v>SE-99153</v>
          </cell>
          <cell r="B206" t="str">
            <v>PAL Vector Scope</v>
          </cell>
          <cell r="C206" t="str">
            <v>Tektronix</v>
          </cell>
          <cell r="D206" t="str">
            <v>521A</v>
          </cell>
          <cell r="E206" t="str">
            <v>302676</v>
          </cell>
          <cell r="F206" t="str">
            <v>405-4153</v>
          </cell>
          <cell r="G206">
            <v>39028</v>
          </cell>
          <cell r="H206" t="str">
            <v>NMIJ</v>
          </cell>
        </row>
        <row r="207">
          <cell r="A207" t="str">
            <v>SE-99154</v>
          </cell>
          <cell r="B207" t="str">
            <v>NTSC Vector Scope</v>
          </cell>
          <cell r="C207" t="str">
            <v>Tektronix</v>
          </cell>
          <cell r="D207" t="str">
            <v>520A</v>
          </cell>
          <cell r="E207" t="str">
            <v>300797</v>
          </cell>
          <cell r="F207" t="str">
            <v>405-4154</v>
          </cell>
          <cell r="G207">
            <v>39028</v>
          </cell>
          <cell r="H207" t="str">
            <v>NMIJ</v>
          </cell>
        </row>
        <row r="208">
          <cell r="A208" t="str">
            <v>SE-99155</v>
          </cell>
          <cell r="B208" t="str">
            <v>NTSC TV Generator</v>
          </cell>
          <cell r="C208" t="str">
            <v>Tektronix</v>
          </cell>
          <cell r="D208" t="str">
            <v>1410</v>
          </cell>
          <cell r="E208" t="str">
            <v>301563</v>
          </cell>
          <cell r="F208" t="str">
            <v>405-4155</v>
          </cell>
          <cell r="G208">
            <v>39028</v>
          </cell>
          <cell r="H208" t="str">
            <v>NMIJ</v>
          </cell>
        </row>
        <row r="209">
          <cell r="A209" t="str">
            <v>SE-99156</v>
          </cell>
          <cell r="B209" t="str">
            <v>PAL TV Generator</v>
          </cell>
          <cell r="C209" t="str">
            <v>Tektronix</v>
          </cell>
          <cell r="D209" t="str">
            <v>1411</v>
          </cell>
          <cell r="E209" t="str">
            <v>B012513</v>
          </cell>
          <cell r="F209" t="str">
            <v>405-4156</v>
          </cell>
          <cell r="G209">
            <v>39028</v>
          </cell>
          <cell r="H209" t="str">
            <v>NMIJ</v>
          </cell>
        </row>
        <row r="210">
          <cell r="A210" t="str">
            <v>SE-99157</v>
          </cell>
          <cell r="B210" t="str">
            <v>Telephone Unit Tester</v>
          </cell>
          <cell r="C210" t="str">
            <v>Ando</v>
          </cell>
          <cell r="D210" t="str">
            <v>AE9303</v>
          </cell>
          <cell r="E210" t="str">
            <v>40144609</v>
          </cell>
          <cell r="F210" t="str">
            <v>405-4157</v>
          </cell>
          <cell r="G210">
            <v>38989</v>
          </cell>
          <cell r="H210" t="str">
            <v>NIMT</v>
          </cell>
        </row>
        <row r="211">
          <cell r="A211" t="str">
            <v>SE-99158</v>
          </cell>
          <cell r="B211" t="str">
            <v>Retardation Coil Set</v>
          </cell>
          <cell r="C211" t="str">
            <v>Oi Electric</v>
          </cell>
          <cell r="D211" t="str">
            <v>RC-101</v>
          </cell>
          <cell r="E211" t="str">
            <v>90369</v>
          </cell>
          <cell r="F211" t="str">
            <v>Calibration not required</v>
          </cell>
          <cell r="G211">
            <v>0</v>
          </cell>
          <cell r="H211">
            <v>0</v>
          </cell>
        </row>
        <row r="212">
          <cell r="A212" t="str">
            <v>SE-99159</v>
          </cell>
          <cell r="B212" t="str">
            <v>Impulse Sender</v>
          </cell>
          <cell r="C212" t="str">
            <v>Ando</v>
          </cell>
          <cell r="D212" t="str">
            <v>AE-3106</v>
          </cell>
          <cell r="E212" t="str">
            <v>75188601</v>
          </cell>
          <cell r="F212" t="str">
            <v>405-4159</v>
          </cell>
          <cell r="G212">
            <v>38939</v>
          </cell>
          <cell r="H212" t="str">
            <v>NIMT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-04-2006"/>
      <sheetName val="Data Form-1"/>
      <sheetName val="Data Form-2 "/>
      <sheetName val="5520A UNCER"/>
      <sheetName val="Eq.List"/>
      <sheetName val="Verify Software 5520A"/>
    </sheetNames>
    <sheetDataSet>
      <sheetData sheetId="0"/>
      <sheetData sheetId="1"/>
      <sheetData sheetId="2"/>
      <sheetData sheetId="3"/>
      <sheetData sheetId="4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406-4004</v>
          </cell>
          <cell r="G90">
            <v>39171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406-4005</v>
          </cell>
          <cell r="G91">
            <v>39171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  <sheetData sheetId="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-05"/>
      <sheetName val="Data Form-1"/>
      <sheetName val="Data Form-2"/>
      <sheetName val="5520A UNCER"/>
      <sheetName val="Verify Software 5520A"/>
      <sheetName val="Equip.List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404-4063</v>
          </cell>
          <cell r="G7">
            <v>38545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404-4065</v>
          </cell>
          <cell r="G8">
            <v>38545</v>
          </cell>
          <cell r="H8" t="str">
            <v>NMIJ</v>
          </cell>
        </row>
        <row r="9">
          <cell r="A9" t="str">
            <v>SE-00082</v>
          </cell>
          <cell r="B9" t="str">
            <v>Digital Oscilloscope</v>
          </cell>
          <cell r="C9" t="str">
            <v>Tektronix</v>
          </cell>
          <cell r="D9" t="str">
            <v>TDS540A</v>
          </cell>
          <cell r="E9" t="str">
            <v>B011579</v>
          </cell>
          <cell r="F9" t="str">
            <v>405-4082</v>
          </cell>
          <cell r="G9">
            <v>38757</v>
          </cell>
          <cell r="H9" t="str">
            <v>NIMT, NIST</v>
          </cell>
        </row>
        <row r="10">
          <cell r="A10" t="str">
            <v>SE-00092</v>
          </cell>
          <cell r="B10" t="str">
            <v>Universal Counter</v>
          </cell>
          <cell r="C10" t="str">
            <v>Advantest</v>
          </cell>
          <cell r="D10" t="str">
            <v>TR5822</v>
          </cell>
          <cell r="E10" t="str">
            <v>30700964</v>
          </cell>
          <cell r="F10" t="str">
            <v>404-4092</v>
          </cell>
          <cell r="G10">
            <v>38468</v>
          </cell>
          <cell r="H10" t="str">
            <v>NIMT, NIST, NPL</v>
          </cell>
        </row>
        <row r="11">
          <cell r="A11" t="str">
            <v>SE-00145</v>
          </cell>
          <cell r="B11" t="str">
            <v>VHF Attenuator</v>
          </cell>
          <cell r="C11" t="str">
            <v>HP</v>
          </cell>
          <cell r="D11" t="str">
            <v>355D</v>
          </cell>
          <cell r="E11" t="str">
            <v>3646A47705</v>
          </cell>
          <cell r="F11" t="str">
            <v>404-4145</v>
          </cell>
          <cell r="G11">
            <v>38639</v>
          </cell>
          <cell r="H11" t="str">
            <v>NIMT, NIST, NPL</v>
          </cell>
        </row>
        <row r="12">
          <cell r="A12" t="str">
            <v>SE-01008</v>
          </cell>
          <cell r="B12" t="str">
            <v>Multi-Product Calibrator</v>
          </cell>
          <cell r="C12" t="str">
            <v>Fluke</v>
          </cell>
          <cell r="D12" t="str">
            <v>5520A</v>
          </cell>
          <cell r="E12" t="str">
            <v>7775007</v>
          </cell>
          <cell r="F12" t="str">
            <v>EL-0033/04</v>
          </cell>
          <cell r="G12">
            <v>38472</v>
          </cell>
          <cell r="H12" t="str">
            <v>NIMT</v>
          </cell>
        </row>
        <row r="13">
          <cell r="A13" t="str">
            <v>SE-01019</v>
          </cell>
          <cell r="B13" t="str">
            <v>Digital Voltmeter</v>
          </cell>
          <cell r="C13" t="str">
            <v>HP</v>
          </cell>
          <cell r="D13" t="str">
            <v>3455A</v>
          </cell>
          <cell r="E13" t="str">
            <v>2519A16968</v>
          </cell>
          <cell r="F13" t="str">
            <v>404-4019</v>
          </cell>
          <cell r="G13">
            <v>38589</v>
          </cell>
          <cell r="H13" t="str">
            <v>NIMT</v>
          </cell>
        </row>
        <row r="14">
          <cell r="A14" t="str">
            <v>SE-01020</v>
          </cell>
          <cell r="B14" t="str">
            <v>Digital Multimeter</v>
          </cell>
          <cell r="C14" t="str">
            <v>Agilent</v>
          </cell>
          <cell r="D14" t="str">
            <v>3458A-002</v>
          </cell>
          <cell r="E14" t="str">
            <v>2823A27401</v>
          </cell>
          <cell r="F14" t="str">
            <v>EL-0077/04</v>
          </cell>
          <cell r="G14">
            <v>38444</v>
          </cell>
          <cell r="H14" t="str">
            <v>NIMT</v>
          </cell>
        </row>
        <row r="15">
          <cell r="A15" t="str">
            <v>SE-01029</v>
          </cell>
          <cell r="B15" t="str">
            <v>High Voltage Digitalmeter</v>
          </cell>
          <cell r="C15" t="str">
            <v>Kikusui</v>
          </cell>
          <cell r="D15" t="str">
            <v>149-10A</v>
          </cell>
          <cell r="E15" t="str">
            <v>29031585</v>
          </cell>
          <cell r="F15" t="str">
            <v>104-3099A</v>
          </cell>
          <cell r="G15">
            <v>38482</v>
          </cell>
          <cell r="H15" t="str">
            <v>NML, NPL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EEL.BP.8/1047</v>
          </cell>
          <cell r="G16">
            <v>38652</v>
          </cell>
          <cell r="H16" t="str">
            <v>NIMT</v>
          </cell>
        </row>
        <row r="17">
          <cell r="A17" t="str">
            <v>SE-01031</v>
          </cell>
          <cell r="B17" t="str">
            <v>High Voltage Power Ampliflier</v>
          </cell>
          <cell r="C17" t="str">
            <v>Trek</v>
          </cell>
          <cell r="D17" t="str">
            <v>10/10B</v>
          </cell>
          <cell r="E17" t="str">
            <v>560</v>
          </cell>
          <cell r="F17" t="str">
            <v>104-3150</v>
          </cell>
          <cell r="G17">
            <v>38548</v>
          </cell>
          <cell r="H17" t="str">
            <v>NML, NPL</v>
          </cell>
        </row>
        <row r="18">
          <cell r="A18" t="str">
            <v>SE-01077</v>
          </cell>
          <cell r="B18" t="str">
            <v>LCR Standard</v>
          </cell>
          <cell r="C18" t="str">
            <v>Sun JEM</v>
          </cell>
          <cell r="D18" t="str">
            <v>6100A</v>
          </cell>
          <cell r="E18" t="str">
            <v>990149</v>
          </cell>
          <cell r="F18" t="str">
            <v>405-4077</v>
          </cell>
          <cell r="G18">
            <v>38728</v>
          </cell>
          <cell r="H18" t="str">
            <v>NIMT, NMIJ</v>
          </cell>
        </row>
        <row r="19">
          <cell r="A19" t="str">
            <v>SE-01083</v>
          </cell>
          <cell r="B19" t="str">
            <v>Oscilloscope Calibrator</v>
          </cell>
          <cell r="C19" t="str">
            <v>Tektronix</v>
          </cell>
          <cell r="D19" t="str">
            <v>TM5003</v>
          </cell>
          <cell r="E19" t="str">
            <v>0010716</v>
          </cell>
          <cell r="F19" t="str">
            <v>Do not used this equipment</v>
          </cell>
          <cell r="G19">
            <v>0</v>
          </cell>
          <cell r="H19">
            <v>0</v>
          </cell>
        </row>
        <row r="20">
          <cell r="A20" t="str">
            <v>SE-01084</v>
          </cell>
          <cell r="B20" t="str">
            <v>Digitizing Oscilloscope</v>
          </cell>
          <cell r="C20" t="str">
            <v>HP</v>
          </cell>
          <cell r="D20" t="str">
            <v>54110D</v>
          </cell>
          <cell r="E20" t="str">
            <v>2733A01047</v>
          </cell>
          <cell r="F20" t="str">
            <v>405-4084</v>
          </cell>
          <cell r="G20">
            <v>38781</v>
          </cell>
          <cell r="H20" t="str">
            <v>NIMT, NIST</v>
          </cell>
        </row>
        <row r="21">
          <cell r="A21" t="str">
            <v>SE-02041</v>
          </cell>
          <cell r="B21" t="str">
            <v>Standard Resistor : 1Ohm</v>
          </cell>
          <cell r="C21" t="str">
            <v>Yokogawa</v>
          </cell>
          <cell r="D21" t="str">
            <v>2782-1</v>
          </cell>
          <cell r="E21" t="str">
            <v>N70G37</v>
          </cell>
          <cell r="F21" t="str">
            <v>EL-0111/04</v>
          </cell>
          <cell r="G21">
            <v>38519</v>
          </cell>
          <cell r="H21" t="str">
            <v>NIMT</v>
          </cell>
        </row>
        <row r="22">
          <cell r="A22" t="str">
            <v>SE-02043</v>
          </cell>
          <cell r="B22" t="str">
            <v>Standard Resistor : 10Ohm</v>
          </cell>
          <cell r="C22" t="str">
            <v>Yokogawa</v>
          </cell>
          <cell r="D22">
            <v>2782</v>
          </cell>
          <cell r="E22" t="str">
            <v>N70E82</v>
          </cell>
          <cell r="F22" t="str">
            <v>404-4043</v>
          </cell>
          <cell r="G22">
            <v>38595</v>
          </cell>
          <cell r="H22" t="str">
            <v>NIMT</v>
          </cell>
        </row>
        <row r="23">
          <cell r="A23" t="str">
            <v>SE-02045</v>
          </cell>
          <cell r="B23" t="str">
            <v>Standard Resistor : 100Ohm</v>
          </cell>
          <cell r="C23" t="str">
            <v>Yokogawa</v>
          </cell>
          <cell r="D23">
            <v>2782</v>
          </cell>
          <cell r="E23" t="str">
            <v>N0D70</v>
          </cell>
          <cell r="F23" t="str">
            <v>404-4045</v>
          </cell>
          <cell r="G23">
            <v>38595</v>
          </cell>
          <cell r="H23" t="str">
            <v>NIMT</v>
          </cell>
        </row>
        <row r="24">
          <cell r="A24" t="str">
            <v>SE-02054</v>
          </cell>
          <cell r="B24" t="str">
            <v>Standard Resistor : 100GOhm</v>
          </cell>
          <cell r="C24" t="str">
            <v>Advantest</v>
          </cell>
          <cell r="D24" t="str">
            <v>TR45-11</v>
          </cell>
          <cell r="E24" t="str">
            <v>30820002</v>
          </cell>
          <cell r="F24" t="str">
            <v>EL-0259/03</v>
          </cell>
          <cell r="G24">
            <v>38708</v>
          </cell>
          <cell r="H24" t="str">
            <v>NIMT</v>
          </cell>
        </row>
        <row r="25">
          <cell r="A25" t="str">
            <v>SE-02055</v>
          </cell>
          <cell r="B25" t="str">
            <v>Standard Resistor : 1 kOhm</v>
          </cell>
          <cell r="C25" t="str">
            <v>Yokogawa</v>
          </cell>
          <cell r="D25" t="str">
            <v>2782-1k</v>
          </cell>
          <cell r="E25" t="str">
            <v>N0D79</v>
          </cell>
          <cell r="F25" t="str">
            <v>EL-0257/03</v>
          </cell>
          <cell r="G25">
            <v>38708</v>
          </cell>
          <cell r="H25" t="str">
            <v>NIMT</v>
          </cell>
        </row>
        <row r="26">
          <cell r="A26" t="str">
            <v>SE-02056</v>
          </cell>
          <cell r="B26" t="str">
            <v>Standard Resistor : 1TOhm</v>
          </cell>
          <cell r="C26" t="str">
            <v>Advantest</v>
          </cell>
          <cell r="D26" t="str">
            <v>TR45-12</v>
          </cell>
          <cell r="E26" t="str">
            <v>30980009</v>
          </cell>
          <cell r="F26" t="str">
            <v>EL-0258/03</v>
          </cell>
          <cell r="G26">
            <v>38708</v>
          </cell>
          <cell r="H26" t="str">
            <v>NIMT</v>
          </cell>
        </row>
        <row r="27">
          <cell r="A27" t="str">
            <v>SE-02080</v>
          </cell>
          <cell r="B27" t="str">
            <v>CD Jitter calibrator</v>
          </cell>
          <cell r="C27" t="str">
            <v>Act Electronics</v>
          </cell>
          <cell r="D27" t="str">
            <v>3901</v>
          </cell>
          <cell r="E27" t="str">
            <v>D1KF0117</v>
          </cell>
          <cell r="F27" t="str">
            <v>404-4080</v>
          </cell>
          <cell r="G27">
            <v>38439</v>
          </cell>
          <cell r="H27" t="str">
            <v>NIMT</v>
          </cell>
        </row>
        <row r="28">
          <cell r="A28" t="str">
            <v>SE-02108</v>
          </cell>
          <cell r="B28" t="str">
            <v>Power Meter</v>
          </cell>
          <cell r="C28" t="str">
            <v>HP</v>
          </cell>
          <cell r="D28" t="str">
            <v>436A</v>
          </cell>
          <cell r="E28" t="str">
            <v>2347A17119</v>
          </cell>
          <cell r="F28" t="str">
            <v>404-4108</v>
          </cell>
          <cell r="G28">
            <v>38478</v>
          </cell>
          <cell r="H28" t="str">
            <v>NIMT, NIST, NPL</v>
          </cell>
        </row>
        <row r="29">
          <cell r="A29" t="str">
            <v>SE-02120</v>
          </cell>
          <cell r="B29" t="str">
            <v>Power Sensor : 50Ohm</v>
          </cell>
          <cell r="C29" t="str">
            <v>HP</v>
          </cell>
          <cell r="D29" t="str">
            <v>8484A</v>
          </cell>
          <cell r="E29" t="str">
            <v>2645A26129</v>
          </cell>
          <cell r="F29" t="str">
            <v>104-4005</v>
          </cell>
          <cell r="G29">
            <v>38794</v>
          </cell>
          <cell r="H29" t="str">
            <v>NIST, NPL</v>
          </cell>
        </row>
        <row r="30">
          <cell r="A30" t="str">
            <v>SE-02121</v>
          </cell>
          <cell r="B30" t="str">
            <v>Power Sensor : 50Ohm</v>
          </cell>
          <cell r="C30" t="str">
            <v>HP</v>
          </cell>
          <cell r="D30" t="str">
            <v>8481A</v>
          </cell>
          <cell r="E30" t="str">
            <v>US37292380</v>
          </cell>
          <cell r="F30" t="str">
            <v>104-4006</v>
          </cell>
          <cell r="G30">
            <v>38794</v>
          </cell>
          <cell r="H30" t="str">
            <v>NIST, NPL</v>
          </cell>
        </row>
        <row r="31">
          <cell r="A31" t="str">
            <v>SE-02132</v>
          </cell>
          <cell r="B31" t="str">
            <v>7mm Calibration Kit</v>
          </cell>
          <cell r="C31" t="str">
            <v>HP</v>
          </cell>
          <cell r="D31" t="str">
            <v>85031B</v>
          </cell>
          <cell r="E31" t="str">
            <v>SE02132</v>
          </cell>
          <cell r="F31" t="str">
            <v>404-4132</v>
          </cell>
          <cell r="G31">
            <v>38796</v>
          </cell>
          <cell r="H31" t="str">
            <v>NIMT, NIST, NPL</v>
          </cell>
        </row>
        <row r="32">
          <cell r="A32" t="str">
            <v>SE-02133</v>
          </cell>
          <cell r="B32" t="str">
            <v>Type N Calibration Kit</v>
          </cell>
          <cell r="C32" t="str">
            <v>HP</v>
          </cell>
          <cell r="D32" t="str">
            <v>85032B</v>
          </cell>
          <cell r="E32" t="str">
            <v>SE02133</v>
          </cell>
          <cell r="F32" t="str">
            <v>404-4133</v>
          </cell>
          <cell r="G32">
            <v>38796</v>
          </cell>
          <cell r="H32" t="str">
            <v>NIMT, NIST, NPL</v>
          </cell>
        </row>
        <row r="33">
          <cell r="A33" t="str">
            <v>SE-02134</v>
          </cell>
          <cell r="B33" t="str">
            <v>75Ohm Calibration Kit</v>
          </cell>
          <cell r="C33" t="str">
            <v>HP</v>
          </cell>
          <cell r="D33" t="str">
            <v>85036B</v>
          </cell>
          <cell r="E33" t="str">
            <v>04336 &amp; 03499</v>
          </cell>
          <cell r="F33" t="str">
            <v>404-4134</v>
          </cell>
          <cell r="G33">
            <v>38800</v>
          </cell>
          <cell r="H33" t="str">
            <v>NIMT, NIST, NPL</v>
          </cell>
        </row>
        <row r="34">
          <cell r="A34" t="str">
            <v>SE-02135</v>
          </cell>
          <cell r="B34" t="str">
            <v>RF Fixed Attenuator : 3dB</v>
          </cell>
          <cell r="C34" t="str">
            <v>HP</v>
          </cell>
          <cell r="D34" t="str">
            <v>8492A-003</v>
          </cell>
          <cell r="E34" t="str">
            <v>06974</v>
          </cell>
          <cell r="F34" t="str">
            <v>404-4135</v>
          </cell>
          <cell r="G34">
            <v>38467</v>
          </cell>
          <cell r="H34" t="str">
            <v>NIMT, NIST, NPL</v>
          </cell>
        </row>
        <row r="35">
          <cell r="A35" t="str">
            <v>SE-02136</v>
          </cell>
          <cell r="B35" t="str">
            <v>RF Fixed Attenuator : 6dB</v>
          </cell>
          <cell r="C35" t="str">
            <v>HP</v>
          </cell>
          <cell r="D35" t="str">
            <v>8492A-006</v>
          </cell>
          <cell r="E35" t="str">
            <v>4825</v>
          </cell>
          <cell r="F35" t="str">
            <v>404-4136</v>
          </cell>
          <cell r="G35">
            <v>38467</v>
          </cell>
          <cell r="H35" t="str">
            <v>NIMT, NIST, NPL</v>
          </cell>
        </row>
        <row r="36">
          <cell r="A36" t="str">
            <v>SE-02137</v>
          </cell>
          <cell r="B36" t="str">
            <v>RF Fixed Attenuator : 6dB</v>
          </cell>
          <cell r="C36" t="str">
            <v>Tektronix</v>
          </cell>
          <cell r="D36" t="str">
            <v>011-0069-02</v>
          </cell>
          <cell r="E36" t="str">
            <v>SE02137</v>
          </cell>
          <cell r="F36" t="str">
            <v>404-4137</v>
          </cell>
          <cell r="G36">
            <v>38533</v>
          </cell>
          <cell r="H36" t="str">
            <v>NIMT, NIST, NPL</v>
          </cell>
        </row>
        <row r="37">
          <cell r="A37" t="str">
            <v>SE-02138</v>
          </cell>
          <cell r="B37" t="str">
            <v>RF Fixed Attenuator : 10dB</v>
          </cell>
          <cell r="C37" t="str">
            <v>HP</v>
          </cell>
          <cell r="D37" t="str">
            <v>8492A-010</v>
          </cell>
          <cell r="E37" t="str">
            <v>6035</v>
          </cell>
          <cell r="F37" t="str">
            <v>404-4138</v>
          </cell>
          <cell r="G37">
            <v>38467</v>
          </cell>
          <cell r="H37" t="str">
            <v>NIMT, NIST, NPL</v>
          </cell>
        </row>
        <row r="38">
          <cell r="A38" t="str">
            <v>SE-02139</v>
          </cell>
          <cell r="B38" t="str">
            <v>RF Fixed Attenuator : 14dB</v>
          </cell>
          <cell r="C38" t="str">
            <v>Tektronix</v>
          </cell>
          <cell r="D38" t="str">
            <v>011-0060-02</v>
          </cell>
          <cell r="E38" t="str">
            <v>SE02139</v>
          </cell>
          <cell r="F38" t="str">
            <v>404-4139</v>
          </cell>
          <cell r="G38">
            <v>38533</v>
          </cell>
          <cell r="H38" t="str">
            <v>NIMT, NIST, NPL</v>
          </cell>
        </row>
        <row r="39">
          <cell r="A39" t="str">
            <v>SE-02140</v>
          </cell>
          <cell r="B39" t="str">
            <v>RF Fixed Attenuator : 20dB</v>
          </cell>
          <cell r="C39" t="str">
            <v>HP</v>
          </cell>
          <cell r="D39" t="str">
            <v>8492A-020</v>
          </cell>
          <cell r="E39" t="str">
            <v>12399</v>
          </cell>
          <cell r="F39" t="str">
            <v>404-4140</v>
          </cell>
          <cell r="G39">
            <v>38467</v>
          </cell>
          <cell r="H39" t="str">
            <v>NIMT, NIST, NPL</v>
          </cell>
        </row>
        <row r="40">
          <cell r="A40" t="str">
            <v>SE-02141</v>
          </cell>
          <cell r="B40" t="str">
            <v>RF Fixed Attenuator : 20dB</v>
          </cell>
          <cell r="C40" t="str">
            <v>Tektronix</v>
          </cell>
          <cell r="D40" t="str">
            <v>011-0059-02</v>
          </cell>
          <cell r="E40" t="str">
            <v>SE02141</v>
          </cell>
          <cell r="F40" t="str">
            <v>404-4141</v>
          </cell>
          <cell r="G40">
            <v>38533</v>
          </cell>
          <cell r="H40" t="str">
            <v>NIMT, NIST, NPL</v>
          </cell>
        </row>
        <row r="41">
          <cell r="A41" t="str">
            <v>SE-02142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SE02142</v>
          </cell>
          <cell r="F41" t="str">
            <v>404-4142</v>
          </cell>
          <cell r="G41">
            <v>38533</v>
          </cell>
          <cell r="H41" t="str">
            <v>NIMT, NIST, NPL</v>
          </cell>
        </row>
        <row r="42">
          <cell r="A42" t="str">
            <v>SE-02160</v>
          </cell>
          <cell r="B42" t="str">
            <v>Streo Signal Demodulator</v>
          </cell>
          <cell r="C42" t="str">
            <v>Meguro</v>
          </cell>
          <cell r="D42" t="str">
            <v>MDA456A</v>
          </cell>
          <cell r="E42" t="str">
            <v>71020150</v>
          </cell>
          <cell r="F42" t="str">
            <v>405-4160</v>
          </cell>
          <cell r="G42">
            <v>38755</v>
          </cell>
          <cell r="H42" t="str">
            <v>NIMT, NIST, NPL</v>
          </cell>
        </row>
        <row r="43">
          <cell r="A43" t="str">
            <v>SE-02161</v>
          </cell>
          <cell r="B43" t="str">
            <v>Digital Multimeter</v>
          </cell>
          <cell r="C43" t="str">
            <v>HP</v>
          </cell>
          <cell r="D43" t="str">
            <v>3478A</v>
          </cell>
          <cell r="E43" t="str">
            <v>2911A58311</v>
          </cell>
          <cell r="F43" t="str">
            <v>Do not used this equipment</v>
          </cell>
          <cell r="G43">
            <v>0</v>
          </cell>
          <cell r="H43">
            <v>0</v>
          </cell>
        </row>
        <row r="44">
          <cell r="A44" t="str">
            <v>SE-02162</v>
          </cell>
          <cell r="B44" t="str">
            <v>Oscilloscope</v>
          </cell>
          <cell r="C44" t="str">
            <v>Panasonic</v>
          </cell>
          <cell r="D44" t="str">
            <v>VP-5512A</v>
          </cell>
          <cell r="E44" t="str">
            <v>059299D125</v>
          </cell>
          <cell r="F44" t="str">
            <v>404-4162</v>
          </cell>
          <cell r="G44">
            <v>38574</v>
          </cell>
          <cell r="H44" t="str">
            <v>NIMT, NIST</v>
          </cell>
        </row>
        <row r="45">
          <cell r="A45" t="str">
            <v>SE-03007</v>
          </cell>
          <cell r="B45" t="str">
            <v>Multi-Function Calibrator</v>
          </cell>
          <cell r="C45" t="str">
            <v>Fluke</v>
          </cell>
          <cell r="D45" t="str">
            <v>5700A-Wideband</v>
          </cell>
          <cell r="E45" t="str">
            <v>4870012</v>
          </cell>
          <cell r="F45" t="str">
            <v>404-4007</v>
          </cell>
          <cell r="G45">
            <v>38545</v>
          </cell>
          <cell r="H45" t="str">
            <v>NIMT, NIST</v>
          </cell>
        </row>
        <row r="46">
          <cell r="A46" t="str">
            <v>SE-03163</v>
          </cell>
          <cell r="B46" t="str">
            <v>Digital Multimeter</v>
          </cell>
          <cell r="C46" t="str">
            <v>Tektronix</v>
          </cell>
          <cell r="D46" t="str">
            <v>DM2510G</v>
          </cell>
          <cell r="E46" t="str">
            <v>TW50382</v>
          </cell>
          <cell r="F46" t="str">
            <v>Do not used this equipment</v>
          </cell>
          <cell r="G46">
            <v>0</v>
          </cell>
          <cell r="H46">
            <v>0</v>
          </cell>
        </row>
        <row r="47">
          <cell r="A47" t="str">
            <v>SE-03164</v>
          </cell>
          <cell r="B47" t="str">
            <v>Digital Multimeter</v>
          </cell>
          <cell r="C47" t="str">
            <v>Fluke</v>
          </cell>
          <cell r="D47" t="str">
            <v>8840A</v>
          </cell>
          <cell r="E47" t="str">
            <v>5061032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SE-03165</v>
          </cell>
          <cell r="B48" t="str">
            <v>Universal Counter</v>
          </cell>
          <cell r="C48" t="str">
            <v>Agilent</v>
          </cell>
          <cell r="D48" t="str">
            <v>53132A</v>
          </cell>
          <cell r="E48" t="str">
            <v>SG40003568</v>
          </cell>
          <cell r="F48" t="str">
            <v>404-4165</v>
          </cell>
          <cell r="G48">
            <v>38498</v>
          </cell>
          <cell r="H48" t="str">
            <v>NIMT, NIST, NPL</v>
          </cell>
        </row>
        <row r="49">
          <cell r="A49" t="str">
            <v>SE-03166</v>
          </cell>
          <cell r="B49" t="str">
            <v>Fixed Attenuator : 30dB</v>
          </cell>
          <cell r="C49" t="str">
            <v>Agilent</v>
          </cell>
          <cell r="D49" t="str">
            <v>8493C-030</v>
          </cell>
          <cell r="E49" t="str">
            <v>58665</v>
          </cell>
          <cell r="F49" t="str">
            <v>8493C58665</v>
          </cell>
          <cell r="G49">
            <v>38847</v>
          </cell>
          <cell r="H49" t="str">
            <v>NIST</v>
          </cell>
        </row>
        <row r="50">
          <cell r="A50" t="str">
            <v>SE-03167</v>
          </cell>
          <cell r="B50" t="str">
            <v>Fixed Attenuator : 40dB</v>
          </cell>
          <cell r="C50" t="str">
            <v>Agilent</v>
          </cell>
          <cell r="D50" t="str">
            <v>8493C-040</v>
          </cell>
          <cell r="E50" t="str">
            <v>59204</v>
          </cell>
          <cell r="F50" t="str">
            <v>8493C59204</v>
          </cell>
          <cell r="G50">
            <v>38847</v>
          </cell>
          <cell r="H50" t="str">
            <v>NIST</v>
          </cell>
        </row>
        <row r="51">
          <cell r="A51" t="str">
            <v>SE-03168</v>
          </cell>
          <cell r="B51" t="str">
            <v>Spectrum Analyzer</v>
          </cell>
          <cell r="C51" t="str">
            <v>Advantest</v>
          </cell>
          <cell r="D51" t="str">
            <v>R3465</v>
          </cell>
          <cell r="E51" t="str">
            <v>B010264</v>
          </cell>
          <cell r="F51" t="str">
            <v>404-4168</v>
          </cell>
          <cell r="G51">
            <v>38536</v>
          </cell>
          <cell r="H51" t="str">
            <v>NIMT, NIST, NPL</v>
          </cell>
        </row>
        <row r="52">
          <cell r="A52" t="str">
            <v>SE-03169</v>
          </cell>
          <cell r="B52" t="str">
            <v>Synthesized Func./Sweep Gen.</v>
          </cell>
          <cell r="C52" t="str">
            <v>HP</v>
          </cell>
          <cell r="D52" t="str">
            <v>3325B</v>
          </cell>
          <cell r="E52" t="str">
            <v>2847A05348</v>
          </cell>
          <cell r="F52" t="str">
            <v>404-4169</v>
          </cell>
          <cell r="G52">
            <v>38536</v>
          </cell>
          <cell r="H52" t="str">
            <v>NIMT, NIST, NPL</v>
          </cell>
        </row>
        <row r="53">
          <cell r="A53" t="str">
            <v>SE-03170</v>
          </cell>
          <cell r="B53" t="str">
            <v>Standard Resistor : 100kOhm</v>
          </cell>
          <cell r="C53" t="str">
            <v>Yokogawa</v>
          </cell>
          <cell r="D53" t="str">
            <v>2792-100k</v>
          </cell>
          <cell r="E53" t="str">
            <v>N74A10</v>
          </cell>
          <cell r="F53" t="str">
            <v>EL-0256/03</v>
          </cell>
          <cell r="G53">
            <v>38708</v>
          </cell>
          <cell r="H53" t="str">
            <v>NIST</v>
          </cell>
        </row>
        <row r="54">
          <cell r="A54" t="str">
            <v>SE-03171</v>
          </cell>
          <cell r="B54" t="str">
            <v>Standard Resistor : 10kOhm</v>
          </cell>
          <cell r="C54" t="str">
            <v>Yokogawa</v>
          </cell>
          <cell r="D54" t="str">
            <v>2782-10k</v>
          </cell>
          <cell r="E54" t="str">
            <v>N9K123</v>
          </cell>
          <cell r="F54" t="str">
            <v>EL-0255/03</v>
          </cell>
          <cell r="G54">
            <v>38708</v>
          </cell>
          <cell r="H54" t="str">
            <v>NIST</v>
          </cell>
        </row>
        <row r="55">
          <cell r="A55" t="str">
            <v>SE-03172</v>
          </cell>
          <cell r="B55" t="str">
            <v>Calibration Standard</v>
          </cell>
          <cell r="C55" t="str">
            <v>HP</v>
          </cell>
          <cell r="D55" t="str">
            <v>16074A</v>
          </cell>
          <cell r="E55" t="str">
            <v>2325J00540</v>
          </cell>
          <cell r="F55" t="str">
            <v>404-4172</v>
          </cell>
          <cell r="G55">
            <v>38574</v>
          </cell>
          <cell r="H55" t="str">
            <v>NIMT, NMIJ</v>
          </cell>
        </row>
        <row r="56">
          <cell r="A56" t="str">
            <v>SE-04173</v>
          </cell>
          <cell r="B56" t="str">
            <v>Digital Multimeter</v>
          </cell>
          <cell r="C56" t="str">
            <v>Agilent</v>
          </cell>
          <cell r="D56" t="str">
            <v>34401A</v>
          </cell>
          <cell r="E56" t="str">
            <v>MY41051778</v>
          </cell>
          <cell r="F56" t="str">
            <v>ELE/G-04/0092</v>
          </cell>
          <cell r="G56">
            <v>38533</v>
          </cell>
          <cell r="H56" t="str">
            <v>NIMT</v>
          </cell>
        </row>
        <row r="57">
          <cell r="A57" t="str">
            <v>SE-04174</v>
          </cell>
          <cell r="B57" t="str">
            <v>Multi-Product Calibrator</v>
          </cell>
          <cell r="C57" t="str">
            <v>Fluke</v>
          </cell>
          <cell r="D57" t="str">
            <v>5520A + SC600</v>
          </cell>
          <cell r="E57" t="str">
            <v>7395202</v>
          </cell>
          <cell r="F57" t="str">
            <v>404-4174</v>
          </cell>
          <cell r="G57">
            <v>38625</v>
          </cell>
          <cell r="H57" t="str">
            <v>NIMT</v>
          </cell>
        </row>
        <row r="58">
          <cell r="A58" t="str">
            <v>SE-04175</v>
          </cell>
          <cell r="B58" t="str">
            <v>VSA Series Transmitter Tester</v>
          </cell>
          <cell r="C58" t="str">
            <v>HP</v>
          </cell>
          <cell r="D58" t="str">
            <v>E4406A</v>
          </cell>
          <cell r="E58" t="str">
            <v>US39480731</v>
          </cell>
          <cell r="F58" t="str">
            <v>404-4175</v>
          </cell>
          <cell r="G58">
            <v>38655</v>
          </cell>
          <cell r="H58" t="str">
            <v>NIMT, NIST, NPL</v>
          </cell>
        </row>
        <row r="59">
          <cell r="A59" t="str">
            <v>SE-04176</v>
          </cell>
          <cell r="B59" t="str">
            <v>8360 Series Synthesized Sweeper</v>
          </cell>
          <cell r="C59" t="str">
            <v>HP</v>
          </cell>
          <cell r="D59" t="str">
            <v>83260A</v>
          </cell>
          <cell r="E59" t="str">
            <v>3009A00390</v>
          </cell>
          <cell r="F59" t="str">
            <v>404-4176</v>
          </cell>
          <cell r="G59">
            <v>0</v>
          </cell>
          <cell r="H59" t="str">
            <v>NIMT, NIST, NPL</v>
          </cell>
        </row>
        <row r="60">
          <cell r="A60" t="str">
            <v>SE-04177</v>
          </cell>
          <cell r="B60" t="str">
            <v>ESG-D Series Signal Generator</v>
          </cell>
          <cell r="C60" t="str">
            <v>HP</v>
          </cell>
          <cell r="D60" t="str">
            <v>E4433B</v>
          </cell>
          <cell r="E60" t="str">
            <v>US39341036</v>
          </cell>
          <cell r="F60" t="str">
            <v>404-4177</v>
          </cell>
          <cell r="G60">
            <v>38625</v>
          </cell>
          <cell r="H60" t="str">
            <v>NIMT, NIST, NPL</v>
          </cell>
        </row>
        <row r="61">
          <cell r="A61" t="str">
            <v>SE-04178</v>
          </cell>
          <cell r="B61" t="str">
            <v>Power Meter</v>
          </cell>
          <cell r="C61" t="str">
            <v>HP</v>
          </cell>
          <cell r="D61" t="str">
            <v>E4419B</v>
          </cell>
          <cell r="E61">
            <v>0</v>
          </cell>
          <cell r="F61" t="str">
            <v>404-4178</v>
          </cell>
          <cell r="G61">
            <v>0</v>
          </cell>
          <cell r="H61" t="str">
            <v>NIMT, NIST, NPL</v>
          </cell>
        </row>
        <row r="62">
          <cell r="A62" t="str">
            <v>SE-04179</v>
          </cell>
          <cell r="B62" t="str">
            <v>AC Measurement System</v>
          </cell>
          <cell r="C62" t="str">
            <v>Fluke</v>
          </cell>
          <cell r="D62" t="str">
            <v>5790A-WB</v>
          </cell>
          <cell r="E62" t="str">
            <v>5510033</v>
          </cell>
          <cell r="F62" t="str">
            <v>Do not used this equipment</v>
          </cell>
          <cell r="G62">
            <v>0</v>
          </cell>
          <cell r="H62">
            <v>0</v>
          </cell>
        </row>
        <row r="63">
          <cell r="A63" t="str">
            <v>SE-99001</v>
          </cell>
          <cell r="B63" t="str">
            <v>DC Standard</v>
          </cell>
          <cell r="C63" t="str">
            <v>Fluke</v>
          </cell>
          <cell r="D63" t="str">
            <v>732B</v>
          </cell>
          <cell r="E63" t="str">
            <v>7135010</v>
          </cell>
          <cell r="F63" t="str">
            <v>EL-0032/04</v>
          </cell>
          <cell r="G63">
            <v>38766</v>
          </cell>
          <cell r="H63" t="str">
            <v>NIMT</v>
          </cell>
        </row>
        <row r="64">
          <cell r="A64" t="str">
            <v>SE-99003</v>
          </cell>
          <cell r="B64" t="str">
            <v>Calibrator/Source</v>
          </cell>
          <cell r="C64" t="str">
            <v>Keithley</v>
          </cell>
          <cell r="D64">
            <v>263</v>
          </cell>
          <cell r="E64" t="str">
            <v>0561936</v>
          </cell>
          <cell r="F64" t="str">
            <v>404-4003</v>
          </cell>
          <cell r="G64">
            <v>38703</v>
          </cell>
          <cell r="H64" t="str">
            <v>NIMT</v>
          </cell>
        </row>
        <row r="65">
          <cell r="A65" t="str">
            <v>SE-99004</v>
          </cell>
          <cell r="B65" t="str">
            <v>DC Calibration Set</v>
          </cell>
          <cell r="C65" t="str">
            <v>Yokogawa</v>
          </cell>
          <cell r="D65">
            <v>2560</v>
          </cell>
          <cell r="E65" t="str">
            <v>55BL9039</v>
          </cell>
          <cell r="F65" t="str">
            <v>EELG-05/0100</v>
          </cell>
          <cell r="G65">
            <v>38806</v>
          </cell>
          <cell r="H65" t="str">
            <v>NIMT</v>
          </cell>
        </row>
        <row r="66">
          <cell r="A66" t="str">
            <v>SE-99005</v>
          </cell>
          <cell r="B66" t="str">
            <v>AC Voltage Current Standard</v>
          </cell>
          <cell r="C66" t="str">
            <v>Yokogawa</v>
          </cell>
          <cell r="D66" t="str">
            <v>2558-00</v>
          </cell>
          <cell r="E66" t="str">
            <v>55AY9023</v>
          </cell>
          <cell r="F66" t="str">
            <v>EELG-05/0101</v>
          </cell>
          <cell r="G66">
            <v>38806</v>
          </cell>
          <cell r="H66" t="str">
            <v>NIMT</v>
          </cell>
        </row>
        <row r="67">
          <cell r="A67" t="str">
            <v>SE-99006</v>
          </cell>
          <cell r="B67" t="str">
            <v>Multi-Product Calibrator</v>
          </cell>
          <cell r="C67" t="str">
            <v>Fluke</v>
          </cell>
          <cell r="D67" t="str">
            <v>5500A-SC300</v>
          </cell>
          <cell r="E67" t="str">
            <v>6490021</v>
          </cell>
          <cell r="F67" t="str">
            <v>405-4006</v>
          </cell>
          <cell r="G67">
            <v>38748</v>
          </cell>
          <cell r="H67" t="str">
            <v>NIMT, NIST</v>
          </cell>
        </row>
        <row r="68">
          <cell r="A68" t="str">
            <v>SE-99010</v>
          </cell>
          <cell r="B68" t="str">
            <v>Amplifier</v>
          </cell>
          <cell r="C68" t="str">
            <v>Fluke</v>
          </cell>
          <cell r="D68" t="str">
            <v>5725A</v>
          </cell>
          <cell r="E68" t="str">
            <v>6485001</v>
          </cell>
          <cell r="F68" t="str">
            <v>EL-0226/04</v>
          </cell>
          <cell r="G68">
            <v>38745</v>
          </cell>
          <cell r="H68" t="str">
            <v>NIMT</v>
          </cell>
        </row>
        <row r="69">
          <cell r="A69" t="str">
            <v>SE-99011</v>
          </cell>
          <cell r="B69" t="str">
            <v>Portable Calibrator</v>
          </cell>
          <cell r="C69" t="str">
            <v>Yokogawa</v>
          </cell>
          <cell r="D69">
            <v>2422</v>
          </cell>
          <cell r="E69" t="str">
            <v>65MD0433</v>
          </cell>
          <cell r="F69" t="str">
            <v>404-4011</v>
          </cell>
          <cell r="G69">
            <v>38358</v>
          </cell>
          <cell r="H69" t="str">
            <v>NIMT</v>
          </cell>
        </row>
        <row r="70">
          <cell r="A70" t="str">
            <v>SE-99012</v>
          </cell>
          <cell r="B70" t="str">
            <v>Digital Multimeter</v>
          </cell>
          <cell r="C70" t="str">
            <v>HP</v>
          </cell>
          <cell r="D70" t="str">
            <v>3458A-002</v>
          </cell>
          <cell r="E70" t="str">
            <v>2823A12137</v>
          </cell>
          <cell r="F70" t="str">
            <v>EELG-05/0110</v>
          </cell>
          <cell r="G70">
            <v>38809</v>
          </cell>
          <cell r="H70" t="str">
            <v>NIMT</v>
          </cell>
        </row>
        <row r="71">
          <cell r="A71" t="str">
            <v>SE-99013</v>
          </cell>
          <cell r="B71" t="str">
            <v>RMS Voltmeter</v>
          </cell>
          <cell r="C71" t="str">
            <v>HP</v>
          </cell>
          <cell r="D71" t="str">
            <v>3400B</v>
          </cell>
          <cell r="E71" t="str">
            <v>3241A01159</v>
          </cell>
          <cell r="F71" t="str">
            <v>405-4013</v>
          </cell>
          <cell r="G71">
            <v>38722</v>
          </cell>
          <cell r="H71" t="str">
            <v>NIMT, NIST</v>
          </cell>
        </row>
        <row r="72">
          <cell r="A72" t="str">
            <v>SE-99014</v>
          </cell>
          <cell r="B72" t="str">
            <v>Digital Multimeter</v>
          </cell>
          <cell r="C72" t="str">
            <v>HP</v>
          </cell>
          <cell r="D72" t="str">
            <v>34401A</v>
          </cell>
          <cell r="E72" t="str">
            <v>US36051808</v>
          </cell>
          <cell r="F72" t="str">
            <v>404-4014</v>
          </cell>
          <cell r="G72">
            <v>38480</v>
          </cell>
          <cell r="H72" t="str">
            <v>NIMT</v>
          </cell>
        </row>
        <row r="73">
          <cell r="A73" t="str">
            <v>SE-99015</v>
          </cell>
          <cell r="B73" t="str">
            <v>Digital Multimeter</v>
          </cell>
          <cell r="C73" t="str">
            <v>Yokogawa</v>
          </cell>
          <cell r="D73" t="str">
            <v>7537-01</v>
          </cell>
          <cell r="E73" t="str">
            <v>8C00496</v>
          </cell>
          <cell r="F73" t="str">
            <v>ELE/G-04/0055</v>
          </cell>
          <cell r="G73">
            <v>38483</v>
          </cell>
          <cell r="H73" t="str">
            <v>NIMT</v>
          </cell>
        </row>
        <row r="74">
          <cell r="A74" t="str">
            <v>SE-99016</v>
          </cell>
          <cell r="B74" t="str">
            <v>Digital Electrometer</v>
          </cell>
          <cell r="C74" t="str">
            <v>Keithley</v>
          </cell>
          <cell r="D74">
            <v>617</v>
          </cell>
          <cell r="E74" t="str">
            <v>0563306</v>
          </cell>
          <cell r="F74" t="str">
            <v>404-4016</v>
          </cell>
          <cell r="G74">
            <v>38700</v>
          </cell>
          <cell r="H74" t="str">
            <v>NIMT</v>
          </cell>
        </row>
        <row r="75">
          <cell r="A75" t="str">
            <v>SE-99017</v>
          </cell>
          <cell r="B75" t="str">
            <v>Multifunction Transfer Standard</v>
          </cell>
          <cell r="C75" t="str">
            <v>Wavetek</v>
          </cell>
          <cell r="D75" t="str">
            <v>4950</v>
          </cell>
          <cell r="E75" t="str">
            <v>38173</v>
          </cell>
          <cell r="F75" t="str">
            <v>ELE-04/1041</v>
          </cell>
          <cell r="G75">
            <v>38521</v>
          </cell>
          <cell r="H75" t="str">
            <v>NIMT</v>
          </cell>
        </row>
        <row r="76">
          <cell r="A76" t="str">
            <v>SE-99022</v>
          </cell>
          <cell r="B76" t="str">
            <v>Primary DC/AC Shunt</v>
          </cell>
          <cell r="C76" t="str">
            <v>Holt</v>
          </cell>
          <cell r="D76" t="str">
            <v>HCS-1</v>
          </cell>
          <cell r="E76" t="str">
            <v>0943500001351</v>
          </cell>
          <cell r="F76" t="str">
            <v>NEFE-03-0005</v>
          </cell>
          <cell r="G76">
            <v>38515</v>
          </cell>
          <cell r="H76" t="str">
            <v>NIST</v>
          </cell>
        </row>
        <row r="77">
          <cell r="A77" t="str">
            <v>SE-99022</v>
          </cell>
          <cell r="B77" t="str">
            <v>Primary DC/AC Shunt</v>
          </cell>
          <cell r="C77" t="str">
            <v>Holt</v>
          </cell>
          <cell r="D77" t="str">
            <v>HCS-1</v>
          </cell>
          <cell r="E77" t="str">
            <v>0943500001351</v>
          </cell>
          <cell r="F77" t="str">
            <v>EL-0211/04</v>
          </cell>
          <cell r="G77">
            <v>39022</v>
          </cell>
          <cell r="H77" t="str">
            <v>NIMT</v>
          </cell>
        </row>
        <row r="78">
          <cell r="A78" t="str">
            <v>SE-99023</v>
          </cell>
          <cell r="B78" t="str">
            <v>Electronic Load</v>
          </cell>
          <cell r="C78" t="str">
            <v>Kikusui</v>
          </cell>
          <cell r="D78" t="str">
            <v>PLZ700W</v>
          </cell>
          <cell r="E78" t="str">
            <v>1650065</v>
          </cell>
          <cell r="F78" t="str">
            <v>404-4023</v>
          </cell>
          <cell r="G78">
            <v>38566</v>
          </cell>
          <cell r="H78" t="str">
            <v>NIMT</v>
          </cell>
        </row>
        <row r="79">
          <cell r="A79" t="str">
            <v>SE-99024</v>
          </cell>
          <cell r="B79" t="str">
            <v>Standard Shunt</v>
          </cell>
          <cell r="C79" t="str">
            <v>Yokogawa</v>
          </cell>
          <cell r="D79" t="str">
            <v>2743-06</v>
          </cell>
          <cell r="E79" t="str">
            <v>69VG0602</v>
          </cell>
          <cell r="F79" t="str">
            <v>EL-0113/03</v>
          </cell>
          <cell r="G79">
            <v>38528</v>
          </cell>
          <cell r="H79" t="str">
            <v>NIMT</v>
          </cell>
        </row>
        <row r="80">
          <cell r="A80" t="str">
            <v>SE-99025</v>
          </cell>
          <cell r="B80" t="str">
            <v>DC/AC Shunt</v>
          </cell>
          <cell r="C80" t="str">
            <v>Guildline</v>
          </cell>
          <cell r="D80" t="str">
            <v>7320</v>
          </cell>
          <cell r="E80" t="str">
            <v>63834</v>
          </cell>
          <cell r="F80" t="str">
            <v>EL-0210/04</v>
          </cell>
          <cell r="G80">
            <v>39022</v>
          </cell>
          <cell r="H80" t="str">
            <v>NIMT</v>
          </cell>
        </row>
        <row r="81">
          <cell r="A81" t="str">
            <v>SE-99026</v>
          </cell>
          <cell r="B81" t="str">
            <v>AC/DC Shunt</v>
          </cell>
          <cell r="C81" t="str">
            <v>Wavetek</v>
          </cell>
          <cell r="D81">
            <v>4953</v>
          </cell>
          <cell r="E81" t="str">
            <v>38105</v>
          </cell>
          <cell r="F81" t="str">
            <v>Do not used this equipment</v>
          </cell>
          <cell r="G81">
            <v>0</v>
          </cell>
          <cell r="H81">
            <v>0</v>
          </cell>
        </row>
        <row r="82">
          <cell r="A82" t="str">
            <v>SE-99027</v>
          </cell>
          <cell r="B82" t="str">
            <v>Curr. Calibration for W.Tester</v>
          </cell>
          <cell r="C82" t="str">
            <v>Kikusui</v>
          </cell>
          <cell r="D82" t="str">
            <v>TOS1200</v>
          </cell>
          <cell r="E82" t="str">
            <v>15110556</v>
          </cell>
          <cell r="F82" t="str">
            <v>ELE/G-04/0101</v>
          </cell>
          <cell r="G82">
            <v>38530</v>
          </cell>
          <cell r="H82" t="str">
            <v>NIMT</v>
          </cell>
        </row>
        <row r="83">
          <cell r="A83" t="str">
            <v>SE-99028</v>
          </cell>
          <cell r="B83" t="str">
            <v>High Voltage Digitalmeter</v>
          </cell>
          <cell r="C83" t="str">
            <v>Kikusui</v>
          </cell>
          <cell r="D83" t="str">
            <v>149-10A</v>
          </cell>
          <cell r="E83" t="str">
            <v>15123315</v>
          </cell>
          <cell r="F83" t="str">
            <v>ELE/G-04/0048</v>
          </cell>
          <cell r="G83">
            <v>38439</v>
          </cell>
          <cell r="H83" t="str">
            <v>NIST, NPL, NIMT</v>
          </cell>
        </row>
        <row r="84">
          <cell r="A84" t="str">
            <v>SE-99030</v>
          </cell>
          <cell r="B84" t="str">
            <v>Withstanding Voltage Tester</v>
          </cell>
          <cell r="C84" t="str">
            <v>Kikusui</v>
          </cell>
          <cell r="D84" t="str">
            <v>TOS5101</v>
          </cell>
          <cell r="E84" t="str">
            <v>15110328</v>
          </cell>
          <cell r="F84" t="str">
            <v>Calibration not required</v>
          </cell>
          <cell r="G84">
            <v>0</v>
          </cell>
          <cell r="H84">
            <v>0</v>
          </cell>
        </row>
        <row r="85">
          <cell r="A85" t="str">
            <v>SE-99032</v>
          </cell>
          <cell r="B85" t="str">
            <v>Decade Resistance Box</v>
          </cell>
          <cell r="C85" t="str">
            <v>ESI</v>
          </cell>
          <cell r="D85" t="str">
            <v>DB62-11K</v>
          </cell>
          <cell r="E85" t="str">
            <v>N20708880062A</v>
          </cell>
          <cell r="F85" t="str">
            <v>EELG-05/0035</v>
          </cell>
          <cell r="G85">
            <v>38761</v>
          </cell>
          <cell r="H85" t="str">
            <v>NIMT</v>
          </cell>
        </row>
        <row r="86">
          <cell r="A86" t="str">
            <v>SE-99033</v>
          </cell>
          <cell r="B86" t="str">
            <v>Decade Resistance Box</v>
          </cell>
          <cell r="C86" t="str">
            <v>ESI</v>
          </cell>
          <cell r="D86" t="str">
            <v>DB62-11M</v>
          </cell>
          <cell r="E86" t="str">
            <v>R2020196DB62D</v>
          </cell>
          <cell r="F86" t="str">
            <v>EELG-05/0036</v>
          </cell>
          <cell r="G86">
            <v>38761</v>
          </cell>
          <cell r="H86" t="str">
            <v>NIMT</v>
          </cell>
        </row>
        <row r="87">
          <cell r="A87" t="str">
            <v>SE-99034</v>
          </cell>
          <cell r="B87" t="str">
            <v>Decade Resistance Box</v>
          </cell>
          <cell r="C87" t="str">
            <v>Yokogawa</v>
          </cell>
          <cell r="D87" t="str">
            <v>2793-03</v>
          </cell>
          <cell r="E87" t="str">
            <v>00084U</v>
          </cell>
          <cell r="F87" t="str">
            <v>EELG-05/0037</v>
          </cell>
          <cell r="G87">
            <v>38762</v>
          </cell>
          <cell r="H87" t="str">
            <v>NIMT</v>
          </cell>
        </row>
        <row r="88">
          <cell r="A88" t="str">
            <v>SE-99035</v>
          </cell>
          <cell r="B88" t="str">
            <v>Decade Resistance Box</v>
          </cell>
          <cell r="C88" t="str">
            <v>E&amp;C</v>
          </cell>
          <cell r="D88" t="str">
            <v>DR25500</v>
          </cell>
          <cell r="E88" t="str">
            <v>9507352</v>
          </cell>
          <cell r="F88" t="str">
            <v>EELG-05/0038</v>
          </cell>
          <cell r="G88">
            <v>38762</v>
          </cell>
          <cell r="H88" t="str">
            <v>NIMT</v>
          </cell>
        </row>
        <row r="89">
          <cell r="A89" t="str">
            <v>SE-99036</v>
          </cell>
          <cell r="B89" t="str">
            <v>4-Terminal Pair Resistor Set</v>
          </cell>
          <cell r="C89" t="str">
            <v>HP</v>
          </cell>
          <cell r="D89" t="str">
            <v>42030A</v>
          </cell>
          <cell r="E89" t="str">
            <v>3143J00135</v>
          </cell>
          <cell r="F89" t="str">
            <v>040004</v>
          </cell>
          <cell r="G89">
            <v>38726</v>
          </cell>
          <cell r="H89" t="str">
            <v>NMIJ</v>
          </cell>
        </row>
        <row r="90">
          <cell r="A90" t="str">
            <v>SE-99037</v>
          </cell>
          <cell r="B90" t="str">
            <v>Standard Resistor : 1mOhm</v>
          </cell>
          <cell r="C90" t="str">
            <v>Yokogawa</v>
          </cell>
          <cell r="D90" t="str">
            <v>2792-1m</v>
          </cell>
          <cell r="E90" t="str">
            <v>66VW1038</v>
          </cell>
          <cell r="F90" t="str">
            <v>EL-0108/04</v>
          </cell>
          <cell r="G90">
            <v>38519</v>
          </cell>
          <cell r="H90" t="str">
            <v>NIMT</v>
          </cell>
        </row>
        <row r="91">
          <cell r="A91" t="str">
            <v>SE-99038</v>
          </cell>
          <cell r="B91" t="str">
            <v>Standard Resistor : 10mOhm</v>
          </cell>
          <cell r="C91" t="str">
            <v>Yokogawa</v>
          </cell>
          <cell r="D91" t="str">
            <v>2792-10m</v>
          </cell>
          <cell r="E91" t="str">
            <v>N73D23</v>
          </cell>
          <cell r="F91" t="str">
            <v>EL-0109/04</v>
          </cell>
          <cell r="G91">
            <v>38869</v>
          </cell>
          <cell r="H91" t="str">
            <v>NIMT</v>
          </cell>
        </row>
        <row r="92">
          <cell r="A92" t="str">
            <v>SE-99039</v>
          </cell>
          <cell r="B92" t="str">
            <v>Standard Resistor : 100mOhm</v>
          </cell>
          <cell r="C92" t="str">
            <v>Yokogawa</v>
          </cell>
          <cell r="D92" t="str">
            <v>2792-100m</v>
          </cell>
          <cell r="E92" t="str">
            <v>66VW3052</v>
          </cell>
          <cell r="F92" t="str">
            <v>EL-0110/04</v>
          </cell>
          <cell r="G92">
            <v>38869</v>
          </cell>
          <cell r="H92" t="str">
            <v>NIMT</v>
          </cell>
        </row>
        <row r="93">
          <cell r="A93" t="str">
            <v>SE-99040</v>
          </cell>
          <cell r="B93" t="str">
            <v>Standard Resistor : 1Ohm</v>
          </cell>
          <cell r="C93" t="str">
            <v>Yokogawa</v>
          </cell>
          <cell r="D93" t="str">
            <v>2792-1</v>
          </cell>
          <cell r="E93" t="str">
            <v>69VW4003</v>
          </cell>
          <cell r="F93" t="str">
            <v>Damaged, donot use</v>
          </cell>
          <cell r="G93">
            <v>0</v>
          </cell>
          <cell r="H93">
            <v>0</v>
          </cell>
        </row>
        <row r="94">
          <cell r="A94" t="str">
            <v>SE-99042</v>
          </cell>
          <cell r="B94" t="str">
            <v>Standard Resistor : 10Ohm</v>
          </cell>
          <cell r="C94" t="str">
            <v>Yokogawa</v>
          </cell>
          <cell r="D94" t="str">
            <v>2792-10</v>
          </cell>
          <cell r="E94" t="str">
            <v>69VW5003</v>
          </cell>
          <cell r="F94" t="str">
            <v>EL-0112/04</v>
          </cell>
          <cell r="G94">
            <v>38869</v>
          </cell>
          <cell r="H94" t="str">
            <v>NIMT</v>
          </cell>
        </row>
        <row r="95">
          <cell r="A95" t="str">
            <v>SE-99044</v>
          </cell>
          <cell r="B95" t="str">
            <v>Standard Resistor : 100Ohm</v>
          </cell>
          <cell r="C95" t="str">
            <v>Yokogawa</v>
          </cell>
          <cell r="D95" t="str">
            <v>2792-100</v>
          </cell>
          <cell r="E95" t="str">
            <v>69VW6002</v>
          </cell>
          <cell r="F95" t="str">
            <v>EL-0113/04</v>
          </cell>
          <cell r="G95">
            <v>38519</v>
          </cell>
          <cell r="H95" t="str">
            <v>NIMT</v>
          </cell>
        </row>
        <row r="96">
          <cell r="A96" t="str">
            <v>SE-99046</v>
          </cell>
          <cell r="B96" t="str">
            <v>Metal Clad Resistor : 0.1Ohm</v>
          </cell>
          <cell r="C96" t="str">
            <v>PCN Corp.</v>
          </cell>
          <cell r="D96" t="str">
            <v>RH250M4-0.1</v>
          </cell>
          <cell r="E96" t="str">
            <v>T001</v>
          </cell>
          <cell r="F96" t="str">
            <v>404-4046</v>
          </cell>
          <cell r="G96">
            <v>38589</v>
          </cell>
          <cell r="H96" t="str">
            <v>NIMT</v>
          </cell>
        </row>
        <row r="97">
          <cell r="A97" t="str">
            <v>SE-99047</v>
          </cell>
          <cell r="B97" t="str">
            <v>Metal Clad Resistor : 0.5Ohm</v>
          </cell>
          <cell r="C97" t="str">
            <v>PCN Corp.</v>
          </cell>
          <cell r="D97" t="str">
            <v>RH250M4-0.5</v>
          </cell>
          <cell r="E97" t="str">
            <v>T002</v>
          </cell>
          <cell r="F97" t="str">
            <v>404-4047</v>
          </cell>
          <cell r="G97">
            <v>38589</v>
          </cell>
          <cell r="H97" t="str">
            <v>NIMT</v>
          </cell>
        </row>
        <row r="98">
          <cell r="A98" t="str">
            <v>SE-99048</v>
          </cell>
          <cell r="B98" t="str">
            <v>Metal Clad Resistor : 1Ohm</v>
          </cell>
          <cell r="C98" t="str">
            <v>PCN Corp.</v>
          </cell>
          <cell r="D98" t="str">
            <v>RH250ML-1</v>
          </cell>
          <cell r="E98" t="str">
            <v>T003</v>
          </cell>
          <cell r="F98" t="str">
            <v>404-4048</v>
          </cell>
          <cell r="G98">
            <v>38589</v>
          </cell>
          <cell r="H98" t="str">
            <v>NIMT</v>
          </cell>
        </row>
        <row r="99">
          <cell r="A99" t="str">
            <v>SE-99049</v>
          </cell>
          <cell r="B99" t="str">
            <v>4-T Standard Resistor</v>
          </cell>
          <cell r="C99" t="str">
            <v>Fluke</v>
          </cell>
          <cell r="D99" t="str">
            <v>742A-1</v>
          </cell>
          <cell r="E99" t="str">
            <v>6330024</v>
          </cell>
          <cell r="F99" t="str">
            <v>EL-0114/04</v>
          </cell>
          <cell r="G99">
            <v>38519</v>
          </cell>
          <cell r="H99" t="str">
            <v>NIMT</v>
          </cell>
        </row>
        <row r="100">
          <cell r="A100" t="str">
            <v>SE-99050</v>
          </cell>
          <cell r="B100" t="str">
            <v>4-T Standard Resistor</v>
          </cell>
          <cell r="C100" t="str">
            <v>Fluke</v>
          </cell>
          <cell r="D100" t="str">
            <v>742A-10k</v>
          </cell>
          <cell r="E100" t="str">
            <v>6340009</v>
          </cell>
          <cell r="F100" t="str">
            <v>EL-0115/04</v>
          </cell>
          <cell r="G100">
            <v>38869</v>
          </cell>
          <cell r="H100" t="str">
            <v>NIMT</v>
          </cell>
        </row>
        <row r="101">
          <cell r="A101" t="str">
            <v>SE-99051</v>
          </cell>
          <cell r="B101" t="str">
            <v>Standard Resistor Set</v>
          </cell>
          <cell r="C101" t="str">
            <v>Alpha Elec.</v>
          </cell>
          <cell r="D101" t="str">
            <v>10-100kOhm</v>
          </cell>
          <cell r="E101">
            <v>0</v>
          </cell>
          <cell r="F101" t="str">
            <v>Calibration not required</v>
          </cell>
          <cell r="G101">
            <v>0</v>
          </cell>
          <cell r="H101">
            <v>0</v>
          </cell>
        </row>
        <row r="102">
          <cell r="A102" t="str">
            <v>SE-99052</v>
          </cell>
          <cell r="B102" t="str">
            <v>Standard Resistor Set</v>
          </cell>
          <cell r="C102" t="str">
            <v>Electrohm</v>
          </cell>
          <cell r="D102" t="str">
            <v>5M~10MOhm</v>
          </cell>
          <cell r="E102" t="str">
            <v>99199</v>
          </cell>
          <cell r="F102" t="str">
            <v>Calibration not required</v>
          </cell>
          <cell r="G102">
            <v>0</v>
          </cell>
          <cell r="H102">
            <v>0</v>
          </cell>
        </row>
        <row r="103">
          <cell r="A103" t="str">
            <v>SE-99057</v>
          </cell>
          <cell r="B103" t="str">
            <v>Decade Capacitor</v>
          </cell>
          <cell r="C103" t="str">
            <v>HP</v>
          </cell>
          <cell r="D103" t="str">
            <v>4440B</v>
          </cell>
          <cell r="E103" t="str">
            <v>1224J03634</v>
          </cell>
          <cell r="F103" t="str">
            <v>405-4057</v>
          </cell>
          <cell r="G103">
            <v>38763</v>
          </cell>
          <cell r="H103" t="str">
            <v>NMIJ</v>
          </cell>
        </row>
        <row r="104">
          <cell r="A104" t="str">
            <v>SE-99058</v>
          </cell>
          <cell r="B104" t="str">
            <v>Standard Air Capacitor : 1pF</v>
          </cell>
          <cell r="C104" t="str">
            <v>GenRad</v>
          </cell>
          <cell r="D104" t="str">
            <v>1403-K</v>
          </cell>
          <cell r="E104" t="str">
            <v>6473</v>
          </cell>
          <cell r="F104" t="str">
            <v>Do not used this equipment</v>
          </cell>
          <cell r="G104">
            <v>0</v>
          </cell>
          <cell r="H104">
            <v>0</v>
          </cell>
        </row>
        <row r="105">
          <cell r="A105" t="str">
            <v>SE-99059</v>
          </cell>
          <cell r="B105" t="str">
            <v>Standard Air Capacitor : 10pF</v>
          </cell>
          <cell r="C105" t="str">
            <v>GenRad</v>
          </cell>
          <cell r="D105" t="str">
            <v>1403-G</v>
          </cell>
          <cell r="E105" t="str">
            <v>6523</v>
          </cell>
          <cell r="F105" t="str">
            <v>Do not used this equipment</v>
          </cell>
          <cell r="G105">
            <v>0</v>
          </cell>
          <cell r="H105">
            <v>0</v>
          </cell>
        </row>
        <row r="106">
          <cell r="A106" t="str">
            <v>SE-99060</v>
          </cell>
          <cell r="B106" t="str">
            <v>Standard Air Capacitor : 100pF</v>
          </cell>
          <cell r="C106" t="str">
            <v>GenRad</v>
          </cell>
          <cell r="D106" t="str">
            <v>1403-D</v>
          </cell>
          <cell r="E106" t="str">
            <v>6437</v>
          </cell>
          <cell r="F106" t="str">
            <v>Do not used this equipment</v>
          </cell>
          <cell r="G106">
            <v>0</v>
          </cell>
          <cell r="H106">
            <v>0</v>
          </cell>
        </row>
        <row r="107">
          <cell r="A107" t="str">
            <v>SE-99061</v>
          </cell>
          <cell r="B107" t="str">
            <v>Standard Air Capacitor : 1000pF</v>
          </cell>
          <cell r="C107" t="str">
            <v>GenRad</v>
          </cell>
          <cell r="D107" t="str">
            <v>1403-A</v>
          </cell>
          <cell r="E107" t="str">
            <v>6421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SE-99062</v>
          </cell>
          <cell r="B108" t="str">
            <v>Standard Air Capacitor Set</v>
          </cell>
          <cell r="C108" t="str">
            <v>HP</v>
          </cell>
          <cell r="D108" t="str">
            <v>16380A</v>
          </cell>
          <cell r="E108" t="str">
            <v>1840J01363</v>
          </cell>
          <cell r="F108" t="str">
            <v>040003</v>
          </cell>
          <cell r="G108">
            <v>38726</v>
          </cell>
          <cell r="H108" t="str">
            <v>NMIJ</v>
          </cell>
        </row>
        <row r="109">
          <cell r="A109" t="str">
            <v>SE-99064</v>
          </cell>
          <cell r="B109" t="str">
            <v>Capacitance Standard Set</v>
          </cell>
          <cell r="C109" t="str">
            <v>HP</v>
          </cell>
          <cell r="D109" t="str">
            <v>16380C</v>
          </cell>
          <cell r="E109" t="str">
            <v>2519J00557</v>
          </cell>
          <cell r="F109" t="str">
            <v>Ag: 030550</v>
          </cell>
          <cell r="G109">
            <v>38726</v>
          </cell>
          <cell r="H109" t="str">
            <v>NMIJ</v>
          </cell>
        </row>
        <row r="110">
          <cell r="A110" t="str">
            <v>SE-99066</v>
          </cell>
          <cell r="B110" t="str">
            <v>Precision Decade Capacitor</v>
          </cell>
          <cell r="C110" t="str">
            <v>GenRad</v>
          </cell>
          <cell r="D110">
            <v>1413</v>
          </cell>
          <cell r="E110" t="str">
            <v>1140</v>
          </cell>
          <cell r="F110" t="str">
            <v>404-4052</v>
          </cell>
          <cell r="G110" t="str">
            <v>03-Apr-05</v>
          </cell>
          <cell r="H110" t="str">
            <v>NMIJ</v>
          </cell>
        </row>
        <row r="111">
          <cell r="A111" t="str">
            <v>SE-99067</v>
          </cell>
          <cell r="B111" t="str">
            <v>Standard Capacitor Set</v>
          </cell>
          <cell r="C111" t="str">
            <v>Soshin</v>
          </cell>
          <cell r="D111" t="str">
            <v>30pF,60pF,800pF</v>
          </cell>
          <cell r="E111" t="str">
            <v>6F6G</v>
          </cell>
          <cell r="F111" t="str">
            <v>Calibration not required</v>
          </cell>
          <cell r="G111">
            <v>0</v>
          </cell>
          <cell r="H111">
            <v>0</v>
          </cell>
        </row>
        <row r="112">
          <cell r="A112" t="str">
            <v>SE-99068</v>
          </cell>
          <cell r="B112" t="str">
            <v>4-T Standard Capacitor</v>
          </cell>
          <cell r="C112" t="str">
            <v>Quad Tech</v>
          </cell>
          <cell r="D112" t="str">
            <v>1417</v>
          </cell>
          <cell r="E112" t="str">
            <v>6372400</v>
          </cell>
          <cell r="F112" t="str">
            <v>EL-0072/03</v>
          </cell>
          <cell r="G112">
            <v>38460</v>
          </cell>
          <cell r="H112" t="str">
            <v>NIMT</v>
          </cell>
        </row>
        <row r="113">
          <cell r="A113" t="str">
            <v>SE-99069</v>
          </cell>
          <cell r="B113" t="str">
            <v>Standard Self-Inductor : 100uH</v>
          </cell>
          <cell r="C113" t="str">
            <v>Ando</v>
          </cell>
          <cell r="D113" t="str">
            <v>RS-102</v>
          </cell>
          <cell r="E113" t="str">
            <v>456260</v>
          </cell>
          <cell r="F113" t="str">
            <v>EL-0108/03</v>
          </cell>
          <cell r="G113">
            <v>38528</v>
          </cell>
          <cell r="H113" t="str">
            <v>NIMT</v>
          </cell>
        </row>
        <row r="114">
          <cell r="A114" t="str">
            <v>SE-99070</v>
          </cell>
          <cell r="B114" t="str">
            <v>Standard Self-Inductor : 1mH</v>
          </cell>
          <cell r="C114" t="str">
            <v>Ando</v>
          </cell>
          <cell r="D114" t="str">
            <v>RS-104</v>
          </cell>
          <cell r="E114" t="str">
            <v>456261</v>
          </cell>
          <cell r="F114" t="str">
            <v>EL-0109/03</v>
          </cell>
          <cell r="G114">
            <v>38528</v>
          </cell>
          <cell r="H114" t="str">
            <v>NIMT</v>
          </cell>
        </row>
        <row r="115">
          <cell r="A115" t="str">
            <v>SE-99071</v>
          </cell>
          <cell r="B115" t="str">
            <v>Standard Self-Inductor : 10mH</v>
          </cell>
          <cell r="C115" t="str">
            <v>Ando</v>
          </cell>
          <cell r="D115" t="str">
            <v>RS-106</v>
          </cell>
          <cell r="E115" t="str">
            <v>456262</v>
          </cell>
          <cell r="F115" t="str">
            <v>EL-0110/03</v>
          </cell>
          <cell r="G115">
            <v>38528</v>
          </cell>
          <cell r="H115" t="str">
            <v>NIMT</v>
          </cell>
        </row>
        <row r="116">
          <cell r="A116" t="str">
            <v>SE-99072</v>
          </cell>
          <cell r="B116" t="str">
            <v>Standard Self-Inductor : 100mH</v>
          </cell>
          <cell r="C116" t="str">
            <v>Ando</v>
          </cell>
          <cell r="D116" t="str">
            <v>RS-108</v>
          </cell>
          <cell r="E116" t="str">
            <v>456263</v>
          </cell>
          <cell r="F116" t="str">
            <v>EL-0111/03</v>
          </cell>
          <cell r="G116">
            <v>38528</v>
          </cell>
          <cell r="H116" t="str">
            <v>NIMT</v>
          </cell>
        </row>
        <row r="117">
          <cell r="A117" t="str">
            <v>SE-99073</v>
          </cell>
          <cell r="B117" t="str">
            <v>Standard Self-Inductor : 1H</v>
          </cell>
          <cell r="C117" t="str">
            <v>Ando</v>
          </cell>
          <cell r="D117" t="str">
            <v>RS-110</v>
          </cell>
          <cell r="E117" t="str">
            <v>456264</v>
          </cell>
          <cell r="F117" t="str">
            <v>EL-0112/03</v>
          </cell>
          <cell r="G117">
            <v>38528</v>
          </cell>
          <cell r="H117" t="str">
            <v>NIMT</v>
          </cell>
        </row>
        <row r="118">
          <cell r="A118" t="str">
            <v>SE-99074</v>
          </cell>
          <cell r="B118" t="str">
            <v>Decade Inductor</v>
          </cell>
          <cell r="C118" t="str">
            <v>Ando</v>
          </cell>
          <cell r="D118" t="str">
            <v>AM-3301</v>
          </cell>
          <cell r="E118" t="str">
            <v>60410520</v>
          </cell>
          <cell r="F118" t="str">
            <v>404-4074</v>
          </cell>
          <cell r="G118">
            <v>38466</v>
          </cell>
          <cell r="H118" t="str">
            <v>NIMT</v>
          </cell>
        </row>
        <row r="119">
          <cell r="A119" t="str">
            <v>SE-99075</v>
          </cell>
          <cell r="B119" t="str">
            <v>LF Impedance Analyzer</v>
          </cell>
          <cell r="C119" t="str">
            <v>HP</v>
          </cell>
          <cell r="D119" t="str">
            <v>4192A</v>
          </cell>
          <cell r="E119" t="str">
            <v>2150J02509</v>
          </cell>
          <cell r="F119" t="str">
            <v>404-4075</v>
          </cell>
          <cell r="G119">
            <v>38712</v>
          </cell>
          <cell r="H119" t="str">
            <v>NIMT, NMIJ</v>
          </cell>
        </row>
        <row r="120">
          <cell r="A120" t="str">
            <v>SE-99076</v>
          </cell>
          <cell r="B120" t="str">
            <v>Precision LCR Meter</v>
          </cell>
          <cell r="C120" t="str">
            <v>HP</v>
          </cell>
          <cell r="D120" t="str">
            <v>4284A</v>
          </cell>
          <cell r="E120" t="str">
            <v>2940J07658</v>
          </cell>
          <cell r="F120" t="str">
            <v>ELE-04/1083</v>
          </cell>
          <cell r="G120">
            <v>38526</v>
          </cell>
          <cell r="H120" t="str">
            <v>NIMT, NMIJ</v>
          </cell>
        </row>
        <row r="121">
          <cell r="A121" t="str">
            <v>SE-99078</v>
          </cell>
          <cell r="B121" t="str">
            <v>Soldering Iron Tester</v>
          </cell>
          <cell r="C121" t="str">
            <v>Anritsu</v>
          </cell>
          <cell r="D121" t="str">
            <v>HS2D-100</v>
          </cell>
          <cell r="E121" t="str">
            <v>B07069</v>
          </cell>
          <cell r="F121" t="str">
            <v>Calibration not required</v>
          </cell>
          <cell r="G121">
            <v>0</v>
          </cell>
          <cell r="H121">
            <v>0</v>
          </cell>
        </row>
        <row r="122">
          <cell r="A122" t="str">
            <v>SE-99079</v>
          </cell>
          <cell r="B122" t="str">
            <v>Wow Flutter / Jitter Calibrator</v>
          </cell>
          <cell r="C122" t="str">
            <v>Minato</v>
          </cell>
          <cell r="D122">
            <v>3101</v>
          </cell>
          <cell r="E122" t="str">
            <v>B9QE0063</v>
          </cell>
          <cell r="F122" t="str">
            <v>404-4079</v>
          </cell>
          <cell r="G122">
            <v>38566</v>
          </cell>
          <cell r="H122" t="str">
            <v>NIMT</v>
          </cell>
        </row>
        <row r="123">
          <cell r="A123" t="str">
            <v>SE-99081</v>
          </cell>
          <cell r="B123" t="str">
            <v>High Voltage Probe</v>
          </cell>
          <cell r="C123" t="str">
            <v>Tektronix</v>
          </cell>
          <cell r="D123" t="str">
            <v>P6015A</v>
          </cell>
          <cell r="E123" t="str">
            <v>B032616</v>
          </cell>
          <cell r="F123" t="str">
            <v>404-4081</v>
          </cell>
          <cell r="G123">
            <v>38441</v>
          </cell>
          <cell r="H123" t="str">
            <v>NIST, NPL, NIMT</v>
          </cell>
        </row>
        <row r="124">
          <cell r="A124" t="str">
            <v>SE-99085</v>
          </cell>
          <cell r="B124" t="str">
            <v>Distortion Meter Calibrator</v>
          </cell>
          <cell r="C124" t="str">
            <v>ShibaSoku</v>
          </cell>
          <cell r="D124" t="str">
            <v>AC12B</v>
          </cell>
          <cell r="E124" t="str">
            <v>M-55799008</v>
          </cell>
          <cell r="F124" t="str">
            <v>404-4085</v>
          </cell>
          <cell r="G124">
            <v>38473</v>
          </cell>
          <cell r="H124" t="str">
            <v>NIMT</v>
          </cell>
        </row>
        <row r="125">
          <cell r="A125" t="str">
            <v>SE-99086</v>
          </cell>
          <cell r="B125" t="str">
            <v>Digital Stop Watch</v>
          </cell>
          <cell r="C125" t="str">
            <v>Seiko</v>
          </cell>
          <cell r="D125" t="str">
            <v>S032-4000</v>
          </cell>
          <cell r="E125" t="str">
            <v>127638</v>
          </cell>
          <cell r="F125" t="str">
            <v>404-4086</v>
          </cell>
          <cell r="G125">
            <v>38513</v>
          </cell>
          <cell r="H125" t="str">
            <v>NIMT</v>
          </cell>
        </row>
        <row r="126">
          <cell r="A126" t="str">
            <v>SE-99087</v>
          </cell>
          <cell r="B126" t="str">
            <v>Quartz Tester</v>
          </cell>
          <cell r="C126" t="str">
            <v>Seiko</v>
          </cell>
          <cell r="D126" t="str">
            <v>QT-2100</v>
          </cell>
          <cell r="E126" t="str">
            <v>6D0481</v>
          </cell>
          <cell r="F126" t="str">
            <v>404-4087</v>
          </cell>
          <cell r="G126">
            <v>38510</v>
          </cell>
          <cell r="H126" t="str">
            <v>NIMT</v>
          </cell>
        </row>
        <row r="127">
          <cell r="A127" t="str">
            <v>SE-99088</v>
          </cell>
          <cell r="B127" t="str">
            <v>Rubidium Frequency Standard</v>
          </cell>
          <cell r="C127" t="str">
            <v>R&amp;S</v>
          </cell>
          <cell r="D127" t="str">
            <v>XSRM</v>
          </cell>
          <cell r="E127" t="str">
            <v>300024/001</v>
          </cell>
          <cell r="F127" t="str">
            <v>EF-0002/04</v>
          </cell>
          <cell r="G127">
            <v>38783</v>
          </cell>
          <cell r="H127" t="str">
            <v>NIMT</v>
          </cell>
        </row>
        <row r="128">
          <cell r="A128" t="str">
            <v>SE-99089</v>
          </cell>
          <cell r="B128" t="str">
            <v>Universal Counter</v>
          </cell>
          <cell r="C128" t="str">
            <v>HP</v>
          </cell>
          <cell r="D128" t="str">
            <v>53132A</v>
          </cell>
          <cell r="E128" t="str">
            <v>3404A00701</v>
          </cell>
          <cell r="F128" t="str">
            <v>404-4089</v>
          </cell>
          <cell r="G128">
            <v>38493</v>
          </cell>
          <cell r="H128" t="str">
            <v>NIMT, NIST, NPL</v>
          </cell>
        </row>
        <row r="129">
          <cell r="A129" t="str">
            <v>SE-99090</v>
          </cell>
          <cell r="B129" t="str">
            <v>Microwave Frequency Counter</v>
          </cell>
          <cell r="C129" t="str">
            <v>HP</v>
          </cell>
          <cell r="D129" t="str">
            <v>5352B</v>
          </cell>
          <cell r="E129" t="str">
            <v>2826A00368</v>
          </cell>
          <cell r="F129" t="str">
            <v>404-4090</v>
          </cell>
          <cell r="G129">
            <v>38473</v>
          </cell>
          <cell r="H129" t="str">
            <v>NIMT, NIST, NPL</v>
          </cell>
        </row>
        <row r="130">
          <cell r="A130" t="str">
            <v>SE-99091</v>
          </cell>
          <cell r="B130" t="str">
            <v>GPSTime &amp; Freq. Ref. Receiver</v>
          </cell>
          <cell r="C130" t="str">
            <v>HP</v>
          </cell>
          <cell r="D130" t="str">
            <v>58503A</v>
          </cell>
          <cell r="E130" t="str">
            <v>3542A00419</v>
          </cell>
          <cell r="F130" t="str">
            <v>Calibration not required</v>
          </cell>
          <cell r="G130">
            <v>0</v>
          </cell>
          <cell r="H130">
            <v>0</v>
          </cell>
        </row>
        <row r="131">
          <cell r="A131" t="str">
            <v>SE-99093</v>
          </cell>
          <cell r="B131" t="str">
            <v>Synthesized Sweeper</v>
          </cell>
          <cell r="C131" t="str">
            <v>HP</v>
          </cell>
          <cell r="D131" t="str">
            <v>8340B</v>
          </cell>
          <cell r="E131" t="str">
            <v>2804A00799</v>
          </cell>
          <cell r="F131" t="str">
            <v>404-4093</v>
          </cell>
          <cell r="G131">
            <v>38503</v>
          </cell>
          <cell r="H131" t="str">
            <v>NIMT, NIST, NPL</v>
          </cell>
        </row>
        <row r="132">
          <cell r="A132" t="str">
            <v>SE-99094</v>
          </cell>
          <cell r="B132" t="str">
            <v xml:space="preserve">Synthesizer/Level Generator </v>
          </cell>
          <cell r="C132" t="str">
            <v>Anritsu</v>
          </cell>
          <cell r="D132" t="str">
            <v>MG443B</v>
          </cell>
          <cell r="E132" t="str">
            <v>M45140</v>
          </cell>
          <cell r="F132" t="str">
            <v>404-4094</v>
          </cell>
          <cell r="G132">
            <v>38442</v>
          </cell>
          <cell r="H132" t="str">
            <v>NIMT, NIST, NPL</v>
          </cell>
        </row>
        <row r="133">
          <cell r="A133" t="str">
            <v>SE-99095</v>
          </cell>
          <cell r="B133" t="str">
            <v>Synthesized Func./Sweep Gen.</v>
          </cell>
          <cell r="C133" t="str">
            <v>HP</v>
          </cell>
          <cell r="D133" t="str">
            <v>3325B</v>
          </cell>
          <cell r="E133" t="str">
            <v>2847A09782</v>
          </cell>
          <cell r="F133" t="str">
            <v>404-4095</v>
          </cell>
          <cell r="G133">
            <v>38503</v>
          </cell>
          <cell r="H133" t="str">
            <v>NIMT, NIST, NPL</v>
          </cell>
        </row>
        <row r="134">
          <cell r="A134" t="str">
            <v>SE-99096</v>
          </cell>
          <cell r="B134" t="str">
            <v>ESG Series Signal Generator</v>
          </cell>
          <cell r="C134" t="str">
            <v>HP</v>
          </cell>
          <cell r="D134" t="str">
            <v>ESG-4000A</v>
          </cell>
          <cell r="E134" t="str">
            <v>US37040151</v>
          </cell>
          <cell r="F134" t="str">
            <v>404-4096</v>
          </cell>
          <cell r="G134">
            <v>38503</v>
          </cell>
          <cell r="H134" t="str">
            <v>NIMT, NIST, NPL</v>
          </cell>
        </row>
        <row r="135">
          <cell r="A135" t="str">
            <v>SE-99097</v>
          </cell>
          <cell r="B135" t="str">
            <v>Amplifier</v>
          </cell>
          <cell r="C135" t="str">
            <v>Amp. Research</v>
          </cell>
          <cell r="D135" t="str">
            <v>25W1000M7</v>
          </cell>
          <cell r="E135" t="str">
            <v>13299</v>
          </cell>
          <cell r="F135" t="str">
            <v>404-4097</v>
          </cell>
          <cell r="G135">
            <v>38474</v>
          </cell>
          <cell r="H135" t="str">
            <v>NIMT, NIST, NPL</v>
          </cell>
        </row>
        <row r="136">
          <cell r="A136" t="str">
            <v>SE-99098</v>
          </cell>
          <cell r="B136" t="str">
            <v>Spectrum Analyzer</v>
          </cell>
          <cell r="C136" t="str">
            <v>HP</v>
          </cell>
          <cell r="D136" t="str">
            <v>8593E</v>
          </cell>
          <cell r="E136" t="str">
            <v>3337A00823</v>
          </cell>
          <cell r="F136" t="str">
            <v>404-4098</v>
          </cell>
          <cell r="G136">
            <v>38502</v>
          </cell>
          <cell r="H136" t="str">
            <v>NIMT, NIST, NPL</v>
          </cell>
        </row>
        <row r="137">
          <cell r="A137" t="str">
            <v>SE-99099</v>
          </cell>
          <cell r="B137" t="str">
            <v xml:space="preserve">Network Analyzer </v>
          </cell>
          <cell r="C137" t="str">
            <v>HP</v>
          </cell>
          <cell r="D137" t="str">
            <v>8753D</v>
          </cell>
          <cell r="E137" t="str">
            <v>3410J00924</v>
          </cell>
          <cell r="F137" t="str">
            <v>404-4099</v>
          </cell>
          <cell r="G137">
            <v>38535</v>
          </cell>
          <cell r="H137" t="str">
            <v>NIMT, NIST, NPL</v>
          </cell>
        </row>
        <row r="138">
          <cell r="A138" t="str">
            <v>SE-99100</v>
          </cell>
          <cell r="B138" t="str">
            <v xml:space="preserve">S-Parameter Test Set </v>
          </cell>
          <cell r="C138" t="str">
            <v>HP</v>
          </cell>
          <cell r="D138" t="str">
            <v>85047A</v>
          </cell>
          <cell r="E138" t="str">
            <v>3033A03745</v>
          </cell>
          <cell r="F138" t="str">
            <v>404-4100</v>
          </cell>
          <cell r="G138">
            <v>38535</v>
          </cell>
          <cell r="H138" t="str">
            <v>NIMT, NIST, NPL</v>
          </cell>
        </row>
        <row r="139">
          <cell r="A139" t="str">
            <v>SE-99101</v>
          </cell>
          <cell r="B139" t="str">
            <v xml:space="preserve">S-Parameter Test Set </v>
          </cell>
          <cell r="C139" t="str">
            <v>HP</v>
          </cell>
          <cell r="D139" t="str">
            <v>85046B</v>
          </cell>
          <cell r="E139" t="str">
            <v>3033A01596</v>
          </cell>
          <cell r="F139" t="str">
            <v>404-4101</v>
          </cell>
          <cell r="G139">
            <v>38535</v>
          </cell>
          <cell r="H139" t="str">
            <v>NIMT, NIST, NPL</v>
          </cell>
        </row>
        <row r="140">
          <cell r="A140" t="str">
            <v>SE-99102</v>
          </cell>
          <cell r="B140" t="str">
            <v>Audio Analyzer</v>
          </cell>
          <cell r="C140" t="str">
            <v>HP</v>
          </cell>
          <cell r="D140" t="str">
            <v>8903B</v>
          </cell>
          <cell r="E140" t="str">
            <v>3514A15652</v>
          </cell>
          <cell r="F140" t="str">
            <v>404-4012</v>
          </cell>
          <cell r="G140">
            <v>38442</v>
          </cell>
          <cell r="H140" t="str">
            <v>NIMT</v>
          </cell>
        </row>
        <row r="141">
          <cell r="A141" t="str">
            <v>SE-99103</v>
          </cell>
          <cell r="B141" t="str">
            <v>Audio Analyzer</v>
          </cell>
          <cell r="C141" t="str">
            <v>Panasonic</v>
          </cell>
          <cell r="D141" t="str">
            <v>VP7725A</v>
          </cell>
          <cell r="E141" t="str">
            <v>1D8N0161D122</v>
          </cell>
          <cell r="F141" t="str">
            <v>404-4103</v>
          </cell>
          <cell r="G141">
            <v>38463</v>
          </cell>
          <cell r="H141" t="str">
            <v>NIMT</v>
          </cell>
        </row>
        <row r="142">
          <cell r="A142" t="str">
            <v>SE-99104</v>
          </cell>
          <cell r="B142" t="str">
            <v>Modulation Analyzer</v>
          </cell>
          <cell r="C142" t="str">
            <v>HP</v>
          </cell>
          <cell r="D142" t="str">
            <v>8901B</v>
          </cell>
          <cell r="E142" t="str">
            <v>2806A01602</v>
          </cell>
          <cell r="F142" t="str">
            <v>103-4001</v>
          </cell>
          <cell r="G142">
            <v>38482</v>
          </cell>
          <cell r="H142" t="str">
            <v>NIST, NPL</v>
          </cell>
        </row>
        <row r="143">
          <cell r="A143" t="str">
            <v>SE-99105</v>
          </cell>
          <cell r="B143" t="str">
            <v>Measuring Receiver</v>
          </cell>
          <cell r="C143" t="str">
            <v>HP</v>
          </cell>
          <cell r="D143" t="str">
            <v>8902A</v>
          </cell>
          <cell r="E143" t="str">
            <v>3226A03447</v>
          </cell>
          <cell r="F143" t="str">
            <v>404-4105</v>
          </cell>
          <cell r="G143">
            <v>38494</v>
          </cell>
          <cell r="H143" t="str">
            <v>NIMT, NIST, NPL</v>
          </cell>
        </row>
        <row r="144">
          <cell r="A144" t="str">
            <v>SE-99106</v>
          </cell>
          <cell r="B144" t="str">
            <v>Power Meter</v>
          </cell>
          <cell r="C144" t="str">
            <v>HP</v>
          </cell>
          <cell r="D144" t="str">
            <v>EPM442A</v>
          </cell>
          <cell r="E144" t="str">
            <v>GB37170346</v>
          </cell>
          <cell r="F144" t="str">
            <v>404-4106</v>
          </cell>
          <cell r="G144">
            <v>38500</v>
          </cell>
          <cell r="H144" t="str">
            <v>NIMT, NIST, NPL</v>
          </cell>
        </row>
        <row r="145">
          <cell r="A145" t="str">
            <v>SE-99107</v>
          </cell>
          <cell r="B145" t="str">
            <v>Power Meter</v>
          </cell>
          <cell r="C145" t="str">
            <v>Anritsu</v>
          </cell>
          <cell r="D145" t="str">
            <v>ML4803A</v>
          </cell>
          <cell r="E145" t="str">
            <v>MA39060</v>
          </cell>
          <cell r="F145" t="str">
            <v>404-4107</v>
          </cell>
          <cell r="G145">
            <v>38623</v>
          </cell>
          <cell r="H145" t="str">
            <v>NIMT, NIST, NPL</v>
          </cell>
        </row>
        <row r="146">
          <cell r="A146" t="str">
            <v>SE-99109</v>
          </cell>
          <cell r="B146" t="str">
            <v>Range Calibrator</v>
          </cell>
          <cell r="C146" t="str">
            <v>HP</v>
          </cell>
          <cell r="D146" t="str">
            <v>11683A</v>
          </cell>
          <cell r="E146" t="str">
            <v>3303U00312</v>
          </cell>
          <cell r="F146" t="str">
            <v>404-4109</v>
          </cell>
          <cell r="G146">
            <v>38477</v>
          </cell>
          <cell r="H146" t="str">
            <v>NIMT</v>
          </cell>
        </row>
        <row r="147">
          <cell r="A147" t="str">
            <v>SE-99110</v>
          </cell>
          <cell r="B147" t="str">
            <v>Range Calibrator</v>
          </cell>
          <cell r="C147" t="str">
            <v>HP</v>
          </cell>
          <cell r="D147" t="str">
            <v>8477A</v>
          </cell>
          <cell r="E147" t="str">
            <v>0963A00428</v>
          </cell>
          <cell r="F147" t="str">
            <v>404-4110</v>
          </cell>
          <cell r="G147">
            <v>38468</v>
          </cell>
          <cell r="H147" t="str">
            <v>NIMT</v>
          </cell>
        </row>
        <row r="148">
          <cell r="A148" t="str">
            <v>SE-99111</v>
          </cell>
          <cell r="B148" t="str">
            <v>Range Calibrator</v>
          </cell>
          <cell r="C148" t="str">
            <v>Anritsu</v>
          </cell>
          <cell r="D148" t="str">
            <v>MA4001A</v>
          </cell>
          <cell r="E148" t="str">
            <v>M18156</v>
          </cell>
          <cell r="F148" t="str">
            <v>404-4111</v>
          </cell>
          <cell r="G148">
            <v>38604</v>
          </cell>
          <cell r="H148" t="str">
            <v>NIMT</v>
          </cell>
        </row>
        <row r="149">
          <cell r="A149" t="str">
            <v>SE-99112</v>
          </cell>
          <cell r="B149" t="str">
            <v>Power Sensor : 50Ohm</v>
          </cell>
          <cell r="C149" t="str">
            <v>HP</v>
          </cell>
          <cell r="D149" t="str">
            <v>8482A</v>
          </cell>
          <cell r="E149" t="str">
            <v>US37291474</v>
          </cell>
          <cell r="F149" t="str">
            <v>404-4112</v>
          </cell>
          <cell r="G149">
            <v>38534</v>
          </cell>
          <cell r="H149" t="str">
            <v>NIMT, NIST, NPL</v>
          </cell>
        </row>
        <row r="150">
          <cell r="A150" t="str">
            <v>SE-99113</v>
          </cell>
          <cell r="B150" t="str">
            <v>Power Sensor : 50Ohm</v>
          </cell>
          <cell r="C150" t="str">
            <v>HP</v>
          </cell>
          <cell r="D150" t="str">
            <v>8482B</v>
          </cell>
          <cell r="E150" t="str">
            <v>3318A06156</v>
          </cell>
          <cell r="F150" t="str">
            <v>404-4113</v>
          </cell>
          <cell r="G150">
            <v>38534</v>
          </cell>
          <cell r="H150" t="str">
            <v>NIMT, NIST, NPL</v>
          </cell>
        </row>
        <row r="151">
          <cell r="A151" t="str">
            <v>SE-99114</v>
          </cell>
          <cell r="B151" t="str">
            <v>Power Sensor : 50Ohm</v>
          </cell>
          <cell r="C151" t="str">
            <v>Anritsu</v>
          </cell>
          <cell r="D151" t="str">
            <v>MA4601A</v>
          </cell>
          <cell r="E151" t="str">
            <v>M37750</v>
          </cell>
          <cell r="F151" t="str">
            <v>404-4114</v>
          </cell>
          <cell r="G151">
            <v>38688</v>
          </cell>
          <cell r="H151" t="str">
            <v>NIMT, NIST, NPL</v>
          </cell>
        </row>
        <row r="152">
          <cell r="A152" t="str">
            <v>SE-99115</v>
          </cell>
          <cell r="B152" t="str">
            <v>Power Sensor : 50Ohm</v>
          </cell>
          <cell r="C152" t="str">
            <v>Anritsu</v>
          </cell>
          <cell r="D152" t="str">
            <v>MA4602A</v>
          </cell>
          <cell r="E152" t="str">
            <v>M14073</v>
          </cell>
          <cell r="F152" t="str">
            <v>404-4115</v>
          </cell>
          <cell r="G152">
            <v>38688</v>
          </cell>
          <cell r="H152" t="str">
            <v>NIMT, NIST, NPL</v>
          </cell>
        </row>
        <row r="153">
          <cell r="A153" t="str">
            <v>SE-99116</v>
          </cell>
          <cell r="B153" t="str">
            <v>Power Sensor : 75Ohm</v>
          </cell>
          <cell r="C153" t="str">
            <v>Anritsu</v>
          </cell>
          <cell r="D153" t="str">
            <v>MA4603A</v>
          </cell>
          <cell r="E153" t="str">
            <v>M56049</v>
          </cell>
          <cell r="F153" t="str">
            <v>NEFE-04-0050</v>
          </cell>
          <cell r="G153">
            <v>38623</v>
          </cell>
          <cell r="H153" t="str">
            <v>NMIJ</v>
          </cell>
        </row>
        <row r="154">
          <cell r="A154" t="str">
            <v>SE-99117</v>
          </cell>
          <cell r="B154" t="str">
            <v>Power Sensor : 75Ohm</v>
          </cell>
          <cell r="C154" t="str">
            <v>Anritsu</v>
          </cell>
          <cell r="D154" t="str">
            <v>MA4604A</v>
          </cell>
          <cell r="E154" t="str">
            <v>M09061</v>
          </cell>
          <cell r="F154" t="str">
            <v>NEFE-04-0051</v>
          </cell>
          <cell r="G154">
            <v>38623</v>
          </cell>
          <cell r="H154" t="str">
            <v>NMIJ</v>
          </cell>
        </row>
        <row r="155">
          <cell r="A155" t="str">
            <v>SE-99118</v>
          </cell>
          <cell r="B155" t="str">
            <v>Power Sensor : 50Ohm</v>
          </cell>
          <cell r="C155" t="str">
            <v>HP</v>
          </cell>
          <cell r="D155" t="str">
            <v>E4412A</v>
          </cell>
          <cell r="E155" t="str">
            <v>US37180961</v>
          </cell>
          <cell r="F155" t="str">
            <v>404-4118</v>
          </cell>
          <cell r="G155">
            <v>38534</v>
          </cell>
          <cell r="H155" t="str">
            <v>NIMT, NIST, NPL</v>
          </cell>
        </row>
        <row r="156">
          <cell r="A156" t="str">
            <v>SE-99119</v>
          </cell>
          <cell r="B156" t="str">
            <v>Power Sensor : 50Ohm</v>
          </cell>
          <cell r="C156" t="str">
            <v>HP</v>
          </cell>
          <cell r="D156" t="str">
            <v>E4413A</v>
          </cell>
          <cell r="E156" t="str">
            <v>US37180718</v>
          </cell>
          <cell r="F156" t="str">
            <v>NEFE-04-0077</v>
          </cell>
          <cell r="G156">
            <v>38688</v>
          </cell>
          <cell r="H156" t="str">
            <v>NIST</v>
          </cell>
        </row>
        <row r="157">
          <cell r="A157" t="str">
            <v>SE-99122</v>
          </cell>
          <cell r="B157" t="str">
            <v>Fixed Attenuator Set : 50Ohm</v>
          </cell>
          <cell r="C157" t="str">
            <v>Wiltron</v>
          </cell>
          <cell r="D157" t="str">
            <v>41KC-S</v>
          </cell>
          <cell r="E157" t="str">
            <v>91098</v>
          </cell>
          <cell r="F157" t="str">
            <v>NEFE-04-0076</v>
          </cell>
          <cell r="G157">
            <v>38688</v>
          </cell>
          <cell r="H157" t="str">
            <v>NIST</v>
          </cell>
        </row>
        <row r="158">
          <cell r="A158" t="str">
            <v>SE-99123</v>
          </cell>
          <cell r="B158" t="str">
            <v xml:space="preserve">Termination : 50Ohm BNC  </v>
          </cell>
          <cell r="C158" t="str">
            <v>Maury Microwave</v>
          </cell>
          <cell r="D158" t="str">
            <v>351A2</v>
          </cell>
          <cell r="E158" t="str">
            <v>H753</v>
          </cell>
          <cell r="F158" t="str">
            <v>NEFE-04-0067</v>
          </cell>
          <cell r="G158">
            <v>38688</v>
          </cell>
          <cell r="H158" t="str">
            <v>NMIJ</v>
          </cell>
        </row>
        <row r="159">
          <cell r="A159" t="str">
            <v>SE-99124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351B2</v>
          </cell>
          <cell r="E159" t="str">
            <v>H760</v>
          </cell>
          <cell r="F159" t="str">
            <v>NEFE-04-0068</v>
          </cell>
          <cell r="G159">
            <v>38688</v>
          </cell>
          <cell r="H159" t="str">
            <v>NMIJ</v>
          </cell>
        </row>
        <row r="160">
          <cell r="A160" t="str">
            <v>SE-99125</v>
          </cell>
          <cell r="B160" t="str">
            <v>Termination : 50Ohm 18GHz</v>
          </cell>
          <cell r="C160" t="str">
            <v>Wiltron</v>
          </cell>
          <cell r="D160" t="str">
            <v>28A50-1</v>
          </cell>
          <cell r="E160" t="str">
            <v>602007</v>
          </cell>
          <cell r="F160" t="str">
            <v>NEFE-04-0069</v>
          </cell>
          <cell r="G160">
            <v>38688</v>
          </cell>
          <cell r="H160" t="str">
            <v>NMIJ</v>
          </cell>
        </row>
        <row r="161">
          <cell r="A161" t="str">
            <v>SE-99126</v>
          </cell>
          <cell r="B161" t="str">
            <v>Termination : 50Ohm 40GHz</v>
          </cell>
          <cell r="C161" t="str">
            <v>Wiltron</v>
          </cell>
          <cell r="D161" t="str">
            <v>28K50</v>
          </cell>
          <cell r="E161" t="str">
            <v>505039</v>
          </cell>
          <cell r="F161" t="str">
            <v>NEFE-04-0070</v>
          </cell>
          <cell r="G161">
            <v>38688</v>
          </cell>
          <cell r="H161" t="str">
            <v>NMIJ</v>
          </cell>
        </row>
        <row r="162">
          <cell r="A162" t="str">
            <v>SE-99127</v>
          </cell>
          <cell r="B162" t="str">
            <v>Termination : 50Ohm 40GHz</v>
          </cell>
          <cell r="C162" t="str">
            <v>Wiltron</v>
          </cell>
          <cell r="D162" t="str">
            <v>28KF50</v>
          </cell>
          <cell r="E162" t="str">
            <v>505015</v>
          </cell>
          <cell r="F162" t="str">
            <v>NEFE-04-0071</v>
          </cell>
          <cell r="G162">
            <v>38688</v>
          </cell>
          <cell r="H162" t="str">
            <v>NMIJ</v>
          </cell>
        </row>
        <row r="163">
          <cell r="A163" t="str">
            <v>SE-99128</v>
          </cell>
          <cell r="B163" t="str">
            <v>Termination : 50Ohm 18GHz</v>
          </cell>
          <cell r="C163" t="str">
            <v>Wiltron</v>
          </cell>
          <cell r="D163" t="str">
            <v>26N50</v>
          </cell>
          <cell r="E163" t="str">
            <v>701032</v>
          </cell>
          <cell r="F163" t="str">
            <v>NEFE-04-0072</v>
          </cell>
          <cell r="G163">
            <v>38688</v>
          </cell>
          <cell r="H163" t="str">
            <v>NMIJ</v>
          </cell>
        </row>
        <row r="164">
          <cell r="A164" t="str">
            <v>SE-99129</v>
          </cell>
          <cell r="B164" t="str">
            <v>Termination : 50Ohm 18GHz</v>
          </cell>
          <cell r="C164" t="str">
            <v>Wiltron</v>
          </cell>
          <cell r="D164" t="str">
            <v>26NF50</v>
          </cell>
          <cell r="E164" t="str">
            <v>701021</v>
          </cell>
          <cell r="F164" t="str">
            <v>NEFE-04-0073</v>
          </cell>
          <cell r="G164">
            <v>38688</v>
          </cell>
          <cell r="H164" t="str">
            <v>NMIJ</v>
          </cell>
        </row>
        <row r="165">
          <cell r="A165" t="str">
            <v>SE-99130</v>
          </cell>
          <cell r="B165" t="str">
            <v>Termination : 75Ohm</v>
          </cell>
          <cell r="C165" t="str">
            <v>Wiltron</v>
          </cell>
          <cell r="D165" t="str">
            <v>26NF75</v>
          </cell>
          <cell r="E165" t="str">
            <v>103029</v>
          </cell>
          <cell r="F165" t="str">
            <v>NEFE-04-0074</v>
          </cell>
          <cell r="G165">
            <v>38688</v>
          </cell>
          <cell r="H165" t="str">
            <v>NMIJ</v>
          </cell>
        </row>
        <row r="166">
          <cell r="A166" t="str">
            <v>SE-99131</v>
          </cell>
          <cell r="B166" t="str">
            <v>Termination : 75Ohm</v>
          </cell>
          <cell r="C166" t="str">
            <v>Wiltron</v>
          </cell>
          <cell r="D166" t="str">
            <v>26N75</v>
          </cell>
          <cell r="E166" t="str">
            <v>201023</v>
          </cell>
          <cell r="F166" t="str">
            <v>NEFE-04-0075</v>
          </cell>
          <cell r="G166">
            <v>38688</v>
          </cell>
          <cell r="H166" t="str">
            <v>NMIJ</v>
          </cell>
        </row>
        <row r="167">
          <cell r="A167" t="str">
            <v>SE-99143</v>
          </cell>
          <cell r="B167" t="str">
            <v>Decade Attenuator : 600/75Ohm Bal</v>
          </cell>
          <cell r="C167" t="str">
            <v>Ando</v>
          </cell>
          <cell r="D167" t="str">
            <v>AL-352</v>
          </cell>
          <cell r="E167" t="str">
            <v>80692404</v>
          </cell>
          <cell r="F167" t="str">
            <v>404-4193</v>
          </cell>
          <cell r="G167">
            <v>38473</v>
          </cell>
          <cell r="H167" t="str">
            <v>NIMT</v>
          </cell>
        </row>
        <row r="168">
          <cell r="A168" t="str">
            <v>SE-99144</v>
          </cell>
          <cell r="B168" t="str">
            <v>Decade Attenuator : 75Ohm</v>
          </cell>
          <cell r="C168" t="str">
            <v>Anritsu</v>
          </cell>
          <cell r="D168" t="str">
            <v>MN61B</v>
          </cell>
          <cell r="E168" t="str">
            <v>M41577</v>
          </cell>
          <cell r="F168" t="str">
            <v>404-4144</v>
          </cell>
          <cell r="G168">
            <v>0</v>
          </cell>
          <cell r="H168" t="str">
            <v>NIMT</v>
          </cell>
        </row>
        <row r="169">
          <cell r="A169" t="str">
            <v>SE-99146</v>
          </cell>
          <cell r="B169" t="str">
            <v>Power Splitter : 26.5GHz</v>
          </cell>
          <cell r="C169" t="str">
            <v>HP</v>
          </cell>
          <cell r="D169" t="str">
            <v>11667B</v>
          </cell>
          <cell r="E169" t="str">
            <v>11170</v>
          </cell>
          <cell r="F169" t="str">
            <v>404-4146</v>
          </cell>
          <cell r="G169">
            <v>38800</v>
          </cell>
          <cell r="H169" t="str">
            <v>NIMT, NIST, NPL</v>
          </cell>
        </row>
        <row r="170">
          <cell r="A170" t="str">
            <v>SE-99147</v>
          </cell>
          <cell r="B170" t="str">
            <v>Power Splitter 18GHz</v>
          </cell>
          <cell r="C170" t="str">
            <v>HP</v>
          </cell>
          <cell r="D170" t="str">
            <v>11667A</v>
          </cell>
          <cell r="E170" t="str">
            <v>23287</v>
          </cell>
          <cell r="F170" t="str">
            <v>405-4147</v>
          </cell>
          <cell r="G170">
            <v>38800</v>
          </cell>
          <cell r="H170" t="str">
            <v>NIMT, NIST, NPL</v>
          </cell>
        </row>
        <row r="171">
          <cell r="A171" t="str">
            <v>SE-99148</v>
          </cell>
          <cell r="B171" t="str">
            <v>Reflection Bridge : 600Ohm Bal</v>
          </cell>
          <cell r="C171" t="str">
            <v>Anritsu</v>
          </cell>
          <cell r="D171" t="str">
            <v>MA2201A</v>
          </cell>
          <cell r="E171" t="str">
            <v>M07996</v>
          </cell>
          <cell r="F171" t="str">
            <v>404-4148</v>
          </cell>
          <cell r="G171">
            <v>0</v>
          </cell>
          <cell r="H171" t="str">
            <v>NIMT</v>
          </cell>
        </row>
        <row r="172">
          <cell r="A172" t="str">
            <v>SE-99149</v>
          </cell>
          <cell r="B172" t="str">
            <v>Reflection Bridge : 50Ohm UnBal</v>
          </cell>
          <cell r="C172" t="str">
            <v>Anritsu</v>
          </cell>
          <cell r="D172" t="str">
            <v>MA2401A</v>
          </cell>
          <cell r="E172" t="str">
            <v>M13972</v>
          </cell>
          <cell r="F172" t="str">
            <v>404-4149</v>
          </cell>
          <cell r="G172">
            <v>0</v>
          </cell>
          <cell r="H172" t="str">
            <v>NIMT</v>
          </cell>
        </row>
        <row r="173">
          <cell r="A173" t="str">
            <v>SE-99150</v>
          </cell>
          <cell r="B173" t="str">
            <v>Reflection Bridge : 75Ohm UnBal</v>
          </cell>
          <cell r="C173" t="str">
            <v>Anritsu</v>
          </cell>
          <cell r="D173" t="str">
            <v>MA2402A</v>
          </cell>
          <cell r="E173" t="str">
            <v>M17186</v>
          </cell>
          <cell r="F173" t="str">
            <v>404-4150</v>
          </cell>
          <cell r="G173">
            <v>0</v>
          </cell>
          <cell r="H173" t="str">
            <v>NIMT</v>
          </cell>
        </row>
        <row r="174">
          <cell r="A174" t="str">
            <v>SE-99151</v>
          </cell>
          <cell r="B174" t="str">
            <v>Selective Level Meter</v>
          </cell>
          <cell r="C174" t="str">
            <v>Anritsu</v>
          </cell>
          <cell r="D174" t="str">
            <v>ML422C</v>
          </cell>
          <cell r="E174" t="str">
            <v>M61540</v>
          </cell>
          <cell r="F174" t="str">
            <v>404-4151</v>
          </cell>
          <cell r="G174">
            <v>38492</v>
          </cell>
          <cell r="H174" t="str">
            <v>NIMT, NIST, NPL</v>
          </cell>
        </row>
        <row r="175">
          <cell r="A175" t="str">
            <v>SE-99152</v>
          </cell>
          <cell r="B175" t="str">
            <v>Standard Level Calibration Set</v>
          </cell>
          <cell r="C175" t="str">
            <v>Ando</v>
          </cell>
          <cell r="D175" t="str">
            <v>AD-4030</v>
          </cell>
          <cell r="E175" t="str">
            <v>59118501</v>
          </cell>
          <cell r="F175" t="str">
            <v>404-4152</v>
          </cell>
          <cell r="G175">
            <v>38474</v>
          </cell>
          <cell r="H175" t="str">
            <v>NIMT, NIST, NPL</v>
          </cell>
        </row>
        <row r="176">
          <cell r="A176" t="str">
            <v>SE-99153</v>
          </cell>
          <cell r="B176" t="str">
            <v>PAL Vector Scope</v>
          </cell>
          <cell r="C176" t="str">
            <v>Tektronix</v>
          </cell>
          <cell r="D176" t="str">
            <v>521A</v>
          </cell>
          <cell r="E176" t="str">
            <v>302676</v>
          </cell>
          <cell r="F176" t="str">
            <v>NEFE-04-0059</v>
          </cell>
          <cell r="G176">
            <v>38666</v>
          </cell>
          <cell r="H176" t="str">
            <v>NMIJ</v>
          </cell>
        </row>
        <row r="177">
          <cell r="A177" t="str">
            <v>SE-99154</v>
          </cell>
          <cell r="B177" t="str">
            <v>NTSC Vector Scope</v>
          </cell>
          <cell r="C177" t="str">
            <v>Tektronix</v>
          </cell>
          <cell r="D177" t="str">
            <v>520A</v>
          </cell>
          <cell r="E177" t="str">
            <v>300797</v>
          </cell>
          <cell r="F177" t="str">
            <v>NEFE-04-0060</v>
          </cell>
          <cell r="G177">
            <v>38666</v>
          </cell>
          <cell r="H177" t="str">
            <v>NMIJ</v>
          </cell>
        </row>
        <row r="178">
          <cell r="A178" t="str">
            <v>SE-99155</v>
          </cell>
          <cell r="B178" t="str">
            <v>NTSC TV Generator</v>
          </cell>
          <cell r="C178" t="str">
            <v>Tektronix</v>
          </cell>
          <cell r="D178" t="str">
            <v>1410</v>
          </cell>
          <cell r="E178" t="str">
            <v>301563</v>
          </cell>
          <cell r="F178" t="str">
            <v>NEFE-04-0053</v>
          </cell>
          <cell r="G178">
            <v>38666</v>
          </cell>
          <cell r="H178" t="str">
            <v>NMIJ</v>
          </cell>
        </row>
        <row r="179">
          <cell r="A179" t="str">
            <v>SE-99156</v>
          </cell>
          <cell r="B179" t="str">
            <v>PAL TV Generator</v>
          </cell>
          <cell r="C179" t="str">
            <v>Tektronix</v>
          </cell>
          <cell r="D179" t="str">
            <v>1411</v>
          </cell>
          <cell r="E179" t="str">
            <v>B012513</v>
          </cell>
          <cell r="F179" t="str">
            <v>NEFE-04-0052</v>
          </cell>
          <cell r="G179">
            <v>38666</v>
          </cell>
          <cell r="H179" t="str">
            <v>NMIJ</v>
          </cell>
        </row>
        <row r="180">
          <cell r="A180" t="str">
            <v>SE-99157</v>
          </cell>
          <cell r="B180" t="str">
            <v>Telephone Unit Tester</v>
          </cell>
          <cell r="C180" t="str">
            <v>Ando</v>
          </cell>
          <cell r="D180" t="str">
            <v>AE9303</v>
          </cell>
          <cell r="E180" t="str">
            <v>40144609</v>
          </cell>
          <cell r="F180" t="str">
            <v>404-4157</v>
          </cell>
          <cell r="G180">
            <v>38624</v>
          </cell>
          <cell r="H180" t="str">
            <v>NIMT</v>
          </cell>
        </row>
        <row r="181">
          <cell r="A181" t="str">
            <v>SE-99158</v>
          </cell>
          <cell r="B181" t="str">
            <v>Retardation Coil Set</v>
          </cell>
          <cell r="C181" t="str">
            <v>Oi Electric</v>
          </cell>
          <cell r="D181" t="str">
            <v>RC-101</v>
          </cell>
          <cell r="E181" t="str">
            <v>90369</v>
          </cell>
          <cell r="F181" t="str">
            <v>404-4158</v>
          </cell>
          <cell r="G181">
            <v>38504</v>
          </cell>
          <cell r="H181" t="str">
            <v>NIMT</v>
          </cell>
        </row>
        <row r="182">
          <cell r="A182" t="str">
            <v>SE-99159</v>
          </cell>
          <cell r="B182" t="str">
            <v>Impulse Sender</v>
          </cell>
          <cell r="C182" t="str">
            <v>Ando</v>
          </cell>
          <cell r="D182" t="str">
            <v>AE-3106</v>
          </cell>
          <cell r="E182" t="str">
            <v>75188601</v>
          </cell>
          <cell r="F182" t="str">
            <v>404-4159</v>
          </cell>
          <cell r="G182">
            <v>38574</v>
          </cell>
          <cell r="H182" t="str">
            <v>NIMT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-06"/>
      <sheetName val="Judgement Criteria"/>
      <sheetName val="Data Form-1"/>
      <sheetName val="Data Form-2"/>
      <sheetName val="5520A UNCER"/>
      <sheetName val="Equip.List"/>
      <sheetName val="Uncer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</row>
        <row r="3">
          <cell r="A3" t="str">
            <v>SE-00009</v>
          </cell>
        </row>
        <row r="4">
          <cell r="A4" t="str">
            <v>SE-00018</v>
          </cell>
        </row>
        <row r="5">
          <cell r="A5" t="str">
            <v>SE-00021</v>
          </cell>
        </row>
        <row r="6">
          <cell r="A6" t="str">
            <v>SE-00053</v>
          </cell>
        </row>
        <row r="7">
          <cell r="A7" t="str">
            <v>SE-00063</v>
          </cell>
        </row>
        <row r="8">
          <cell r="A8" t="str">
            <v>SE-00065</v>
          </cell>
        </row>
        <row r="9">
          <cell r="A9" t="str">
            <v>SE-00068</v>
          </cell>
        </row>
        <row r="10">
          <cell r="A10" t="str">
            <v>SE-00082</v>
          </cell>
        </row>
        <row r="11">
          <cell r="A11" t="str">
            <v>SE-00092</v>
          </cell>
        </row>
        <row r="12">
          <cell r="A12" t="str">
            <v>SE-00145</v>
          </cell>
        </row>
        <row r="13">
          <cell r="A13" t="str">
            <v>SE-01008</v>
          </cell>
        </row>
        <row r="14">
          <cell r="A14" t="str">
            <v>SE-01019</v>
          </cell>
        </row>
        <row r="15">
          <cell r="A15" t="str">
            <v>SE-01020</v>
          </cell>
        </row>
        <row r="16">
          <cell r="A16" t="str">
            <v>SE-01029</v>
          </cell>
        </row>
        <row r="17">
          <cell r="A17" t="str">
            <v>SE-01029</v>
          </cell>
        </row>
        <row r="18">
          <cell r="A18" t="str">
            <v>SE-01031</v>
          </cell>
        </row>
        <row r="19">
          <cell r="A19" t="str">
            <v>SE-01077</v>
          </cell>
        </row>
        <row r="20">
          <cell r="A20" t="str">
            <v>SE-01083</v>
          </cell>
        </row>
        <row r="21">
          <cell r="A21" t="str">
            <v>SE-01084</v>
          </cell>
        </row>
        <row r="22">
          <cell r="A22" t="str">
            <v>SE-02041</v>
          </cell>
        </row>
        <row r="23">
          <cell r="A23" t="str">
            <v>SE-02043</v>
          </cell>
        </row>
        <row r="24">
          <cell r="A24" t="str">
            <v>SE-02045</v>
          </cell>
        </row>
        <row r="25">
          <cell r="A25" t="str">
            <v>SE-02054</v>
          </cell>
        </row>
        <row r="26">
          <cell r="A26" t="str">
            <v>SE-02055</v>
          </cell>
        </row>
        <row r="27">
          <cell r="A27" t="str">
            <v>SE-02056</v>
          </cell>
        </row>
        <row r="28">
          <cell r="A28" t="str">
            <v>SE-02080</v>
          </cell>
        </row>
        <row r="29">
          <cell r="A29" t="str">
            <v>SE-02108</v>
          </cell>
        </row>
        <row r="30">
          <cell r="A30" t="str">
            <v>SE-02120</v>
          </cell>
        </row>
        <row r="31">
          <cell r="A31" t="str">
            <v>SE-02121</v>
          </cell>
        </row>
        <row r="32">
          <cell r="A32" t="str">
            <v>SE-02132</v>
          </cell>
        </row>
        <row r="33">
          <cell r="A33" t="str">
            <v>SE-02133</v>
          </cell>
        </row>
        <row r="34">
          <cell r="A34" t="str">
            <v>SE-02134</v>
          </cell>
        </row>
        <row r="35">
          <cell r="A35" t="str">
            <v>SE-02135</v>
          </cell>
        </row>
        <row r="36">
          <cell r="A36" t="str">
            <v>SE-02136</v>
          </cell>
        </row>
        <row r="37">
          <cell r="A37" t="str">
            <v>SE-02137</v>
          </cell>
        </row>
        <row r="38">
          <cell r="A38" t="str">
            <v>SE-02138</v>
          </cell>
        </row>
        <row r="39">
          <cell r="A39" t="str">
            <v>SE-02139</v>
          </cell>
        </row>
        <row r="40">
          <cell r="A40" t="str">
            <v>SE-02140</v>
          </cell>
        </row>
        <row r="41">
          <cell r="A41" t="str">
            <v>SE-02141</v>
          </cell>
        </row>
        <row r="42">
          <cell r="A42" t="str">
            <v>SE-02142</v>
          </cell>
        </row>
        <row r="43">
          <cell r="A43" t="str">
            <v>SE-02160</v>
          </cell>
        </row>
        <row r="44">
          <cell r="A44" t="str">
            <v>SE-02161</v>
          </cell>
        </row>
        <row r="45">
          <cell r="A45" t="str">
            <v>SE-02162</v>
          </cell>
        </row>
        <row r="46">
          <cell r="A46" t="str">
            <v>SE-03007</v>
          </cell>
        </row>
        <row r="47">
          <cell r="A47" t="str">
            <v>SE-03163</v>
          </cell>
        </row>
        <row r="48">
          <cell r="A48" t="str">
            <v>SE-03164</v>
          </cell>
        </row>
        <row r="49">
          <cell r="A49" t="str">
            <v>SE-03165</v>
          </cell>
        </row>
        <row r="50">
          <cell r="A50" t="str">
            <v>SE-03166</v>
          </cell>
        </row>
        <row r="51">
          <cell r="A51" t="str">
            <v>SE-03167</v>
          </cell>
        </row>
        <row r="52">
          <cell r="A52" t="str">
            <v>SE-03168</v>
          </cell>
        </row>
        <row r="53">
          <cell r="A53" t="str">
            <v>SE-03169</v>
          </cell>
        </row>
        <row r="54">
          <cell r="A54" t="str">
            <v>SE-03170</v>
          </cell>
        </row>
        <row r="55">
          <cell r="A55" t="str">
            <v>SE-03171</v>
          </cell>
        </row>
        <row r="56">
          <cell r="A56" t="str">
            <v>SE-03172</v>
          </cell>
        </row>
        <row r="57">
          <cell r="A57" t="str">
            <v>SE-04173</v>
          </cell>
        </row>
        <row r="58">
          <cell r="A58" t="str">
            <v>SE-04174</v>
          </cell>
        </row>
        <row r="59">
          <cell r="A59" t="str">
            <v>SE-04175</v>
          </cell>
        </row>
        <row r="60">
          <cell r="A60" t="str">
            <v>SE-04176</v>
          </cell>
        </row>
        <row r="61">
          <cell r="A61" t="str">
            <v>SE-04177</v>
          </cell>
        </row>
        <row r="62">
          <cell r="A62" t="str">
            <v>SE-04178</v>
          </cell>
        </row>
        <row r="63">
          <cell r="A63" t="str">
            <v>SE-04179</v>
          </cell>
        </row>
        <row r="64">
          <cell r="A64" t="str">
            <v>SE-05180</v>
          </cell>
        </row>
        <row r="65">
          <cell r="A65" t="str">
            <v>SE-05181</v>
          </cell>
        </row>
        <row r="66">
          <cell r="A66" t="str">
            <v>SE-05182</v>
          </cell>
        </row>
        <row r="67">
          <cell r="A67" t="str">
            <v>SE-05183</v>
          </cell>
        </row>
        <row r="68">
          <cell r="A68" t="str">
            <v>SE-05184</v>
          </cell>
        </row>
        <row r="69">
          <cell r="A69" t="str">
            <v>SE-05185</v>
          </cell>
        </row>
        <row r="70">
          <cell r="A70" t="str">
            <v>SE-05186</v>
          </cell>
        </row>
        <row r="71">
          <cell r="A71" t="str">
            <v>SE-05187</v>
          </cell>
        </row>
        <row r="72">
          <cell r="A72" t="str">
            <v>SE-05188</v>
          </cell>
        </row>
        <row r="73">
          <cell r="A73" t="str">
            <v>SE-05189</v>
          </cell>
        </row>
        <row r="74">
          <cell r="A74" t="str">
            <v>SE-05190</v>
          </cell>
        </row>
        <row r="75">
          <cell r="A75" t="str">
            <v>SE-05191</v>
          </cell>
        </row>
        <row r="76">
          <cell r="A76" t="str">
            <v>SE-05192</v>
          </cell>
        </row>
        <row r="77">
          <cell r="A77" t="str">
            <v>SE-05193</v>
          </cell>
        </row>
        <row r="78">
          <cell r="A78" t="str">
            <v>SE-05194</v>
          </cell>
        </row>
        <row r="79">
          <cell r="A79" t="str">
            <v>SE-05195</v>
          </cell>
        </row>
        <row r="80">
          <cell r="A80" t="str">
            <v>SE-05196</v>
          </cell>
        </row>
        <row r="81">
          <cell r="A81" t="str">
            <v>SE-05197</v>
          </cell>
        </row>
        <row r="82">
          <cell r="A82" t="str">
            <v>SE-06198</v>
          </cell>
        </row>
        <row r="83">
          <cell r="A83" t="str">
            <v>SE-06199</v>
          </cell>
        </row>
        <row r="84">
          <cell r="A84" t="str">
            <v>SE-06200</v>
          </cell>
        </row>
        <row r="85">
          <cell r="A85" t="str">
            <v>SE-06201</v>
          </cell>
        </row>
        <row r="86">
          <cell r="A86" t="str">
            <v>SE-06202</v>
          </cell>
        </row>
        <row r="87">
          <cell r="A87" t="str">
            <v>SE-06203</v>
          </cell>
        </row>
        <row r="88">
          <cell r="A88" t="str">
            <v>SE-99001</v>
          </cell>
        </row>
        <row r="89">
          <cell r="A89" t="str">
            <v>SE-99003</v>
          </cell>
        </row>
        <row r="90">
          <cell r="A90" t="str">
            <v>SE-99004</v>
          </cell>
        </row>
        <row r="91">
          <cell r="A91" t="str">
            <v>SE-99005</v>
          </cell>
        </row>
        <row r="92">
          <cell r="A92" t="str">
            <v>SE-99006</v>
          </cell>
        </row>
        <row r="93">
          <cell r="A93" t="str">
            <v>SE-99010</v>
          </cell>
        </row>
        <row r="94">
          <cell r="A94" t="str">
            <v>SE-99011</v>
          </cell>
        </row>
        <row r="95">
          <cell r="A95" t="str">
            <v>SE-99012</v>
          </cell>
        </row>
        <row r="96">
          <cell r="A96" t="str">
            <v>SE-99013</v>
          </cell>
        </row>
        <row r="97">
          <cell r="A97" t="str">
            <v>SE-99014</v>
          </cell>
        </row>
        <row r="98">
          <cell r="A98" t="str">
            <v>SE-99015</v>
          </cell>
        </row>
        <row r="99">
          <cell r="A99" t="str">
            <v>SE-99016</v>
          </cell>
        </row>
        <row r="100">
          <cell r="A100" t="str">
            <v>SE-99017</v>
          </cell>
        </row>
        <row r="101">
          <cell r="A101" t="str">
            <v>SE-99022</v>
          </cell>
        </row>
        <row r="102">
          <cell r="A102" t="str">
            <v>SE-99022</v>
          </cell>
        </row>
        <row r="103">
          <cell r="A103" t="str">
            <v>SE-99023</v>
          </cell>
        </row>
        <row r="104">
          <cell r="A104" t="str">
            <v>SE-99024</v>
          </cell>
        </row>
        <row r="105">
          <cell r="A105" t="str">
            <v>SE-99025</v>
          </cell>
        </row>
        <row r="106">
          <cell r="A106" t="str">
            <v>SE-99026</v>
          </cell>
        </row>
        <row r="107">
          <cell r="A107" t="str">
            <v>SE-99027</v>
          </cell>
        </row>
        <row r="108">
          <cell r="A108" t="str">
            <v>SE-99028</v>
          </cell>
        </row>
        <row r="109">
          <cell r="A109" t="str">
            <v>SE-99030</v>
          </cell>
        </row>
        <row r="110">
          <cell r="A110" t="str">
            <v>SE-99032</v>
          </cell>
        </row>
        <row r="111">
          <cell r="A111" t="str">
            <v>SE-99033</v>
          </cell>
        </row>
        <row r="112">
          <cell r="A112" t="str">
            <v>SE-99034</v>
          </cell>
        </row>
        <row r="113">
          <cell r="A113" t="str">
            <v>SE-99035</v>
          </cell>
        </row>
        <row r="114">
          <cell r="A114" t="str">
            <v>SE-99036</v>
          </cell>
        </row>
        <row r="115">
          <cell r="A115" t="str">
            <v>SE-99037</v>
          </cell>
        </row>
        <row r="116">
          <cell r="A116" t="str">
            <v>SE-99038</v>
          </cell>
        </row>
        <row r="117">
          <cell r="A117" t="str">
            <v>SE-99039</v>
          </cell>
        </row>
        <row r="118">
          <cell r="A118" t="str">
            <v>SE-99040</v>
          </cell>
        </row>
        <row r="119">
          <cell r="A119" t="str">
            <v>SE-99042</v>
          </cell>
        </row>
        <row r="120">
          <cell r="A120" t="str">
            <v>SE-99044</v>
          </cell>
        </row>
        <row r="121">
          <cell r="A121" t="str">
            <v>SE-99046</v>
          </cell>
        </row>
        <row r="122">
          <cell r="A122" t="str">
            <v>SE-99047</v>
          </cell>
        </row>
        <row r="123">
          <cell r="A123" t="str">
            <v>SE-99048</v>
          </cell>
        </row>
        <row r="124">
          <cell r="A124" t="str">
            <v>SE-99049</v>
          </cell>
        </row>
        <row r="125">
          <cell r="A125" t="str">
            <v>SE-99050</v>
          </cell>
        </row>
        <row r="126">
          <cell r="A126" t="str">
            <v>SE-99051</v>
          </cell>
        </row>
        <row r="127">
          <cell r="A127" t="str">
            <v>SE-99052</v>
          </cell>
        </row>
        <row r="128">
          <cell r="A128" t="str">
            <v>SE-99057</v>
          </cell>
        </row>
        <row r="129">
          <cell r="A129" t="str">
            <v>SE-99058</v>
          </cell>
        </row>
        <row r="130">
          <cell r="A130" t="str">
            <v>SE-99059</v>
          </cell>
        </row>
        <row r="131">
          <cell r="A131" t="str">
            <v>SE-99060</v>
          </cell>
        </row>
        <row r="132">
          <cell r="A132" t="str">
            <v>SE-99061</v>
          </cell>
        </row>
        <row r="133">
          <cell r="A133" t="str">
            <v>SE-99062</v>
          </cell>
        </row>
        <row r="134">
          <cell r="A134" t="str">
            <v>SE-99064</v>
          </cell>
        </row>
        <row r="135">
          <cell r="A135" t="str">
            <v>SE-99066</v>
          </cell>
        </row>
        <row r="136">
          <cell r="A136" t="str">
            <v>SE-99067</v>
          </cell>
        </row>
        <row r="137">
          <cell r="A137" t="str">
            <v>SE-99069</v>
          </cell>
        </row>
        <row r="138">
          <cell r="A138" t="str">
            <v>SE-99070</v>
          </cell>
        </row>
        <row r="139">
          <cell r="A139" t="str">
            <v>SE-99071</v>
          </cell>
        </row>
        <row r="140">
          <cell r="A140" t="str">
            <v>SE-99072</v>
          </cell>
        </row>
        <row r="141">
          <cell r="A141" t="str">
            <v>SE-99073</v>
          </cell>
        </row>
        <row r="142">
          <cell r="A142" t="str">
            <v>SE-99074</v>
          </cell>
        </row>
        <row r="143">
          <cell r="A143" t="str">
            <v>SE-99075</v>
          </cell>
        </row>
        <row r="144">
          <cell r="A144" t="str">
            <v>SE-99076</v>
          </cell>
        </row>
        <row r="145">
          <cell r="A145" t="str">
            <v>SE-99078</v>
          </cell>
        </row>
        <row r="146">
          <cell r="A146" t="str">
            <v>SE-99079</v>
          </cell>
        </row>
        <row r="147">
          <cell r="A147" t="str">
            <v>SE-99081</v>
          </cell>
        </row>
        <row r="148">
          <cell r="A148" t="str">
            <v>SE-99085</v>
          </cell>
        </row>
        <row r="149">
          <cell r="A149" t="str">
            <v>SE-99086</v>
          </cell>
        </row>
        <row r="150">
          <cell r="A150" t="str">
            <v>SE-99087</v>
          </cell>
        </row>
        <row r="151">
          <cell r="A151" t="str">
            <v>SE-99088</v>
          </cell>
        </row>
        <row r="152">
          <cell r="A152" t="str">
            <v>SE-99089</v>
          </cell>
        </row>
        <row r="153">
          <cell r="A153" t="str">
            <v>SE-99090</v>
          </cell>
        </row>
        <row r="154">
          <cell r="A154" t="str">
            <v>SE-99091</v>
          </cell>
        </row>
        <row r="155">
          <cell r="A155" t="str">
            <v>SE-99093</v>
          </cell>
        </row>
        <row r="156">
          <cell r="A156" t="str">
            <v>SE-99094</v>
          </cell>
        </row>
        <row r="157">
          <cell r="A157" t="str">
            <v>SE-99095</v>
          </cell>
        </row>
        <row r="158">
          <cell r="A158" t="str">
            <v>SE-99096</v>
          </cell>
        </row>
        <row r="159">
          <cell r="A159" t="str">
            <v>SE-99097</v>
          </cell>
        </row>
        <row r="160">
          <cell r="A160" t="str">
            <v>SE-99098</v>
          </cell>
        </row>
        <row r="161">
          <cell r="A161" t="str">
            <v>SE-99099</v>
          </cell>
        </row>
        <row r="162">
          <cell r="A162" t="str">
            <v>SE-99100</v>
          </cell>
        </row>
        <row r="163">
          <cell r="A163" t="str">
            <v>SE-99101</v>
          </cell>
        </row>
        <row r="164">
          <cell r="A164" t="str">
            <v>SE-99102</v>
          </cell>
        </row>
        <row r="165">
          <cell r="A165" t="str">
            <v>SE-99103</v>
          </cell>
        </row>
        <row r="166">
          <cell r="A166" t="str">
            <v>SE-99104</v>
          </cell>
        </row>
        <row r="167">
          <cell r="A167" t="str">
            <v>SE-99105</v>
          </cell>
        </row>
        <row r="168">
          <cell r="A168" t="str">
            <v>SE-99106</v>
          </cell>
        </row>
        <row r="169">
          <cell r="A169" t="str">
            <v>SE-99107</v>
          </cell>
        </row>
        <row r="170">
          <cell r="A170" t="str">
            <v>SE-99109</v>
          </cell>
        </row>
        <row r="171">
          <cell r="A171" t="str">
            <v>SE-99110</v>
          </cell>
        </row>
        <row r="172">
          <cell r="A172" t="str">
            <v>SE-99111</v>
          </cell>
        </row>
        <row r="173">
          <cell r="A173" t="str">
            <v>SE-99112</v>
          </cell>
        </row>
        <row r="174">
          <cell r="A174" t="str">
            <v>SE-99113</v>
          </cell>
        </row>
        <row r="175">
          <cell r="A175" t="str">
            <v>SE-99114</v>
          </cell>
        </row>
        <row r="176">
          <cell r="A176" t="str">
            <v>SE-99115</v>
          </cell>
        </row>
        <row r="177">
          <cell r="A177" t="str">
            <v>SE-99116</v>
          </cell>
        </row>
        <row r="178">
          <cell r="A178" t="str">
            <v>SE-99117</v>
          </cell>
        </row>
        <row r="179">
          <cell r="A179" t="str">
            <v>SE-99118</v>
          </cell>
        </row>
        <row r="180">
          <cell r="A180" t="str">
            <v>SE-99119</v>
          </cell>
        </row>
        <row r="181">
          <cell r="A181" t="str">
            <v>SE-99122</v>
          </cell>
        </row>
        <row r="182">
          <cell r="A182" t="str">
            <v>SE-99123</v>
          </cell>
        </row>
        <row r="183">
          <cell r="A183" t="str">
            <v>SE-99124</v>
          </cell>
        </row>
        <row r="184">
          <cell r="A184" t="str">
            <v>SE-99125</v>
          </cell>
        </row>
      </sheetData>
      <sheetData sheetId="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7-04-2006"/>
      <sheetName val="Data Form-1"/>
      <sheetName val="Data Form-2"/>
      <sheetName val="Verification 5520A"/>
      <sheetName val="5520A UNCER"/>
      <sheetName val="Eq.List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406-4004</v>
          </cell>
          <cell r="G90">
            <v>39171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406-4005</v>
          </cell>
          <cell r="G91">
            <v>39171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N150"/>
  <sheetViews>
    <sheetView topLeftCell="A19" zoomScaleNormal="100" zoomScaleSheetLayoutView="100" workbookViewId="0">
      <selection activeCell="T18" sqref="T18:AN43"/>
    </sheetView>
  </sheetViews>
  <sheetFormatPr defaultColWidth="7.5703125" defaultRowHeight="18.75" customHeight="1"/>
  <cols>
    <col min="1" max="27" width="3.28515625" style="86" customWidth="1"/>
    <col min="28" max="28" width="3.28515625" style="54" customWidth="1"/>
    <col min="29" max="64" width="3.140625" style="54" customWidth="1"/>
    <col min="65" max="183" width="7.5703125" style="54"/>
    <col min="184" max="184" width="1.5703125" style="54" customWidth="1"/>
    <col min="185" max="188" width="3.5703125" style="54" customWidth="1"/>
    <col min="189" max="192" width="5.42578125" style="54" customWidth="1"/>
    <col min="193" max="208" width="4" style="54" customWidth="1"/>
    <col min="209" max="210" width="3.42578125" style="54" customWidth="1"/>
    <col min="211" max="248" width="3.5703125" style="54" customWidth="1"/>
    <col min="249" max="439" width="7.5703125" style="54"/>
    <col min="440" max="440" width="1.5703125" style="54" customWidth="1"/>
    <col min="441" max="444" width="3.5703125" style="54" customWidth="1"/>
    <col min="445" max="448" width="5.42578125" style="54" customWidth="1"/>
    <col min="449" max="464" width="4" style="54" customWidth="1"/>
    <col min="465" max="466" width="3.42578125" style="54" customWidth="1"/>
    <col min="467" max="504" width="3.5703125" style="54" customWidth="1"/>
    <col min="505" max="695" width="7.5703125" style="54"/>
    <col min="696" max="696" width="1.5703125" style="54" customWidth="1"/>
    <col min="697" max="700" width="3.5703125" style="54" customWidth="1"/>
    <col min="701" max="704" width="5.42578125" style="54" customWidth="1"/>
    <col min="705" max="720" width="4" style="54" customWidth="1"/>
    <col min="721" max="722" width="3.42578125" style="54" customWidth="1"/>
    <col min="723" max="760" width="3.5703125" style="54" customWidth="1"/>
    <col min="761" max="951" width="7.5703125" style="54"/>
    <col min="952" max="952" width="1.5703125" style="54" customWidth="1"/>
    <col min="953" max="956" width="3.5703125" style="54" customWidth="1"/>
    <col min="957" max="960" width="5.42578125" style="54" customWidth="1"/>
    <col min="961" max="976" width="4" style="54" customWidth="1"/>
    <col min="977" max="978" width="3.42578125" style="54" customWidth="1"/>
    <col min="979" max="1016" width="3.5703125" style="54" customWidth="1"/>
    <col min="1017" max="1207" width="7.5703125" style="54"/>
    <col min="1208" max="1208" width="1.5703125" style="54" customWidth="1"/>
    <col min="1209" max="1212" width="3.5703125" style="54" customWidth="1"/>
    <col min="1213" max="1216" width="5.42578125" style="54" customWidth="1"/>
    <col min="1217" max="1232" width="4" style="54" customWidth="1"/>
    <col min="1233" max="1234" width="3.42578125" style="54" customWidth="1"/>
    <col min="1235" max="1272" width="3.5703125" style="54" customWidth="1"/>
    <col min="1273" max="1463" width="7.5703125" style="54"/>
    <col min="1464" max="1464" width="1.5703125" style="54" customWidth="1"/>
    <col min="1465" max="1468" width="3.5703125" style="54" customWidth="1"/>
    <col min="1469" max="1472" width="5.42578125" style="54" customWidth="1"/>
    <col min="1473" max="1488" width="4" style="54" customWidth="1"/>
    <col min="1489" max="1490" width="3.42578125" style="54" customWidth="1"/>
    <col min="1491" max="1528" width="3.5703125" style="54" customWidth="1"/>
    <col min="1529" max="1719" width="7.5703125" style="54"/>
    <col min="1720" max="1720" width="1.5703125" style="54" customWidth="1"/>
    <col min="1721" max="1724" width="3.5703125" style="54" customWidth="1"/>
    <col min="1725" max="1728" width="5.42578125" style="54" customWidth="1"/>
    <col min="1729" max="1744" width="4" style="54" customWidth="1"/>
    <col min="1745" max="1746" width="3.42578125" style="54" customWidth="1"/>
    <col min="1747" max="1784" width="3.5703125" style="54" customWidth="1"/>
    <col min="1785" max="1975" width="7.5703125" style="54"/>
    <col min="1976" max="1976" width="1.5703125" style="54" customWidth="1"/>
    <col min="1977" max="1980" width="3.5703125" style="54" customWidth="1"/>
    <col min="1981" max="1984" width="5.42578125" style="54" customWidth="1"/>
    <col min="1985" max="2000" width="4" style="54" customWidth="1"/>
    <col min="2001" max="2002" width="3.42578125" style="54" customWidth="1"/>
    <col min="2003" max="2040" width="3.5703125" style="54" customWidth="1"/>
    <col min="2041" max="2231" width="7.5703125" style="54"/>
    <col min="2232" max="2232" width="1.5703125" style="54" customWidth="1"/>
    <col min="2233" max="2236" width="3.5703125" style="54" customWidth="1"/>
    <col min="2237" max="2240" width="5.42578125" style="54" customWidth="1"/>
    <col min="2241" max="2256" width="4" style="54" customWidth="1"/>
    <col min="2257" max="2258" width="3.42578125" style="54" customWidth="1"/>
    <col min="2259" max="2296" width="3.5703125" style="54" customWidth="1"/>
    <col min="2297" max="2487" width="7.5703125" style="54"/>
    <col min="2488" max="2488" width="1.5703125" style="54" customWidth="1"/>
    <col min="2489" max="2492" width="3.5703125" style="54" customWidth="1"/>
    <col min="2493" max="2496" width="5.42578125" style="54" customWidth="1"/>
    <col min="2497" max="2512" width="4" style="54" customWidth="1"/>
    <col min="2513" max="2514" width="3.42578125" style="54" customWidth="1"/>
    <col min="2515" max="2552" width="3.5703125" style="54" customWidth="1"/>
    <col min="2553" max="2743" width="7.5703125" style="54"/>
    <col min="2744" max="2744" width="1.5703125" style="54" customWidth="1"/>
    <col min="2745" max="2748" width="3.5703125" style="54" customWidth="1"/>
    <col min="2749" max="2752" width="5.42578125" style="54" customWidth="1"/>
    <col min="2753" max="2768" width="4" style="54" customWidth="1"/>
    <col min="2769" max="2770" width="3.42578125" style="54" customWidth="1"/>
    <col min="2771" max="2808" width="3.5703125" style="54" customWidth="1"/>
    <col min="2809" max="2999" width="7.5703125" style="54"/>
    <col min="3000" max="3000" width="1.5703125" style="54" customWidth="1"/>
    <col min="3001" max="3004" width="3.5703125" style="54" customWidth="1"/>
    <col min="3005" max="3008" width="5.42578125" style="54" customWidth="1"/>
    <col min="3009" max="3024" width="4" style="54" customWidth="1"/>
    <col min="3025" max="3026" width="3.42578125" style="54" customWidth="1"/>
    <col min="3027" max="3064" width="3.5703125" style="54" customWidth="1"/>
    <col min="3065" max="3255" width="7.5703125" style="54"/>
    <col min="3256" max="3256" width="1.5703125" style="54" customWidth="1"/>
    <col min="3257" max="3260" width="3.5703125" style="54" customWidth="1"/>
    <col min="3261" max="3264" width="5.42578125" style="54" customWidth="1"/>
    <col min="3265" max="3280" width="4" style="54" customWidth="1"/>
    <col min="3281" max="3282" width="3.42578125" style="54" customWidth="1"/>
    <col min="3283" max="3320" width="3.5703125" style="54" customWidth="1"/>
    <col min="3321" max="3511" width="7.5703125" style="54"/>
    <col min="3512" max="3512" width="1.5703125" style="54" customWidth="1"/>
    <col min="3513" max="3516" width="3.5703125" style="54" customWidth="1"/>
    <col min="3517" max="3520" width="5.42578125" style="54" customWidth="1"/>
    <col min="3521" max="3536" width="4" style="54" customWidth="1"/>
    <col min="3537" max="3538" width="3.42578125" style="54" customWidth="1"/>
    <col min="3539" max="3576" width="3.5703125" style="54" customWidth="1"/>
    <col min="3577" max="3767" width="7.5703125" style="54"/>
    <col min="3768" max="3768" width="1.5703125" style="54" customWidth="1"/>
    <col min="3769" max="3772" width="3.5703125" style="54" customWidth="1"/>
    <col min="3773" max="3776" width="5.42578125" style="54" customWidth="1"/>
    <col min="3777" max="3792" width="4" style="54" customWidth="1"/>
    <col min="3793" max="3794" width="3.42578125" style="54" customWidth="1"/>
    <col min="3795" max="3832" width="3.5703125" style="54" customWidth="1"/>
    <col min="3833" max="4023" width="7.5703125" style="54"/>
    <col min="4024" max="4024" width="1.5703125" style="54" customWidth="1"/>
    <col min="4025" max="4028" width="3.5703125" style="54" customWidth="1"/>
    <col min="4029" max="4032" width="5.42578125" style="54" customWidth="1"/>
    <col min="4033" max="4048" width="4" style="54" customWidth="1"/>
    <col min="4049" max="4050" width="3.42578125" style="54" customWidth="1"/>
    <col min="4051" max="4088" width="3.5703125" style="54" customWidth="1"/>
    <col min="4089" max="4279" width="7.5703125" style="54"/>
    <col min="4280" max="4280" width="1.5703125" style="54" customWidth="1"/>
    <col min="4281" max="4284" width="3.5703125" style="54" customWidth="1"/>
    <col min="4285" max="4288" width="5.42578125" style="54" customWidth="1"/>
    <col min="4289" max="4304" width="4" style="54" customWidth="1"/>
    <col min="4305" max="4306" width="3.42578125" style="54" customWidth="1"/>
    <col min="4307" max="4344" width="3.5703125" style="54" customWidth="1"/>
    <col min="4345" max="4535" width="7.5703125" style="54"/>
    <col min="4536" max="4536" width="1.5703125" style="54" customWidth="1"/>
    <col min="4537" max="4540" width="3.5703125" style="54" customWidth="1"/>
    <col min="4541" max="4544" width="5.42578125" style="54" customWidth="1"/>
    <col min="4545" max="4560" width="4" style="54" customWidth="1"/>
    <col min="4561" max="4562" width="3.42578125" style="54" customWidth="1"/>
    <col min="4563" max="4600" width="3.5703125" style="54" customWidth="1"/>
    <col min="4601" max="4791" width="7.5703125" style="54"/>
    <col min="4792" max="4792" width="1.5703125" style="54" customWidth="1"/>
    <col min="4793" max="4796" width="3.5703125" style="54" customWidth="1"/>
    <col min="4797" max="4800" width="5.42578125" style="54" customWidth="1"/>
    <col min="4801" max="4816" width="4" style="54" customWidth="1"/>
    <col min="4817" max="4818" width="3.42578125" style="54" customWidth="1"/>
    <col min="4819" max="4856" width="3.5703125" style="54" customWidth="1"/>
    <col min="4857" max="5047" width="7.5703125" style="54"/>
    <col min="5048" max="5048" width="1.5703125" style="54" customWidth="1"/>
    <col min="5049" max="5052" width="3.5703125" style="54" customWidth="1"/>
    <col min="5053" max="5056" width="5.42578125" style="54" customWidth="1"/>
    <col min="5057" max="5072" width="4" style="54" customWidth="1"/>
    <col min="5073" max="5074" width="3.42578125" style="54" customWidth="1"/>
    <col min="5075" max="5112" width="3.5703125" style="54" customWidth="1"/>
    <col min="5113" max="5303" width="7.5703125" style="54"/>
    <col min="5304" max="5304" width="1.5703125" style="54" customWidth="1"/>
    <col min="5305" max="5308" width="3.5703125" style="54" customWidth="1"/>
    <col min="5309" max="5312" width="5.42578125" style="54" customWidth="1"/>
    <col min="5313" max="5328" width="4" style="54" customWidth="1"/>
    <col min="5329" max="5330" width="3.42578125" style="54" customWidth="1"/>
    <col min="5331" max="5368" width="3.5703125" style="54" customWidth="1"/>
    <col min="5369" max="5559" width="7.5703125" style="54"/>
    <col min="5560" max="5560" width="1.5703125" style="54" customWidth="1"/>
    <col min="5561" max="5564" width="3.5703125" style="54" customWidth="1"/>
    <col min="5565" max="5568" width="5.42578125" style="54" customWidth="1"/>
    <col min="5569" max="5584" width="4" style="54" customWidth="1"/>
    <col min="5585" max="5586" width="3.42578125" style="54" customWidth="1"/>
    <col min="5587" max="5624" width="3.5703125" style="54" customWidth="1"/>
    <col min="5625" max="5815" width="7.5703125" style="54"/>
    <col min="5816" max="5816" width="1.5703125" style="54" customWidth="1"/>
    <col min="5817" max="5820" width="3.5703125" style="54" customWidth="1"/>
    <col min="5821" max="5824" width="5.42578125" style="54" customWidth="1"/>
    <col min="5825" max="5840" width="4" style="54" customWidth="1"/>
    <col min="5841" max="5842" width="3.42578125" style="54" customWidth="1"/>
    <col min="5843" max="5880" width="3.5703125" style="54" customWidth="1"/>
    <col min="5881" max="6071" width="7.5703125" style="54"/>
    <col min="6072" max="6072" width="1.5703125" style="54" customWidth="1"/>
    <col min="6073" max="6076" width="3.5703125" style="54" customWidth="1"/>
    <col min="6077" max="6080" width="5.42578125" style="54" customWidth="1"/>
    <col min="6081" max="6096" width="4" style="54" customWidth="1"/>
    <col min="6097" max="6098" width="3.42578125" style="54" customWidth="1"/>
    <col min="6099" max="6136" width="3.5703125" style="54" customWidth="1"/>
    <col min="6137" max="6327" width="7.5703125" style="54"/>
    <col min="6328" max="6328" width="1.5703125" style="54" customWidth="1"/>
    <col min="6329" max="6332" width="3.5703125" style="54" customWidth="1"/>
    <col min="6333" max="6336" width="5.42578125" style="54" customWidth="1"/>
    <col min="6337" max="6352" width="4" style="54" customWidth="1"/>
    <col min="6353" max="6354" width="3.42578125" style="54" customWidth="1"/>
    <col min="6355" max="6392" width="3.5703125" style="54" customWidth="1"/>
    <col min="6393" max="6583" width="7.5703125" style="54"/>
    <col min="6584" max="6584" width="1.5703125" style="54" customWidth="1"/>
    <col min="6585" max="6588" width="3.5703125" style="54" customWidth="1"/>
    <col min="6589" max="6592" width="5.42578125" style="54" customWidth="1"/>
    <col min="6593" max="6608" width="4" style="54" customWidth="1"/>
    <col min="6609" max="6610" width="3.42578125" style="54" customWidth="1"/>
    <col min="6611" max="6648" width="3.5703125" style="54" customWidth="1"/>
    <col min="6649" max="6839" width="7.5703125" style="54"/>
    <col min="6840" max="6840" width="1.5703125" style="54" customWidth="1"/>
    <col min="6841" max="6844" width="3.5703125" style="54" customWidth="1"/>
    <col min="6845" max="6848" width="5.42578125" style="54" customWidth="1"/>
    <col min="6849" max="6864" width="4" style="54" customWidth="1"/>
    <col min="6865" max="6866" width="3.42578125" style="54" customWidth="1"/>
    <col min="6867" max="6904" width="3.5703125" style="54" customWidth="1"/>
    <col min="6905" max="7095" width="7.5703125" style="54"/>
    <col min="7096" max="7096" width="1.5703125" style="54" customWidth="1"/>
    <col min="7097" max="7100" width="3.5703125" style="54" customWidth="1"/>
    <col min="7101" max="7104" width="5.42578125" style="54" customWidth="1"/>
    <col min="7105" max="7120" width="4" style="54" customWidth="1"/>
    <col min="7121" max="7122" width="3.42578125" style="54" customWidth="1"/>
    <col min="7123" max="7160" width="3.5703125" style="54" customWidth="1"/>
    <col min="7161" max="7351" width="7.5703125" style="54"/>
    <col min="7352" max="7352" width="1.5703125" style="54" customWidth="1"/>
    <col min="7353" max="7356" width="3.5703125" style="54" customWidth="1"/>
    <col min="7357" max="7360" width="5.42578125" style="54" customWidth="1"/>
    <col min="7361" max="7376" width="4" style="54" customWidth="1"/>
    <col min="7377" max="7378" width="3.42578125" style="54" customWidth="1"/>
    <col min="7379" max="7416" width="3.5703125" style="54" customWidth="1"/>
    <col min="7417" max="7607" width="7.5703125" style="54"/>
    <col min="7608" max="7608" width="1.5703125" style="54" customWidth="1"/>
    <col min="7609" max="7612" width="3.5703125" style="54" customWidth="1"/>
    <col min="7613" max="7616" width="5.42578125" style="54" customWidth="1"/>
    <col min="7617" max="7632" width="4" style="54" customWidth="1"/>
    <col min="7633" max="7634" width="3.42578125" style="54" customWidth="1"/>
    <col min="7635" max="7672" width="3.5703125" style="54" customWidth="1"/>
    <col min="7673" max="7863" width="7.5703125" style="54"/>
    <col min="7864" max="7864" width="1.5703125" style="54" customWidth="1"/>
    <col min="7865" max="7868" width="3.5703125" style="54" customWidth="1"/>
    <col min="7869" max="7872" width="5.42578125" style="54" customWidth="1"/>
    <col min="7873" max="7888" width="4" style="54" customWidth="1"/>
    <col min="7889" max="7890" width="3.42578125" style="54" customWidth="1"/>
    <col min="7891" max="7928" width="3.5703125" style="54" customWidth="1"/>
    <col min="7929" max="8119" width="7.5703125" style="54"/>
    <col min="8120" max="8120" width="1.5703125" style="54" customWidth="1"/>
    <col min="8121" max="8124" width="3.5703125" style="54" customWidth="1"/>
    <col min="8125" max="8128" width="5.42578125" style="54" customWidth="1"/>
    <col min="8129" max="8144" width="4" style="54" customWidth="1"/>
    <col min="8145" max="8146" width="3.42578125" style="54" customWidth="1"/>
    <col min="8147" max="8184" width="3.5703125" style="54" customWidth="1"/>
    <col min="8185" max="8375" width="7.5703125" style="54"/>
    <col min="8376" max="8376" width="1.5703125" style="54" customWidth="1"/>
    <col min="8377" max="8380" width="3.5703125" style="54" customWidth="1"/>
    <col min="8381" max="8384" width="5.42578125" style="54" customWidth="1"/>
    <col min="8385" max="8400" width="4" style="54" customWidth="1"/>
    <col min="8401" max="8402" width="3.42578125" style="54" customWidth="1"/>
    <col min="8403" max="8440" width="3.5703125" style="54" customWidth="1"/>
    <col min="8441" max="8631" width="7.5703125" style="54"/>
    <col min="8632" max="8632" width="1.5703125" style="54" customWidth="1"/>
    <col min="8633" max="8636" width="3.5703125" style="54" customWidth="1"/>
    <col min="8637" max="8640" width="5.42578125" style="54" customWidth="1"/>
    <col min="8641" max="8656" width="4" style="54" customWidth="1"/>
    <col min="8657" max="8658" width="3.42578125" style="54" customWidth="1"/>
    <col min="8659" max="8696" width="3.5703125" style="54" customWidth="1"/>
    <col min="8697" max="8887" width="7.5703125" style="54"/>
    <col min="8888" max="8888" width="1.5703125" style="54" customWidth="1"/>
    <col min="8889" max="8892" width="3.5703125" style="54" customWidth="1"/>
    <col min="8893" max="8896" width="5.42578125" style="54" customWidth="1"/>
    <col min="8897" max="8912" width="4" style="54" customWidth="1"/>
    <col min="8913" max="8914" width="3.42578125" style="54" customWidth="1"/>
    <col min="8915" max="8952" width="3.5703125" style="54" customWidth="1"/>
    <col min="8953" max="9143" width="7.5703125" style="54"/>
    <col min="9144" max="9144" width="1.5703125" style="54" customWidth="1"/>
    <col min="9145" max="9148" width="3.5703125" style="54" customWidth="1"/>
    <col min="9149" max="9152" width="5.42578125" style="54" customWidth="1"/>
    <col min="9153" max="9168" width="4" style="54" customWidth="1"/>
    <col min="9169" max="9170" width="3.42578125" style="54" customWidth="1"/>
    <col min="9171" max="9208" width="3.5703125" style="54" customWidth="1"/>
    <col min="9209" max="9399" width="7.5703125" style="54"/>
    <col min="9400" max="9400" width="1.5703125" style="54" customWidth="1"/>
    <col min="9401" max="9404" width="3.5703125" style="54" customWidth="1"/>
    <col min="9405" max="9408" width="5.42578125" style="54" customWidth="1"/>
    <col min="9409" max="9424" width="4" style="54" customWidth="1"/>
    <col min="9425" max="9426" width="3.42578125" style="54" customWidth="1"/>
    <col min="9427" max="9464" width="3.5703125" style="54" customWidth="1"/>
    <col min="9465" max="9655" width="7.5703125" style="54"/>
    <col min="9656" max="9656" width="1.5703125" style="54" customWidth="1"/>
    <col min="9657" max="9660" width="3.5703125" style="54" customWidth="1"/>
    <col min="9661" max="9664" width="5.42578125" style="54" customWidth="1"/>
    <col min="9665" max="9680" width="4" style="54" customWidth="1"/>
    <col min="9681" max="9682" width="3.42578125" style="54" customWidth="1"/>
    <col min="9683" max="9720" width="3.5703125" style="54" customWidth="1"/>
    <col min="9721" max="9911" width="7.5703125" style="54"/>
    <col min="9912" max="9912" width="1.5703125" style="54" customWidth="1"/>
    <col min="9913" max="9916" width="3.5703125" style="54" customWidth="1"/>
    <col min="9917" max="9920" width="5.42578125" style="54" customWidth="1"/>
    <col min="9921" max="9936" width="4" style="54" customWidth="1"/>
    <col min="9937" max="9938" width="3.42578125" style="54" customWidth="1"/>
    <col min="9939" max="9976" width="3.5703125" style="54" customWidth="1"/>
    <col min="9977" max="10167" width="7.5703125" style="54"/>
    <col min="10168" max="10168" width="1.5703125" style="54" customWidth="1"/>
    <col min="10169" max="10172" width="3.5703125" style="54" customWidth="1"/>
    <col min="10173" max="10176" width="5.42578125" style="54" customWidth="1"/>
    <col min="10177" max="10192" width="4" style="54" customWidth="1"/>
    <col min="10193" max="10194" width="3.42578125" style="54" customWidth="1"/>
    <col min="10195" max="10232" width="3.5703125" style="54" customWidth="1"/>
    <col min="10233" max="10423" width="7.5703125" style="54"/>
    <col min="10424" max="10424" width="1.5703125" style="54" customWidth="1"/>
    <col min="10425" max="10428" width="3.5703125" style="54" customWidth="1"/>
    <col min="10429" max="10432" width="5.42578125" style="54" customWidth="1"/>
    <col min="10433" max="10448" width="4" style="54" customWidth="1"/>
    <col min="10449" max="10450" width="3.42578125" style="54" customWidth="1"/>
    <col min="10451" max="10488" width="3.5703125" style="54" customWidth="1"/>
    <col min="10489" max="10679" width="7.5703125" style="54"/>
    <col min="10680" max="10680" width="1.5703125" style="54" customWidth="1"/>
    <col min="10681" max="10684" width="3.5703125" style="54" customWidth="1"/>
    <col min="10685" max="10688" width="5.42578125" style="54" customWidth="1"/>
    <col min="10689" max="10704" width="4" style="54" customWidth="1"/>
    <col min="10705" max="10706" width="3.42578125" style="54" customWidth="1"/>
    <col min="10707" max="10744" width="3.5703125" style="54" customWidth="1"/>
    <col min="10745" max="10935" width="7.5703125" style="54"/>
    <col min="10936" max="10936" width="1.5703125" style="54" customWidth="1"/>
    <col min="10937" max="10940" width="3.5703125" style="54" customWidth="1"/>
    <col min="10941" max="10944" width="5.42578125" style="54" customWidth="1"/>
    <col min="10945" max="10960" width="4" style="54" customWidth="1"/>
    <col min="10961" max="10962" width="3.42578125" style="54" customWidth="1"/>
    <col min="10963" max="11000" width="3.5703125" style="54" customWidth="1"/>
    <col min="11001" max="11191" width="7.5703125" style="54"/>
    <col min="11192" max="11192" width="1.5703125" style="54" customWidth="1"/>
    <col min="11193" max="11196" width="3.5703125" style="54" customWidth="1"/>
    <col min="11197" max="11200" width="5.42578125" style="54" customWidth="1"/>
    <col min="11201" max="11216" width="4" style="54" customWidth="1"/>
    <col min="11217" max="11218" width="3.42578125" style="54" customWidth="1"/>
    <col min="11219" max="11256" width="3.5703125" style="54" customWidth="1"/>
    <col min="11257" max="11447" width="7.5703125" style="54"/>
    <col min="11448" max="11448" width="1.5703125" style="54" customWidth="1"/>
    <col min="11449" max="11452" width="3.5703125" style="54" customWidth="1"/>
    <col min="11453" max="11456" width="5.42578125" style="54" customWidth="1"/>
    <col min="11457" max="11472" width="4" style="54" customWidth="1"/>
    <col min="11473" max="11474" width="3.42578125" style="54" customWidth="1"/>
    <col min="11475" max="11512" width="3.5703125" style="54" customWidth="1"/>
    <col min="11513" max="11703" width="7.5703125" style="54"/>
    <col min="11704" max="11704" width="1.5703125" style="54" customWidth="1"/>
    <col min="11705" max="11708" width="3.5703125" style="54" customWidth="1"/>
    <col min="11709" max="11712" width="5.42578125" style="54" customWidth="1"/>
    <col min="11713" max="11728" width="4" style="54" customWidth="1"/>
    <col min="11729" max="11730" width="3.42578125" style="54" customWidth="1"/>
    <col min="11731" max="11768" width="3.5703125" style="54" customWidth="1"/>
    <col min="11769" max="11959" width="7.5703125" style="54"/>
    <col min="11960" max="11960" width="1.5703125" style="54" customWidth="1"/>
    <col min="11961" max="11964" width="3.5703125" style="54" customWidth="1"/>
    <col min="11965" max="11968" width="5.42578125" style="54" customWidth="1"/>
    <col min="11969" max="11984" width="4" style="54" customWidth="1"/>
    <col min="11985" max="11986" width="3.42578125" style="54" customWidth="1"/>
    <col min="11987" max="12024" width="3.5703125" style="54" customWidth="1"/>
    <col min="12025" max="12215" width="7.5703125" style="54"/>
    <col min="12216" max="12216" width="1.5703125" style="54" customWidth="1"/>
    <col min="12217" max="12220" width="3.5703125" style="54" customWidth="1"/>
    <col min="12221" max="12224" width="5.42578125" style="54" customWidth="1"/>
    <col min="12225" max="12240" width="4" style="54" customWidth="1"/>
    <col min="12241" max="12242" width="3.42578125" style="54" customWidth="1"/>
    <col min="12243" max="12280" width="3.5703125" style="54" customWidth="1"/>
    <col min="12281" max="12471" width="7.5703125" style="54"/>
    <col min="12472" max="12472" width="1.5703125" style="54" customWidth="1"/>
    <col min="12473" max="12476" width="3.5703125" style="54" customWidth="1"/>
    <col min="12477" max="12480" width="5.42578125" style="54" customWidth="1"/>
    <col min="12481" max="12496" width="4" style="54" customWidth="1"/>
    <col min="12497" max="12498" width="3.42578125" style="54" customWidth="1"/>
    <col min="12499" max="12536" width="3.5703125" style="54" customWidth="1"/>
    <col min="12537" max="12727" width="7.5703125" style="54"/>
    <col min="12728" max="12728" width="1.5703125" style="54" customWidth="1"/>
    <col min="12729" max="12732" width="3.5703125" style="54" customWidth="1"/>
    <col min="12733" max="12736" width="5.42578125" style="54" customWidth="1"/>
    <col min="12737" max="12752" width="4" style="54" customWidth="1"/>
    <col min="12753" max="12754" width="3.42578125" style="54" customWidth="1"/>
    <col min="12755" max="12792" width="3.5703125" style="54" customWidth="1"/>
    <col min="12793" max="12983" width="7.5703125" style="54"/>
    <col min="12984" max="12984" width="1.5703125" style="54" customWidth="1"/>
    <col min="12985" max="12988" width="3.5703125" style="54" customWidth="1"/>
    <col min="12989" max="12992" width="5.42578125" style="54" customWidth="1"/>
    <col min="12993" max="13008" width="4" style="54" customWidth="1"/>
    <col min="13009" max="13010" width="3.42578125" style="54" customWidth="1"/>
    <col min="13011" max="13048" width="3.5703125" style="54" customWidth="1"/>
    <col min="13049" max="13239" width="7.5703125" style="54"/>
    <col min="13240" max="13240" width="1.5703125" style="54" customWidth="1"/>
    <col min="13241" max="13244" width="3.5703125" style="54" customWidth="1"/>
    <col min="13245" max="13248" width="5.42578125" style="54" customWidth="1"/>
    <col min="13249" max="13264" width="4" style="54" customWidth="1"/>
    <col min="13265" max="13266" width="3.42578125" style="54" customWidth="1"/>
    <col min="13267" max="13304" width="3.5703125" style="54" customWidth="1"/>
    <col min="13305" max="13495" width="7.5703125" style="54"/>
    <col min="13496" max="13496" width="1.5703125" style="54" customWidth="1"/>
    <col min="13497" max="13500" width="3.5703125" style="54" customWidth="1"/>
    <col min="13501" max="13504" width="5.42578125" style="54" customWidth="1"/>
    <col min="13505" max="13520" width="4" style="54" customWidth="1"/>
    <col min="13521" max="13522" width="3.42578125" style="54" customWidth="1"/>
    <col min="13523" max="13560" width="3.5703125" style="54" customWidth="1"/>
    <col min="13561" max="13751" width="7.5703125" style="54"/>
    <col min="13752" max="13752" width="1.5703125" style="54" customWidth="1"/>
    <col min="13753" max="13756" width="3.5703125" style="54" customWidth="1"/>
    <col min="13757" max="13760" width="5.42578125" style="54" customWidth="1"/>
    <col min="13761" max="13776" width="4" style="54" customWidth="1"/>
    <col min="13777" max="13778" width="3.42578125" style="54" customWidth="1"/>
    <col min="13779" max="13816" width="3.5703125" style="54" customWidth="1"/>
    <col min="13817" max="14007" width="7.5703125" style="54"/>
    <col min="14008" max="14008" width="1.5703125" style="54" customWidth="1"/>
    <col min="14009" max="14012" width="3.5703125" style="54" customWidth="1"/>
    <col min="14013" max="14016" width="5.42578125" style="54" customWidth="1"/>
    <col min="14017" max="14032" width="4" style="54" customWidth="1"/>
    <col min="14033" max="14034" width="3.42578125" style="54" customWidth="1"/>
    <col min="14035" max="14072" width="3.5703125" style="54" customWidth="1"/>
    <col min="14073" max="14263" width="7.5703125" style="54"/>
    <col min="14264" max="14264" width="1.5703125" style="54" customWidth="1"/>
    <col min="14265" max="14268" width="3.5703125" style="54" customWidth="1"/>
    <col min="14269" max="14272" width="5.42578125" style="54" customWidth="1"/>
    <col min="14273" max="14288" width="4" style="54" customWidth="1"/>
    <col min="14289" max="14290" width="3.42578125" style="54" customWidth="1"/>
    <col min="14291" max="14328" width="3.5703125" style="54" customWidth="1"/>
    <col min="14329" max="14519" width="7.5703125" style="54"/>
    <col min="14520" max="14520" width="1.5703125" style="54" customWidth="1"/>
    <col min="14521" max="14524" width="3.5703125" style="54" customWidth="1"/>
    <col min="14525" max="14528" width="5.42578125" style="54" customWidth="1"/>
    <col min="14529" max="14544" width="4" style="54" customWidth="1"/>
    <col min="14545" max="14546" width="3.42578125" style="54" customWidth="1"/>
    <col min="14547" max="14584" width="3.5703125" style="54" customWidth="1"/>
    <col min="14585" max="14775" width="7.5703125" style="54"/>
    <col min="14776" max="14776" width="1.5703125" style="54" customWidth="1"/>
    <col min="14777" max="14780" width="3.5703125" style="54" customWidth="1"/>
    <col min="14781" max="14784" width="5.42578125" style="54" customWidth="1"/>
    <col min="14785" max="14800" width="4" style="54" customWidth="1"/>
    <col min="14801" max="14802" width="3.42578125" style="54" customWidth="1"/>
    <col min="14803" max="14840" width="3.5703125" style="54" customWidth="1"/>
    <col min="14841" max="15031" width="7.5703125" style="54"/>
    <col min="15032" max="15032" width="1.5703125" style="54" customWidth="1"/>
    <col min="15033" max="15036" width="3.5703125" style="54" customWidth="1"/>
    <col min="15037" max="15040" width="5.42578125" style="54" customWidth="1"/>
    <col min="15041" max="15056" width="4" style="54" customWidth="1"/>
    <col min="15057" max="15058" width="3.42578125" style="54" customWidth="1"/>
    <col min="15059" max="15096" width="3.5703125" style="54" customWidth="1"/>
    <col min="15097" max="15287" width="7.5703125" style="54"/>
    <col min="15288" max="15288" width="1.5703125" style="54" customWidth="1"/>
    <col min="15289" max="15292" width="3.5703125" style="54" customWidth="1"/>
    <col min="15293" max="15296" width="5.42578125" style="54" customWidth="1"/>
    <col min="15297" max="15312" width="4" style="54" customWidth="1"/>
    <col min="15313" max="15314" width="3.42578125" style="54" customWidth="1"/>
    <col min="15315" max="15352" width="3.5703125" style="54" customWidth="1"/>
    <col min="15353" max="15543" width="7.5703125" style="54"/>
    <col min="15544" max="15544" width="1.5703125" style="54" customWidth="1"/>
    <col min="15545" max="15548" width="3.5703125" style="54" customWidth="1"/>
    <col min="15549" max="15552" width="5.42578125" style="54" customWidth="1"/>
    <col min="15553" max="15568" width="4" style="54" customWidth="1"/>
    <col min="15569" max="15570" width="3.42578125" style="54" customWidth="1"/>
    <col min="15571" max="15608" width="3.5703125" style="54" customWidth="1"/>
    <col min="15609" max="15799" width="7.5703125" style="54"/>
    <col min="15800" max="15800" width="1.5703125" style="54" customWidth="1"/>
    <col min="15801" max="15804" width="3.5703125" style="54" customWidth="1"/>
    <col min="15805" max="15808" width="5.42578125" style="54" customWidth="1"/>
    <col min="15809" max="15824" width="4" style="54" customWidth="1"/>
    <col min="15825" max="15826" width="3.42578125" style="54" customWidth="1"/>
    <col min="15827" max="15864" width="3.5703125" style="54" customWidth="1"/>
    <col min="15865" max="16055" width="7.5703125" style="54"/>
    <col min="16056" max="16056" width="1.5703125" style="54" customWidth="1"/>
    <col min="16057" max="16060" width="3.5703125" style="54" customWidth="1"/>
    <col min="16061" max="16064" width="5.42578125" style="54" customWidth="1"/>
    <col min="16065" max="16080" width="4" style="54" customWidth="1"/>
    <col min="16081" max="16082" width="3.42578125" style="54" customWidth="1"/>
    <col min="16083" max="16120" width="3.5703125" style="54" customWidth="1"/>
    <col min="16121" max="16384" width="7.5703125" style="54"/>
  </cols>
  <sheetData>
    <row r="1" spans="1:31" ht="21.75">
      <c r="A1" s="305" t="s">
        <v>35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147" t="s">
        <v>33</v>
      </c>
      <c r="M1" s="147"/>
      <c r="N1" s="147"/>
      <c r="O1" s="147"/>
      <c r="P1" s="320" t="s">
        <v>89</v>
      </c>
      <c r="Q1" s="320"/>
      <c r="R1" s="320"/>
      <c r="S1" s="320"/>
      <c r="T1" s="320"/>
      <c r="U1" s="320"/>
      <c r="V1" s="147"/>
      <c r="W1" s="147"/>
      <c r="X1" s="148"/>
      <c r="Y1" s="147"/>
      <c r="Z1" s="148"/>
      <c r="AA1" s="149"/>
      <c r="AB1" s="148" t="s">
        <v>90</v>
      </c>
      <c r="AC1" s="148"/>
      <c r="AD1" s="148"/>
      <c r="AE1" s="150"/>
    </row>
    <row r="2" spans="1:31" ht="21.75">
      <c r="A2" s="305"/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148" t="s">
        <v>36</v>
      </c>
      <c r="M2" s="147"/>
      <c r="N2" s="148"/>
      <c r="O2" s="147"/>
      <c r="P2" s="321">
        <v>42388</v>
      </c>
      <c r="Q2" s="321"/>
      <c r="R2" s="321"/>
      <c r="S2" s="321"/>
      <c r="T2" s="321"/>
      <c r="U2" s="148" t="s">
        <v>37</v>
      </c>
      <c r="V2" s="147"/>
      <c r="W2" s="152"/>
      <c r="X2" s="152"/>
      <c r="Y2" s="152"/>
      <c r="Z2" s="314">
        <v>42388</v>
      </c>
      <c r="AA2" s="314"/>
      <c r="AB2" s="314"/>
      <c r="AC2" s="314"/>
      <c r="AD2" s="314"/>
      <c r="AE2" s="150"/>
    </row>
    <row r="3" spans="1:31" ht="21.75">
      <c r="A3" s="306" t="s">
        <v>91</v>
      </c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147" t="s">
        <v>38</v>
      </c>
      <c r="M3" s="147"/>
      <c r="N3" s="147"/>
      <c r="O3" s="147"/>
      <c r="P3" s="147"/>
      <c r="Q3" s="315">
        <v>23</v>
      </c>
      <c r="R3" s="315"/>
      <c r="S3" s="153" t="s">
        <v>92</v>
      </c>
      <c r="T3" s="315">
        <v>50</v>
      </c>
      <c r="U3" s="315"/>
      <c r="V3" s="154" t="s">
        <v>39</v>
      </c>
      <c r="W3" s="147"/>
      <c r="X3" s="147"/>
      <c r="Y3" s="147"/>
      <c r="Z3" s="147"/>
      <c r="AA3" s="147"/>
      <c r="AB3" s="147"/>
      <c r="AC3" s="147"/>
      <c r="AD3" s="147"/>
      <c r="AE3" s="151"/>
    </row>
    <row r="4" spans="1:31" ht="21.75">
      <c r="A4" s="307" t="s">
        <v>83</v>
      </c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147" t="s">
        <v>94</v>
      </c>
      <c r="M4" s="147"/>
      <c r="N4" s="147"/>
      <c r="O4" s="147"/>
      <c r="P4" s="147"/>
      <c r="Q4" s="147" t="s">
        <v>95</v>
      </c>
      <c r="R4" s="147"/>
      <c r="S4" s="147"/>
      <c r="T4" s="147"/>
      <c r="U4" s="147"/>
      <c r="V4" s="147"/>
      <c r="W4" s="147"/>
      <c r="X4" s="147"/>
      <c r="Y4" s="147" t="s">
        <v>96</v>
      </c>
      <c r="Z4" s="147"/>
      <c r="AA4" s="147"/>
      <c r="AB4" s="147"/>
      <c r="AC4" s="147"/>
      <c r="AD4" s="147"/>
      <c r="AE4" s="151"/>
    </row>
    <row r="5" spans="1:31" s="86" customFormat="1" ht="23.1" customHeight="1">
      <c r="A5" s="155" t="s">
        <v>137</v>
      </c>
      <c r="B5" s="156"/>
      <c r="C5" s="156"/>
      <c r="D5" s="156"/>
      <c r="E5" s="155" t="s">
        <v>18</v>
      </c>
      <c r="F5" s="316" t="s">
        <v>97</v>
      </c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  <c r="AD5" s="157"/>
    </row>
    <row r="6" spans="1:31" s="86" customFormat="1" ht="23.1" customHeight="1">
      <c r="A6" s="281" t="s">
        <v>135</v>
      </c>
      <c r="B6" s="282"/>
      <c r="C6" s="282"/>
      <c r="D6" s="282"/>
      <c r="E6" s="282" t="s">
        <v>18</v>
      </c>
      <c r="F6" s="328" t="s">
        <v>136</v>
      </c>
      <c r="G6" s="328"/>
      <c r="H6" s="328"/>
      <c r="I6" s="328"/>
      <c r="J6" s="328"/>
      <c r="K6" s="328"/>
      <c r="L6" s="328"/>
      <c r="M6" s="328"/>
      <c r="N6" s="328"/>
      <c r="O6" s="328"/>
      <c r="P6" s="328"/>
      <c r="Q6" s="328"/>
      <c r="R6" s="328"/>
      <c r="S6" s="328"/>
      <c r="T6" s="328"/>
      <c r="U6" s="328"/>
      <c r="V6" s="328"/>
      <c r="W6" s="328"/>
      <c r="X6" s="328"/>
      <c r="Y6" s="328"/>
      <c r="Z6" s="328"/>
      <c r="AA6" s="328"/>
      <c r="AB6" s="328"/>
      <c r="AC6" s="328"/>
      <c r="AD6" s="157"/>
    </row>
    <row r="7" spans="1:31" s="86" customFormat="1" ht="23.1" customHeight="1">
      <c r="A7" s="155" t="s">
        <v>98</v>
      </c>
      <c r="B7" s="156"/>
      <c r="C7" s="156"/>
      <c r="D7" s="156"/>
      <c r="E7" s="156"/>
      <c r="F7" s="322" t="s">
        <v>83</v>
      </c>
      <c r="G7" s="322"/>
      <c r="H7" s="322"/>
      <c r="I7" s="322"/>
      <c r="J7" s="322"/>
      <c r="K7" s="322"/>
      <c r="L7" s="322"/>
      <c r="M7" s="322"/>
      <c r="N7" s="322"/>
      <c r="O7" s="322"/>
      <c r="P7" s="158" t="s">
        <v>40</v>
      </c>
      <c r="Q7" s="159"/>
      <c r="T7" s="322" t="s">
        <v>93</v>
      </c>
      <c r="U7" s="322"/>
      <c r="V7" s="322"/>
      <c r="W7" s="322"/>
      <c r="X7" s="322"/>
      <c r="Y7" s="322"/>
      <c r="Z7" s="322"/>
      <c r="AA7" s="322"/>
      <c r="AB7" s="322"/>
      <c r="AC7" s="322"/>
      <c r="AD7" s="157"/>
    </row>
    <row r="8" spans="1:31" s="86" customFormat="1" ht="23.1" customHeight="1">
      <c r="A8" s="155" t="s">
        <v>50</v>
      </c>
      <c r="C8" s="323" t="s">
        <v>99</v>
      </c>
      <c r="D8" s="323"/>
      <c r="E8" s="323"/>
      <c r="F8" s="323"/>
      <c r="G8" s="323"/>
      <c r="H8" s="323"/>
      <c r="I8" s="323"/>
      <c r="J8" s="323"/>
      <c r="K8" s="323"/>
      <c r="L8" s="324" t="s">
        <v>41</v>
      </c>
      <c r="M8" s="324"/>
      <c r="N8" s="324"/>
      <c r="O8" s="323">
        <v>1234567</v>
      </c>
      <c r="P8" s="323"/>
      <c r="Q8" s="323"/>
      <c r="R8" s="323"/>
      <c r="S8" s="323"/>
      <c r="T8" s="323"/>
      <c r="U8" s="323"/>
      <c r="V8" s="323"/>
      <c r="W8" s="325" t="s">
        <v>42</v>
      </c>
      <c r="X8" s="325"/>
      <c r="Y8" s="322" t="s">
        <v>100</v>
      </c>
      <c r="Z8" s="322"/>
      <c r="AA8" s="322"/>
      <c r="AB8" s="322"/>
      <c r="AC8" s="322"/>
      <c r="AD8" s="157"/>
      <c r="AE8" s="160"/>
    </row>
    <row r="9" spans="1:31" s="86" customFormat="1" ht="23.1" customHeight="1">
      <c r="A9" s="162" t="s">
        <v>101</v>
      </c>
      <c r="B9" s="162"/>
      <c r="C9" s="162"/>
      <c r="D9" s="162"/>
      <c r="E9" s="162"/>
      <c r="F9" s="161"/>
      <c r="G9" s="161"/>
      <c r="H9" s="161" t="s">
        <v>102</v>
      </c>
      <c r="J9" s="163"/>
      <c r="L9" s="161" t="s">
        <v>103</v>
      </c>
      <c r="N9" s="161"/>
      <c r="O9" s="171"/>
      <c r="P9" s="164"/>
      <c r="Q9" s="165"/>
      <c r="R9" s="172"/>
      <c r="S9" s="164"/>
      <c r="T9" s="165"/>
      <c r="U9" s="165"/>
      <c r="V9" s="165"/>
      <c r="W9" s="166"/>
      <c r="X9" s="166"/>
      <c r="Y9" s="166"/>
      <c r="Z9" s="166"/>
      <c r="AA9" s="166"/>
      <c r="AB9" s="166"/>
      <c r="AC9" s="166"/>
      <c r="AD9" s="157"/>
      <c r="AE9" s="160"/>
    </row>
    <row r="10" spans="1:31" s="86" customFormat="1" ht="6.95" customHeight="1">
      <c r="A10" s="167"/>
      <c r="B10" s="167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7"/>
      <c r="AB10" s="157"/>
      <c r="AC10" s="157"/>
      <c r="AD10" s="157"/>
      <c r="AE10" s="160"/>
    </row>
    <row r="11" spans="1:31" s="86" customFormat="1" ht="21.75" customHeight="1">
      <c r="A11" s="161" t="s">
        <v>138</v>
      </c>
      <c r="B11" s="161"/>
      <c r="C11" s="161"/>
      <c r="D11" s="161"/>
      <c r="E11" s="161"/>
      <c r="F11" s="161"/>
      <c r="G11" s="283" t="s">
        <v>18</v>
      </c>
      <c r="H11" s="332" t="s">
        <v>146</v>
      </c>
      <c r="I11" s="332"/>
      <c r="J11" s="332"/>
      <c r="K11" s="332"/>
      <c r="L11" s="332"/>
      <c r="M11" s="332"/>
      <c r="N11" s="332"/>
      <c r="O11" s="157"/>
      <c r="P11" s="157"/>
      <c r="Q11" s="155"/>
      <c r="R11" s="169" t="s">
        <v>51</v>
      </c>
      <c r="S11" s="169"/>
      <c r="T11" s="331">
        <v>43061</v>
      </c>
      <c r="U11" s="332"/>
      <c r="V11" s="332"/>
      <c r="W11" s="332"/>
      <c r="X11" s="332"/>
      <c r="Y11" s="332"/>
      <c r="Z11" s="332"/>
      <c r="AA11" s="157"/>
      <c r="AB11" s="157"/>
      <c r="AC11" s="157"/>
      <c r="AD11" s="157"/>
      <c r="AE11" s="89"/>
    </row>
    <row r="12" spans="1:31" s="86" customFormat="1" ht="21.75" customHeight="1">
      <c r="A12" s="161" t="s">
        <v>138</v>
      </c>
      <c r="B12" s="161"/>
      <c r="C12" s="161"/>
      <c r="D12" s="161"/>
      <c r="E12" s="161"/>
      <c r="F12" s="161"/>
      <c r="G12" s="283" t="s">
        <v>18</v>
      </c>
      <c r="H12" s="329" t="s">
        <v>139</v>
      </c>
      <c r="I12" s="329"/>
      <c r="J12" s="329"/>
      <c r="K12" s="329"/>
      <c r="L12" s="329"/>
      <c r="M12" s="329"/>
      <c r="N12" s="329"/>
      <c r="O12" s="157"/>
      <c r="P12" s="157"/>
      <c r="Q12" s="155"/>
      <c r="R12" s="174" t="s">
        <v>51</v>
      </c>
      <c r="S12" s="174"/>
      <c r="T12" s="330">
        <v>43141</v>
      </c>
      <c r="U12" s="329"/>
      <c r="V12" s="329"/>
      <c r="W12" s="329"/>
      <c r="X12" s="329"/>
      <c r="Y12" s="329"/>
      <c r="Z12" s="329"/>
      <c r="AD12" s="170"/>
    </row>
    <row r="13" spans="1:31" s="86" customFormat="1" ht="21.75" customHeight="1">
      <c r="A13" s="161" t="s">
        <v>138</v>
      </c>
      <c r="B13" s="161"/>
      <c r="C13" s="161"/>
      <c r="D13" s="161"/>
      <c r="E13" s="161"/>
      <c r="F13" s="161"/>
      <c r="G13" s="283" t="s">
        <v>18</v>
      </c>
      <c r="H13" s="329" t="s">
        <v>66</v>
      </c>
      <c r="I13" s="329"/>
      <c r="J13" s="329"/>
      <c r="K13" s="329"/>
      <c r="L13" s="329"/>
      <c r="M13" s="329"/>
      <c r="N13" s="329"/>
      <c r="O13" s="157"/>
      <c r="P13" s="157"/>
      <c r="Q13" s="155"/>
      <c r="R13" s="174" t="s">
        <v>51</v>
      </c>
      <c r="S13" s="174"/>
      <c r="T13" s="330">
        <v>43070</v>
      </c>
      <c r="U13" s="329"/>
      <c r="V13" s="329"/>
      <c r="W13" s="329"/>
      <c r="X13" s="329"/>
      <c r="Y13" s="329"/>
      <c r="Z13" s="329"/>
      <c r="AD13" s="170"/>
    </row>
    <row r="14" spans="1:31" s="86" customFormat="1" ht="21.75" customHeight="1">
      <c r="A14" s="161" t="s">
        <v>138</v>
      </c>
      <c r="B14" s="161"/>
      <c r="C14" s="161"/>
      <c r="D14" s="161"/>
      <c r="E14" s="161"/>
      <c r="F14" s="161"/>
      <c r="G14" s="283" t="s">
        <v>18</v>
      </c>
      <c r="H14" s="329" t="s">
        <v>140</v>
      </c>
      <c r="I14" s="329"/>
      <c r="J14" s="329"/>
      <c r="K14" s="329"/>
      <c r="L14" s="329"/>
      <c r="M14" s="329"/>
      <c r="N14" s="329"/>
      <c r="O14" s="157"/>
      <c r="P14" s="157"/>
      <c r="Q14" s="155"/>
      <c r="R14" s="174" t="s">
        <v>51</v>
      </c>
      <c r="S14" s="174"/>
      <c r="T14" s="330">
        <v>43141</v>
      </c>
      <c r="U14" s="329"/>
      <c r="V14" s="329"/>
      <c r="W14" s="329"/>
      <c r="X14" s="329"/>
      <c r="Y14" s="329"/>
      <c r="Z14" s="329"/>
      <c r="AD14" s="170"/>
    </row>
    <row r="15" spans="1:31" s="86" customFormat="1" ht="21.75" customHeight="1">
      <c r="A15" s="161" t="s">
        <v>138</v>
      </c>
      <c r="B15" s="161"/>
      <c r="C15" s="161"/>
      <c r="D15" s="161"/>
      <c r="E15" s="161"/>
      <c r="F15" s="161"/>
      <c r="G15" s="283" t="s">
        <v>18</v>
      </c>
      <c r="H15" s="329" t="s">
        <v>141</v>
      </c>
      <c r="I15" s="329"/>
      <c r="J15" s="329"/>
      <c r="K15" s="329"/>
      <c r="L15" s="329"/>
      <c r="M15" s="329"/>
      <c r="N15" s="329"/>
      <c r="O15" s="157"/>
      <c r="P15" s="157"/>
      <c r="Q15" s="155"/>
      <c r="R15" s="174" t="s">
        <v>51</v>
      </c>
      <c r="S15" s="174"/>
      <c r="T15" s="330">
        <v>43141</v>
      </c>
      <c r="U15" s="329"/>
      <c r="V15" s="329"/>
      <c r="W15" s="329"/>
      <c r="X15" s="329"/>
      <c r="Y15" s="329"/>
      <c r="Z15" s="329"/>
      <c r="AD15" s="170"/>
    </row>
    <row r="16" spans="1:31" s="86" customFormat="1" ht="21.75" customHeight="1">
      <c r="A16" s="327" t="s">
        <v>119</v>
      </c>
      <c r="B16" s="327"/>
      <c r="C16" s="327"/>
      <c r="D16" s="327"/>
      <c r="E16" s="327"/>
      <c r="F16" s="284"/>
      <c r="G16" s="285" t="s">
        <v>18</v>
      </c>
      <c r="H16" s="333" t="s">
        <v>122</v>
      </c>
      <c r="I16" s="333"/>
      <c r="J16" s="333"/>
      <c r="K16" s="333"/>
      <c r="L16" s="333"/>
      <c r="M16" s="333"/>
      <c r="N16" s="333"/>
      <c r="W16" s="130"/>
      <c r="X16" s="130"/>
      <c r="Y16" s="130"/>
      <c r="AD16" s="170"/>
    </row>
    <row r="17" spans="1:40" s="86" customFormat="1" ht="18" customHeight="1">
      <c r="W17" s="130"/>
      <c r="X17" s="130"/>
      <c r="Y17" s="130"/>
      <c r="AD17" s="170"/>
    </row>
    <row r="18" spans="1:40" s="86" customFormat="1" ht="21" customHeight="1">
      <c r="A18" s="473" t="s">
        <v>52</v>
      </c>
      <c r="B18" s="474"/>
      <c r="C18" s="475" t="s">
        <v>88</v>
      </c>
      <c r="D18" s="475"/>
      <c r="E18" s="475"/>
      <c r="F18" s="475" t="s">
        <v>87</v>
      </c>
      <c r="G18" s="475"/>
      <c r="H18" s="476" t="s">
        <v>132</v>
      </c>
      <c r="I18" s="477"/>
      <c r="J18" s="477"/>
      <c r="K18" s="477"/>
      <c r="L18" s="477"/>
      <c r="M18" s="477"/>
      <c r="N18" s="477"/>
      <c r="O18" s="477"/>
      <c r="P18" s="477"/>
      <c r="Q18" s="477"/>
      <c r="R18" s="477"/>
      <c r="S18" s="477"/>
      <c r="T18" s="481" t="s">
        <v>168</v>
      </c>
      <c r="U18" s="482"/>
      <c r="V18" s="483"/>
      <c r="W18" s="489" t="s">
        <v>169</v>
      </c>
      <c r="X18" s="482"/>
      <c r="Y18" s="483"/>
      <c r="Z18" s="491" t="s">
        <v>170</v>
      </c>
      <c r="AA18" s="492"/>
      <c r="AB18" s="493"/>
      <c r="AC18" s="489" t="s">
        <v>171</v>
      </c>
      <c r="AD18" s="482"/>
      <c r="AE18" s="483"/>
      <c r="AF18" s="506" t="s">
        <v>172</v>
      </c>
      <c r="AG18" s="492"/>
      <c r="AH18" s="493"/>
      <c r="AI18" s="447" t="s">
        <v>13</v>
      </c>
      <c r="AJ18" s="449"/>
      <c r="AK18" s="448"/>
      <c r="AL18" s="447" t="s">
        <v>127</v>
      </c>
      <c r="AM18" s="449"/>
      <c r="AN18" s="448"/>
    </row>
    <row r="19" spans="1:40" s="86" customFormat="1" ht="21" customHeight="1">
      <c r="A19" s="478" t="s">
        <v>17</v>
      </c>
      <c r="B19" s="479"/>
      <c r="C19" s="475"/>
      <c r="D19" s="475"/>
      <c r="E19" s="475"/>
      <c r="F19" s="475"/>
      <c r="G19" s="475"/>
      <c r="H19" s="476" t="s">
        <v>164</v>
      </c>
      <c r="I19" s="477"/>
      <c r="J19" s="480"/>
      <c r="K19" s="476" t="s">
        <v>165</v>
      </c>
      <c r="L19" s="477"/>
      <c r="M19" s="480"/>
      <c r="N19" s="476" t="s">
        <v>166</v>
      </c>
      <c r="O19" s="477"/>
      <c r="P19" s="480"/>
      <c r="Q19" s="476" t="s">
        <v>167</v>
      </c>
      <c r="R19" s="477"/>
      <c r="S19" s="477"/>
      <c r="T19" s="484"/>
      <c r="U19" s="485"/>
      <c r="V19" s="486"/>
      <c r="W19" s="484"/>
      <c r="X19" s="485"/>
      <c r="Y19" s="486"/>
      <c r="Z19" s="494"/>
      <c r="AA19" s="495"/>
      <c r="AB19" s="496"/>
      <c r="AC19" s="484"/>
      <c r="AD19" s="485"/>
      <c r="AE19" s="486"/>
      <c r="AF19" s="494"/>
      <c r="AG19" s="495"/>
      <c r="AH19" s="496"/>
      <c r="AI19" s="450"/>
      <c r="AJ19" s="451"/>
      <c r="AK19" s="452"/>
      <c r="AL19" s="450"/>
      <c r="AM19" s="451"/>
      <c r="AN19" s="452"/>
    </row>
    <row r="20" spans="1:40" s="86" customFormat="1" ht="21" customHeight="1">
      <c r="A20" s="525">
        <v>10</v>
      </c>
      <c r="B20" s="526"/>
      <c r="C20" s="462"/>
      <c r="D20" s="462"/>
      <c r="E20" s="462"/>
      <c r="F20" s="462">
        <v>1</v>
      </c>
      <c r="G20" s="462"/>
      <c r="H20" s="467">
        <v>10</v>
      </c>
      <c r="I20" s="468"/>
      <c r="J20" s="469"/>
      <c r="K20" s="467">
        <v>9.9997000000000007</v>
      </c>
      <c r="L20" s="468"/>
      <c r="M20" s="469"/>
      <c r="N20" s="467">
        <v>9.9997000000000007</v>
      </c>
      <c r="O20" s="468"/>
      <c r="P20" s="469"/>
      <c r="Q20" s="467">
        <v>10</v>
      </c>
      <c r="R20" s="468"/>
      <c r="S20" s="469"/>
      <c r="T20" s="488">
        <f>(K20-H20-Q20+N20)/2</f>
        <v>-2.9999999999930083E-4</v>
      </c>
      <c r="U20" s="487"/>
      <c r="V20" s="490"/>
      <c r="W20" s="488">
        <f>AVERAGE(K20:P20)-AVERAGE(H20,Q20)</f>
        <v>-2.9999999999930083E-4</v>
      </c>
      <c r="X20" s="487"/>
      <c r="Y20" s="490"/>
      <c r="Z20" s="497">
        <f>AVERAGE(W20:Y22)</f>
        <v>-2.9999999999930083E-4</v>
      </c>
      <c r="AA20" s="498"/>
      <c r="AB20" s="499"/>
      <c r="AC20" s="531">
        <f>(A20+AF20)+Z20</f>
        <v>9.9997000000000007</v>
      </c>
      <c r="AD20" s="532"/>
      <c r="AE20" s="533"/>
      <c r="AF20" s="507">
        <v>0</v>
      </c>
      <c r="AG20" s="508"/>
      <c r="AH20" s="509"/>
      <c r="AI20" s="516">
        <f>_xlfn.STDEV.S(W20:Y22)/SQRT(3)</f>
        <v>0</v>
      </c>
      <c r="AJ20" s="517"/>
      <c r="AK20" s="518"/>
      <c r="AL20" s="453">
        <f>K23-A20</f>
        <v>-2.9999999999752447E-4</v>
      </c>
      <c r="AM20" s="454"/>
      <c r="AN20" s="455"/>
    </row>
    <row r="21" spans="1:40" s="86" customFormat="1" ht="21" customHeight="1">
      <c r="A21" s="527"/>
      <c r="B21" s="528"/>
      <c r="C21" s="462"/>
      <c r="D21" s="462"/>
      <c r="E21" s="462"/>
      <c r="F21" s="462">
        <v>2</v>
      </c>
      <c r="G21" s="462"/>
      <c r="H21" s="467">
        <v>10</v>
      </c>
      <c r="I21" s="468"/>
      <c r="J21" s="469"/>
      <c r="K21" s="467">
        <v>9.9997000000000007</v>
      </c>
      <c r="L21" s="468"/>
      <c r="M21" s="469"/>
      <c r="N21" s="467">
        <v>9.9997000000000007</v>
      </c>
      <c r="O21" s="468"/>
      <c r="P21" s="469"/>
      <c r="Q21" s="467">
        <v>10</v>
      </c>
      <c r="R21" s="468"/>
      <c r="S21" s="469"/>
      <c r="T21" s="488">
        <f t="shared" ref="T21:T22" si="0">(K21-H21-Q21+N21)/2</f>
        <v>-2.9999999999930083E-4</v>
      </c>
      <c r="U21" s="487"/>
      <c r="V21" s="490"/>
      <c r="W21" s="488">
        <f t="shared" ref="W21:W22" si="1">AVERAGE(K21:P21)-AVERAGE(H21,Q21)</f>
        <v>-2.9999999999930083E-4</v>
      </c>
      <c r="X21" s="487"/>
      <c r="Y21" s="490"/>
      <c r="Z21" s="500"/>
      <c r="AA21" s="501"/>
      <c r="AB21" s="502"/>
      <c r="AC21" s="534"/>
      <c r="AD21" s="535"/>
      <c r="AE21" s="536"/>
      <c r="AF21" s="510"/>
      <c r="AG21" s="511"/>
      <c r="AH21" s="512"/>
      <c r="AI21" s="519"/>
      <c r="AJ21" s="520"/>
      <c r="AK21" s="521"/>
      <c r="AL21" s="456"/>
      <c r="AM21" s="457"/>
      <c r="AN21" s="458"/>
    </row>
    <row r="22" spans="1:40" s="86" customFormat="1" ht="21" customHeight="1">
      <c r="A22" s="529" t="s">
        <v>69</v>
      </c>
      <c r="B22" s="530"/>
      <c r="C22" s="462"/>
      <c r="D22" s="462"/>
      <c r="E22" s="462"/>
      <c r="F22" s="462">
        <v>3</v>
      </c>
      <c r="G22" s="462"/>
      <c r="H22" s="467">
        <v>10</v>
      </c>
      <c r="I22" s="468"/>
      <c r="J22" s="469"/>
      <c r="K22" s="467">
        <v>9.9997000000000007</v>
      </c>
      <c r="L22" s="468"/>
      <c r="M22" s="469"/>
      <c r="N22" s="467">
        <v>9.9997000000000007</v>
      </c>
      <c r="O22" s="468"/>
      <c r="P22" s="469"/>
      <c r="Q22" s="467">
        <v>10</v>
      </c>
      <c r="R22" s="468"/>
      <c r="S22" s="469"/>
      <c r="T22" s="488">
        <f t="shared" si="0"/>
        <v>-2.9999999999930083E-4</v>
      </c>
      <c r="U22" s="487"/>
      <c r="V22" s="490"/>
      <c r="W22" s="488">
        <f t="shared" si="1"/>
        <v>-2.9999999999930083E-4</v>
      </c>
      <c r="X22" s="487"/>
      <c r="Y22" s="490"/>
      <c r="Z22" s="503"/>
      <c r="AA22" s="504"/>
      <c r="AB22" s="505"/>
      <c r="AC22" s="537"/>
      <c r="AD22" s="538"/>
      <c r="AE22" s="539"/>
      <c r="AF22" s="513"/>
      <c r="AG22" s="514"/>
      <c r="AH22" s="515"/>
      <c r="AI22" s="519"/>
      <c r="AJ22" s="520"/>
      <c r="AK22" s="521"/>
      <c r="AL22" s="456"/>
      <c r="AM22" s="457"/>
      <c r="AN22" s="458"/>
    </row>
    <row r="23" spans="1:40" s="86" customFormat="1" ht="21" customHeight="1">
      <c r="A23" s="462" t="s">
        <v>43</v>
      </c>
      <c r="B23" s="462"/>
      <c r="C23" s="462"/>
      <c r="D23" s="462"/>
      <c r="E23" s="462"/>
      <c r="F23" s="462"/>
      <c r="G23" s="462"/>
      <c r="H23" s="470"/>
      <c r="I23" s="471"/>
      <c r="J23" s="472"/>
      <c r="K23" s="550">
        <f>AVERAGE(K20:M22,N20:P22)</f>
        <v>9.9997000000000025</v>
      </c>
      <c r="L23" s="551"/>
      <c r="M23" s="551"/>
      <c r="N23" s="551"/>
      <c r="O23" s="551"/>
      <c r="P23" s="552"/>
      <c r="Q23" s="467"/>
      <c r="R23" s="468"/>
      <c r="S23" s="469"/>
      <c r="T23" s="465"/>
      <c r="U23" s="465"/>
      <c r="V23" s="465"/>
      <c r="W23" s="465"/>
      <c r="X23" s="465"/>
      <c r="Y23" s="465"/>
      <c r="Z23" s="465"/>
      <c r="AA23" s="465"/>
      <c r="AB23" s="465"/>
      <c r="AC23" s="465"/>
      <c r="AD23" s="465"/>
      <c r="AE23" s="465"/>
      <c r="AI23" s="522"/>
      <c r="AJ23" s="523"/>
      <c r="AK23" s="524"/>
      <c r="AL23" s="459"/>
      <c r="AM23" s="460"/>
      <c r="AN23" s="461"/>
    </row>
    <row r="24" spans="1:40" s="86" customFormat="1" ht="21" customHeight="1">
      <c r="A24" s="527">
        <v>20</v>
      </c>
      <c r="B24" s="528"/>
      <c r="C24" s="462"/>
      <c r="D24" s="462"/>
      <c r="E24" s="462"/>
      <c r="F24" s="462">
        <v>1</v>
      </c>
      <c r="G24" s="462"/>
      <c r="H24" s="467">
        <v>20</v>
      </c>
      <c r="I24" s="468"/>
      <c r="J24" s="469"/>
      <c r="K24" s="467">
        <v>20.001999999999999</v>
      </c>
      <c r="L24" s="468"/>
      <c r="M24" s="469"/>
      <c r="N24" s="467">
        <v>20.001999999999999</v>
      </c>
      <c r="O24" s="468"/>
      <c r="P24" s="469"/>
      <c r="Q24" s="467">
        <v>20</v>
      </c>
      <c r="R24" s="468"/>
      <c r="S24" s="469"/>
      <c r="T24" s="488">
        <f>(K24-H24-Q24+N24)/2</f>
        <v>1.9999999999988916E-3</v>
      </c>
      <c r="U24" s="487"/>
      <c r="V24" s="490"/>
      <c r="W24" s="488">
        <f>AVERAGE(K24:P24)-AVERAGE(H24,Q24)</f>
        <v>1.9999999999988916E-3</v>
      </c>
      <c r="X24" s="487"/>
      <c r="Y24" s="490"/>
      <c r="Z24" s="497">
        <f>AVERAGE(W24:Y26)</f>
        <v>1.9999999999988916E-3</v>
      </c>
      <c r="AA24" s="498"/>
      <c r="AB24" s="499"/>
      <c r="AC24" s="531">
        <f>(A24+AF24)+Z24</f>
        <v>20.001999999999999</v>
      </c>
      <c r="AD24" s="532"/>
      <c r="AE24" s="533"/>
      <c r="AF24" s="507">
        <v>0</v>
      </c>
      <c r="AG24" s="508"/>
      <c r="AH24" s="508"/>
      <c r="AI24" s="516">
        <f>_xlfn.STDEV.S(W24:Y26)/SQRT(3)</f>
        <v>0</v>
      </c>
      <c r="AJ24" s="517"/>
      <c r="AK24" s="518"/>
      <c r="AL24" s="453">
        <f>K27-A24</f>
        <v>1.9999999999988916E-3</v>
      </c>
      <c r="AM24" s="454"/>
      <c r="AN24" s="455"/>
    </row>
    <row r="25" spans="1:40" s="86" customFormat="1" ht="21" customHeight="1">
      <c r="A25" s="527"/>
      <c r="B25" s="528"/>
      <c r="C25" s="462"/>
      <c r="D25" s="462"/>
      <c r="E25" s="462"/>
      <c r="F25" s="462">
        <v>2</v>
      </c>
      <c r="G25" s="462"/>
      <c r="H25" s="467">
        <v>20</v>
      </c>
      <c r="I25" s="468"/>
      <c r="J25" s="469"/>
      <c r="K25" s="467">
        <v>20.001999999999999</v>
      </c>
      <c r="L25" s="468"/>
      <c r="M25" s="469"/>
      <c r="N25" s="467">
        <v>20.001999999999999</v>
      </c>
      <c r="O25" s="468"/>
      <c r="P25" s="469"/>
      <c r="Q25" s="467">
        <v>20</v>
      </c>
      <c r="R25" s="468"/>
      <c r="S25" s="469"/>
      <c r="T25" s="488">
        <f t="shared" ref="T25:T26" si="2">(K25-H25-Q25+N25)/2</f>
        <v>1.9999999999988916E-3</v>
      </c>
      <c r="U25" s="487"/>
      <c r="V25" s="490"/>
      <c r="W25" s="488">
        <f t="shared" ref="W25:W26" si="3">AVERAGE(K25:P25)-AVERAGE(H25,Q25)</f>
        <v>1.9999999999988916E-3</v>
      </c>
      <c r="X25" s="487"/>
      <c r="Y25" s="490"/>
      <c r="Z25" s="500"/>
      <c r="AA25" s="501"/>
      <c r="AB25" s="502"/>
      <c r="AC25" s="534"/>
      <c r="AD25" s="535"/>
      <c r="AE25" s="536"/>
      <c r="AF25" s="510"/>
      <c r="AG25" s="511"/>
      <c r="AH25" s="511"/>
      <c r="AI25" s="519"/>
      <c r="AJ25" s="520"/>
      <c r="AK25" s="521"/>
      <c r="AL25" s="456"/>
      <c r="AM25" s="457"/>
      <c r="AN25" s="458"/>
    </row>
    <row r="26" spans="1:40" s="86" customFormat="1" ht="21" customHeight="1">
      <c r="A26" s="529" t="s">
        <v>69</v>
      </c>
      <c r="B26" s="530"/>
      <c r="C26" s="462"/>
      <c r="D26" s="462"/>
      <c r="E26" s="462"/>
      <c r="F26" s="462">
        <v>3</v>
      </c>
      <c r="G26" s="462"/>
      <c r="H26" s="467">
        <v>20</v>
      </c>
      <c r="I26" s="468"/>
      <c r="J26" s="469"/>
      <c r="K26" s="467">
        <v>20.001999999999999</v>
      </c>
      <c r="L26" s="468"/>
      <c r="M26" s="469"/>
      <c r="N26" s="467">
        <v>20.001999999999999</v>
      </c>
      <c r="O26" s="468"/>
      <c r="P26" s="469"/>
      <c r="Q26" s="467">
        <v>20</v>
      </c>
      <c r="R26" s="468"/>
      <c r="S26" s="469"/>
      <c r="T26" s="488">
        <f t="shared" si="2"/>
        <v>1.9999999999988916E-3</v>
      </c>
      <c r="U26" s="487"/>
      <c r="V26" s="490"/>
      <c r="W26" s="488">
        <f t="shared" si="3"/>
        <v>1.9999999999988916E-3</v>
      </c>
      <c r="X26" s="487"/>
      <c r="Y26" s="490"/>
      <c r="Z26" s="503"/>
      <c r="AA26" s="504"/>
      <c r="AB26" s="505"/>
      <c r="AC26" s="537"/>
      <c r="AD26" s="538"/>
      <c r="AE26" s="539"/>
      <c r="AF26" s="513"/>
      <c r="AG26" s="514"/>
      <c r="AH26" s="514"/>
      <c r="AI26" s="519"/>
      <c r="AJ26" s="520"/>
      <c r="AK26" s="521"/>
      <c r="AL26" s="456"/>
      <c r="AM26" s="457"/>
      <c r="AN26" s="458"/>
    </row>
    <row r="27" spans="1:40" s="86" customFormat="1" ht="21" customHeight="1">
      <c r="A27" s="463" t="s">
        <v>43</v>
      </c>
      <c r="B27" s="464"/>
      <c r="C27" s="464"/>
      <c r="D27" s="464"/>
      <c r="E27" s="464"/>
      <c r="F27" s="464"/>
      <c r="G27" s="466"/>
      <c r="H27" s="470"/>
      <c r="I27" s="471"/>
      <c r="J27" s="472"/>
      <c r="K27" s="550">
        <f>AVERAGE(K24:M26,N24:P26)</f>
        <v>20.001999999999999</v>
      </c>
      <c r="L27" s="551"/>
      <c r="M27" s="551"/>
      <c r="N27" s="551"/>
      <c r="O27" s="551"/>
      <c r="P27" s="552"/>
      <c r="Q27" s="467"/>
      <c r="R27" s="468"/>
      <c r="S27" s="469"/>
      <c r="T27" s="465"/>
      <c r="U27" s="465"/>
      <c r="V27" s="465"/>
      <c r="W27" s="465"/>
      <c r="X27" s="465"/>
      <c r="Y27" s="465"/>
      <c r="Z27" s="465"/>
      <c r="AA27" s="465"/>
      <c r="AB27" s="465"/>
      <c r="AC27" s="465"/>
      <c r="AD27" s="465"/>
      <c r="AE27" s="465"/>
      <c r="AI27" s="522"/>
      <c r="AJ27" s="523"/>
      <c r="AK27" s="524"/>
      <c r="AL27" s="459"/>
      <c r="AM27" s="460"/>
      <c r="AN27" s="461"/>
    </row>
    <row r="28" spans="1:40" s="86" customFormat="1" ht="21" customHeight="1">
      <c r="A28" s="525">
        <v>50</v>
      </c>
      <c r="B28" s="526"/>
      <c r="C28" s="462"/>
      <c r="D28" s="462"/>
      <c r="E28" s="462"/>
      <c r="F28" s="462">
        <v>1</v>
      </c>
      <c r="G28" s="462"/>
      <c r="H28" s="467">
        <v>50</v>
      </c>
      <c r="I28" s="468"/>
      <c r="J28" s="469"/>
      <c r="K28" s="467">
        <v>50.000300000000003</v>
      </c>
      <c r="L28" s="468"/>
      <c r="M28" s="469"/>
      <c r="N28" s="467">
        <v>50.000300000000003</v>
      </c>
      <c r="O28" s="468"/>
      <c r="P28" s="469"/>
      <c r="Q28" s="467">
        <v>50</v>
      </c>
      <c r="R28" s="468"/>
      <c r="S28" s="469"/>
      <c r="T28" s="488">
        <f>(K28-H28-Q28+N28)/2</f>
        <v>3.0000000000285354E-4</v>
      </c>
      <c r="U28" s="487"/>
      <c r="V28" s="490"/>
      <c r="W28" s="488">
        <f>AVERAGE(K28:P28)-AVERAGE(H28,Q28)</f>
        <v>3.0000000000285354E-4</v>
      </c>
      <c r="X28" s="487"/>
      <c r="Y28" s="490"/>
      <c r="Z28" s="497">
        <f>AVERAGE(W28:Y30)</f>
        <v>3.0000000000285354E-4</v>
      </c>
      <c r="AA28" s="498"/>
      <c r="AB28" s="499"/>
      <c r="AC28" s="531">
        <f>(A28+AF28)+Z28</f>
        <v>50.000300000000003</v>
      </c>
      <c r="AD28" s="532"/>
      <c r="AE28" s="533"/>
      <c r="AF28" s="507">
        <v>0</v>
      </c>
      <c r="AG28" s="508"/>
      <c r="AH28" s="508"/>
      <c r="AI28" s="516">
        <f>_xlfn.STDEV.S(W28:Y30)/SQRT(3)</f>
        <v>0</v>
      </c>
      <c r="AJ28" s="517"/>
      <c r="AK28" s="518"/>
      <c r="AL28" s="453">
        <f>K31-A28</f>
        <v>3.0000000000285354E-4</v>
      </c>
      <c r="AM28" s="454"/>
      <c r="AN28" s="455"/>
    </row>
    <row r="29" spans="1:40" s="86" customFormat="1" ht="21" customHeight="1">
      <c r="A29" s="527"/>
      <c r="B29" s="528"/>
      <c r="C29" s="462"/>
      <c r="D29" s="462"/>
      <c r="E29" s="462"/>
      <c r="F29" s="462">
        <v>2</v>
      </c>
      <c r="G29" s="462"/>
      <c r="H29" s="467">
        <v>50</v>
      </c>
      <c r="I29" s="468"/>
      <c r="J29" s="469"/>
      <c r="K29" s="467">
        <v>50.000300000000003</v>
      </c>
      <c r="L29" s="468"/>
      <c r="M29" s="469"/>
      <c r="N29" s="467">
        <v>50.000300000000003</v>
      </c>
      <c r="O29" s="468"/>
      <c r="P29" s="469"/>
      <c r="Q29" s="467">
        <v>50</v>
      </c>
      <c r="R29" s="468"/>
      <c r="S29" s="469"/>
      <c r="T29" s="488">
        <f t="shared" ref="T29:T30" si="4">(K29-H29-Q29+N29)/2</f>
        <v>3.0000000000285354E-4</v>
      </c>
      <c r="U29" s="487"/>
      <c r="V29" s="490"/>
      <c r="W29" s="488">
        <f t="shared" ref="W29:W30" si="5">AVERAGE(K29:P29)-AVERAGE(H29,Q29)</f>
        <v>3.0000000000285354E-4</v>
      </c>
      <c r="X29" s="487"/>
      <c r="Y29" s="490"/>
      <c r="Z29" s="500"/>
      <c r="AA29" s="501"/>
      <c r="AB29" s="502"/>
      <c r="AC29" s="534"/>
      <c r="AD29" s="535"/>
      <c r="AE29" s="536"/>
      <c r="AF29" s="510"/>
      <c r="AG29" s="511"/>
      <c r="AH29" s="511"/>
      <c r="AI29" s="519"/>
      <c r="AJ29" s="520"/>
      <c r="AK29" s="521"/>
      <c r="AL29" s="456"/>
      <c r="AM29" s="457"/>
      <c r="AN29" s="458"/>
    </row>
    <row r="30" spans="1:40" s="86" customFormat="1" ht="21" customHeight="1">
      <c r="A30" s="529" t="s">
        <v>69</v>
      </c>
      <c r="B30" s="530"/>
      <c r="C30" s="462"/>
      <c r="D30" s="462"/>
      <c r="E30" s="462"/>
      <c r="F30" s="462">
        <v>3</v>
      </c>
      <c r="G30" s="462"/>
      <c r="H30" s="467">
        <v>50</v>
      </c>
      <c r="I30" s="468"/>
      <c r="J30" s="469"/>
      <c r="K30" s="467">
        <v>50.000300000000003</v>
      </c>
      <c r="L30" s="468"/>
      <c r="M30" s="469"/>
      <c r="N30" s="467">
        <v>50.000300000000003</v>
      </c>
      <c r="O30" s="468"/>
      <c r="P30" s="469"/>
      <c r="Q30" s="467">
        <v>50</v>
      </c>
      <c r="R30" s="468"/>
      <c r="S30" s="469"/>
      <c r="T30" s="488">
        <f t="shared" si="4"/>
        <v>3.0000000000285354E-4</v>
      </c>
      <c r="U30" s="487"/>
      <c r="V30" s="490"/>
      <c r="W30" s="488">
        <f t="shared" si="5"/>
        <v>3.0000000000285354E-4</v>
      </c>
      <c r="X30" s="487"/>
      <c r="Y30" s="490"/>
      <c r="Z30" s="503"/>
      <c r="AA30" s="504"/>
      <c r="AB30" s="505"/>
      <c r="AC30" s="537"/>
      <c r="AD30" s="538"/>
      <c r="AE30" s="539"/>
      <c r="AF30" s="513"/>
      <c r="AG30" s="514"/>
      <c r="AH30" s="514"/>
      <c r="AI30" s="519"/>
      <c r="AJ30" s="520"/>
      <c r="AK30" s="521"/>
      <c r="AL30" s="456"/>
      <c r="AM30" s="457"/>
      <c r="AN30" s="458"/>
    </row>
    <row r="31" spans="1:40" s="86" customFormat="1" ht="21" customHeight="1">
      <c r="A31" s="463" t="s">
        <v>43</v>
      </c>
      <c r="B31" s="464"/>
      <c r="C31" s="464"/>
      <c r="D31" s="464"/>
      <c r="E31" s="464"/>
      <c r="F31" s="464"/>
      <c r="G31" s="466"/>
      <c r="H31" s="470"/>
      <c r="I31" s="471"/>
      <c r="J31" s="472"/>
      <c r="K31" s="550">
        <f>AVERAGE(K28:M30,N28:P30)</f>
        <v>50.000300000000003</v>
      </c>
      <c r="L31" s="551"/>
      <c r="M31" s="551"/>
      <c r="N31" s="551"/>
      <c r="O31" s="551"/>
      <c r="P31" s="552"/>
      <c r="Q31" s="467"/>
      <c r="R31" s="468"/>
      <c r="S31" s="469"/>
      <c r="T31" s="465"/>
      <c r="U31" s="465"/>
      <c r="V31" s="465"/>
      <c r="W31" s="465"/>
      <c r="X31" s="465"/>
      <c r="Y31" s="465"/>
      <c r="Z31" s="465"/>
      <c r="AA31" s="465"/>
      <c r="AB31" s="465"/>
      <c r="AC31" s="465"/>
      <c r="AD31" s="465"/>
      <c r="AE31" s="465"/>
      <c r="AI31" s="522"/>
      <c r="AJ31" s="523"/>
      <c r="AK31" s="524"/>
      <c r="AL31" s="459"/>
      <c r="AM31" s="460"/>
      <c r="AN31" s="461"/>
    </row>
    <row r="32" spans="1:40" s="86" customFormat="1" ht="21" customHeight="1">
      <c r="A32" s="525">
        <v>100</v>
      </c>
      <c r="B32" s="526"/>
      <c r="C32" s="462"/>
      <c r="D32" s="462"/>
      <c r="E32" s="462"/>
      <c r="F32" s="462">
        <v>1</v>
      </c>
      <c r="G32" s="462"/>
      <c r="H32" s="467">
        <v>100</v>
      </c>
      <c r="I32" s="468"/>
      <c r="J32" s="469"/>
      <c r="K32" s="467">
        <v>100</v>
      </c>
      <c r="L32" s="468"/>
      <c r="M32" s="469"/>
      <c r="N32" s="467">
        <v>100</v>
      </c>
      <c r="O32" s="468"/>
      <c r="P32" s="469"/>
      <c r="Q32" s="467">
        <v>100</v>
      </c>
      <c r="R32" s="468"/>
      <c r="S32" s="469"/>
      <c r="T32" s="488">
        <f>(K32-H32-Q32+N32)/2</f>
        <v>0</v>
      </c>
      <c r="U32" s="487"/>
      <c r="V32" s="490"/>
      <c r="W32" s="488">
        <f>AVERAGE(K32:P32)-AVERAGE(H32,Q32)</f>
        <v>0</v>
      </c>
      <c r="X32" s="487"/>
      <c r="Y32" s="490"/>
      <c r="Z32" s="497">
        <f>AVERAGE(W32:Y34)</f>
        <v>0</v>
      </c>
      <c r="AA32" s="498"/>
      <c r="AB32" s="499"/>
      <c r="AC32" s="531">
        <f>(A32+AF32)+Z32</f>
        <v>100</v>
      </c>
      <c r="AD32" s="532"/>
      <c r="AE32" s="533"/>
      <c r="AF32" s="507">
        <v>0</v>
      </c>
      <c r="AG32" s="508"/>
      <c r="AH32" s="508"/>
      <c r="AI32" s="516">
        <f>_xlfn.STDEV.S(W32:Y34)/SQRT(3)</f>
        <v>0</v>
      </c>
      <c r="AJ32" s="517"/>
      <c r="AK32" s="518"/>
      <c r="AL32" s="453">
        <f>K35-A32</f>
        <v>0</v>
      </c>
      <c r="AM32" s="454"/>
      <c r="AN32" s="455"/>
    </row>
    <row r="33" spans="1:40" s="86" customFormat="1" ht="21" customHeight="1">
      <c r="A33" s="527"/>
      <c r="B33" s="528"/>
      <c r="C33" s="462"/>
      <c r="D33" s="462"/>
      <c r="E33" s="462"/>
      <c r="F33" s="462">
        <v>2</v>
      </c>
      <c r="G33" s="462"/>
      <c r="H33" s="467">
        <v>100</v>
      </c>
      <c r="I33" s="468"/>
      <c r="J33" s="469"/>
      <c r="K33" s="467">
        <v>100</v>
      </c>
      <c r="L33" s="468"/>
      <c r="M33" s="469"/>
      <c r="N33" s="467">
        <v>100</v>
      </c>
      <c r="O33" s="468"/>
      <c r="P33" s="469"/>
      <c r="Q33" s="467">
        <v>100</v>
      </c>
      <c r="R33" s="468"/>
      <c r="S33" s="469"/>
      <c r="T33" s="488">
        <f t="shared" ref="T33:T34" si="6">(K33-H33-Q33+N33)/2</f>
        <v>0</v>
      </c>
      <c r="U33" s="487"/>
      <c r="V33" s="490"/>
      <c r="W33" s="488">
        <f t="shared" ref="W33:W34" si="7">AVERAGE(K33:P33)-AVERAGE(H33,Q33)</f>
        <v>0</v>
      </c>
      <c r="X33" s="487"/>
      <c r="Y33" s="490"/>
      <c r="Z33" s="500"/>
      <c r="AA33" s="501"/>
      <c r="AB33" s="502"/>
      <c r="AC33" s="534"/>
      <c r="AD33" s="535"/>
      <c r="AE33" s="536"/>
      <c r="AF33" s="510"/>
      <c r="AG33" s="511"/>
      <c r="AH33" s="511"/>
      <c r="AI33" s="519"/>
      <c r="AJ33" s="520"/>
      <c r="AK33" s="521"/>
      <c r="AL33" s="456"/>
      <c r="AM33" s="457"/>
      <c r="AN33" s="458"/>
    </row>
    <row r="34" spans="1:40" s="86" customFormat="1" ht="21" customHeight="1">
      <c r="A34" s="529" t="s">
        <v>69</v>
      </c>
      <c r="B34" s="530"/>
      <c r="C34" s="462"/>
      <c r="D34" s="462"/>
      <c r="E34" s="462"/>
      <c r="F34" s="462">
        <v>3</v>
      </c>
      <c r="G34" s="462"/>
      <c r="H34" s="467">
        <v>100</v>
      </c>
      <c r="I34" s="468"/>
      <c r="J34" s="469"/>
      <c r="K34" s="467">
        <v>100</v>
      </c>
      <c r="L34" s="468"/>
      <c r="M34" s="469"/>
      <c r="N34" s="467">
        <v>100</v>
      </c>
      <c r="O34" s="468"/>
      <c r="P34" s="469"/>
      <c r="Q34" s="467">
        <v>100</v>
      </c>
      <c r="R34" s="468"/>
      <c r="S34" s="469"/>
      <c r="T34" s="488">
        <f t="shared" si="6"/>
        <v>0</v>
      </c>
      <c r="U34" s="487"/>
      <c r="V34" s="490"/>
      <c r="W34" s="488">
        <f t="shared" si="7"/>
        <v>0</v>
      </c>
      <c r="X34" s="487"/>
      <c r="Y34" s="490"/>
      <c r="Z34" s="503"/>
      <c r="AA34" s="504"/>
      <c r="AB34" s="505"/>
      <c r="AC34" s="537"/>
      <c r="AD34" s="538"/>
      <c r="AE34" s="539"/>
      <c r="AF34" s="513"/>
      <c r="AG34" s="514"/>
      <c r="AH34" s="514"/>
      <c r="AI34" s="519"/>
      <c r="AJ34" s="520"/>
      <c r="AK34" s="521"/>
      <c r="AL34" s="456"/>
      <c r="AM34" s="457"/>
      <c r="AN34" s="458"/>
    </row>
    <row r="35" spans="1:40" s="86" customFormat="1" ht="21" customHeight="1">
      <c r="A35" s="463" t="s">
        <v>43</v>
      </c>
      <c r="B35" s="464"/>
      <c r="C35" s="464"/>
      <c r="D35" s="464"/>
      <c r="E35" s="464"/>
      <c r="F35" s="464"/>
      <c r="G35" s="466"/>
      <c r="H35" s="470"/>
      <c r="I35" s="471"/>
      <c r="J35" s="472"/>
      <c r="K35" s="550">
        <f>AVERAGE(K32:M34,N32:P34)</f>
        <v>100</v>
      </c>
      <c r="L35" s="551"/>
      <c r="M35" s="551"/>
      <c r="N35" s="551"/>
      <c r="O35" s="551"/>
      <c r="P35" s="552"/>
      <c r="Q35" s="467"/>
      <c r="R35" s="468"/>
      <c r="S35" s="469"/>
      <c r="T35" s="465"/>
      <c r="U35" s="465"/>
      <c r="V35" s="465"/>
      <c r="W35" s="465"/>
      <c r="X35" s="465"/>
      <c r="Y35" s="465"/>
      <c r="Z35" s="465"/>
      <c r="AA35" s="465"/>
      <c r="AB35" s="465"/>
      <c r="AC35" s="465"/>
      <c r="AD35" s="465"/>
      <c r="AE35" s="465"/>
      <c r="AI35" s="522"/>
      <c r="AJ35" s="523"/>
      <c r="AK35" s="524"/>
      <c r="AL35" s="459"/>
      <c r="AM35" s="460"/>
      <c r="AN35" s="461"/>
    </row>
    <row r="36" spans="1:40" s="86" customFormat="1" ht="21" customHeight="1">
      <c r="A36" s="525">
        <v>200</v>
      </c>
      <c r="B36" s="526"/>
      <c r="C36" s="462"/>
      <c r="D36" s="462"/>
      <c r="E36" s="462"/>
      <c r="F36" s="462">
        <v>1</v>
      </c>
      <c r="G36" s="462"/>
      <c r="H36" s="467">
        <v>200</v>
      </c>
      <c r="I36" s="468"/>
      <c r="J36" s="469"/>
      <c r="K36" s="467">
        <v>200</v>
      </c>
      <c r="L36" s="468"/>
      <c r="M36" s="469"/>
      <c r="N36" s="467">
        <v>200</v>
      </c>
      <c r="O36" s="468"/>
      <c r="P36" s="469"/>
      <c r="Q36" s="467">
        <v>200</v>
      </c>
      <c r="R36" s="468"/>
      <c r="S36" s="469"/>
      <c r="T36" s="488">
        <f>(K36-H36-Q36+N36)/2</f>
        <v>0</v>
      </c>
      <c r="U36" s="487"/>
      <c r="V36" s="490"/>
      <c r="W36" s="488">
        <f>AVERAGE(K36:P36)-AVERAGE(H36,Q36)</f>
        <v>0</v>
      </c>
      <c r="X36" s="487"/>
      <c r="Y36" s="490"/>
      <c r="Z36" s="497">
        <f>AVERAGE(W36:Y38)</f>
        <v>0</v>
      </c>
      <c r="AA36" s="498"/>
      <c r="AB36" s="499"/>
      <c r="AC36" s="531">
        <f>(A36+AF36)+Z36</f>
        <v>200</v>
      </c>
      <c r="AD36" s="532"/>
      <c r="AE36" s="533"/>
      <c r="AF36" s="507">
        <v>0</v>
      </c>
      <c r="AG36" s="508"/>
      <c r="AH36" s="508"/>
      <c r="AI36" s="516">
        <f>_xlfn.STDEV.S(W36:Y38)/SQRT(3)</f>
        <v>0</v>
      </c>
      <c r="AJ36" s="517"/>
      <c r="AK36" s="518"/>
      <c r="AL36" s="453">
        <f>K39-A36</f>
        <v>0</v>
      </c>
      <c r="AM36" s="454"/>
      <c r="AN36" s="455"/>
    </row>
    <row r="37" spans="1:40" s="86" customFormat="1" ht="21" customHeight="1">
      <c r="A37" s="527"/>
      <c r="B37" s="528"/>
      <c r="C37" s="462"/>
      <c r="D37" s="462"/>
      <c r="E37" s="462"/>
      <c r="F37" s="462">
        <v>2</v>
      </c>
      <c r="G37" s="462"/>
      <c r="H37" s="467">
        <v>200</v>
      </c>
      <c r="I37" s="468"/>
      <c r="J37" s="469"/>
      <c r="K37" s="467">
        <v>200</v>
      </c>
      <c r="L37" s="468"/>
      <c r="M37" s="469"/>
      <c r="N37" s="467">
        <v>200</v>
      </c>
      <c r="O37" s="468"/>
      <c r="P37" s="469"/>
      <c r="Q37" s="467">
        <v>200</v>
      </c>
      <c r="R37" s="468"/>
      <c r="S37" s="469"/>
      <c r="T37" s="488">
        <f t="shared" ref="T37:T38" si="8">(K37-H37-Q37+N37)/2</f>
        <v>0</v>
      </c>
      <c r="U37" s="487"/>
      <c r="V37" s="490"/>
      <c r="W37" s="488">
        <f t="shared" ref="W37:W38" si="9">AVERAGE(K37:P37)-AVERAGE(H37,Q37)</f>
        <v>0</v>
      </c>
      <c r="X37" s="487"/>
      <c r="Y37" s="490"/>
      <c r="Z37" s="500"/>
      <c r="AA37" s="501"/>
      <c r="AB37" s="502"/>
      <c r="AC37" s="534"/>
      <c r="AD37" s="535"/>
      <c r="AE37" s="536"/>
      <c r="AF37" s="510"/>
      <c r="AG37" s="511"/>
      <c r="AH37" s="511"/>
      <c r="AI37" s="519"/>
      <c r="AJ37" s="520"/>
      <c r="AK37" s="521"/>
      <c r="AL37" s="456"/>
      <c r="AM37" s="457"/>
      <c r="AN37" s="458"/>
    </row>
    <row r="38" spans="1:40" s="86" customFormat="1" ht="21" customHeight="1">
      <c r="A38" s="529" t="s">
        <v>69</v>
      </c>
      <c r="B38" s="530"/>
      <c r="C38" s="462"/>
      <c r="D38" s="462"/>
      <c r="E38" s="462"/>
      <c r="F38" s="462">
        <v>3</v>
      </c>
      <c r="G38" s="462"/>
      <c r="H38" s="467">
        <v>200</v>
      </c>
      <c r="I38" s="468"/>
      <c r="J38" s="469"/>
      <c r="K38" s="467">
        <v>200</v>
      </c>
      <c r="L38" s="468"/>
      <c r="M38" s="469"/>
      <c r="N38" s="467">
        <v>200</v>
      </c>
      <c r="O38" s="468"/>
      <c r="P38" s="469"/>
      <c r="Q38" s="467">
        <v>200</v>
      </c>
      <c r="R38" s="468"/>
      <c r="S38" s="469"/>
      <c r="T38" s="488">
        <f t="shared" si="8"/>
        <v>0</v>
      </c>
      <c r="U38" s="487"/>
      <c r="V38" s="490"/>
      <c r="W38" s="488">
        <f t="shared" si="9"/>
        <v>0</v>
      </c>
      <c r="X38" s="487"/>
      <c r="Y38" s="490"/>
      <c r="Z38" s="503"/>
      <c r="AA38" s="504"/>
      <c r="AB38" s="505"/>
      <c r="AC38" s="537"/>
      <c r="AD38" s="538"/>
      <c r="AE38" s="539"/>
      <c r="AF38" s="513"/>
      <c r="AG38" s="514"/>
      <c r="AH38" s="514"/>
      <c r="AI38" s="519"/>
      <c r="AJ38" s="520"/>
      <c r="AK38" s="521"/>
      <c r="AL38" s="456"/>
      <c r="AM38" s="457"/>
      <c r="AN38" s="458"/>
    </row>
    <row r="39" spans="1:40" s="86" customFormat="1" ht="21" customHeight="1">
      <c r="A39" s="463" t="s">
        <v>43</v>
      </c>
      <c r="B39" s="464"/>
      <c r="C39" s="464"/>
      <c r="D39" s="464"/>
      <c r="E39" s="464"/>
      <c r="F39" s="464"/>
      <c r="G39" s="466"/>
      <c r="H39" s="470"/>
      <c r="I39" s="471"/>
      <c r="J39" s="472"/>
      <c r="K39" s="550">
        <f>AVERAGE(K36:M38,N36:P38)</f>
        <v>200</v>
      </c>
      <c r="L39" s="551"/>
      <c r="M39" s="551"/>
      <c r="N39" s="551"/>
      <c r="O39" s="551"/>
      <c r="P39" s="552"/>
      <c r="Q39" s="467"/>
      <c r="R39" s="468"/>
      <c r="S39" s="469"/>
      <c r="T39" s="465"/>
      <c r="U39" s="465"/>
      <c r="V39" s="465"/>
      <c r="W39" s="465"/>
      <c r="X39" s="465"/>
      <c r="Y39" s="465"/>
      <c r="Z39" s="465"/>
      <c r="AA39" s="465"/>
      <c r="AB39" s="465"/>
      <c r="AC39" s="465"/>
      <c r="AD39" s="465"/>
      <c r="AE39" s="465"/>
      <c r="AI39" s="522"/>
      <c r="AJ39" s="523"/>
      <c r="AK39" s="524"/>
      <c r="AL39" s="459"/>
      <c r="AM39" s="460"/>
      <c r="AN39" s="461"/>
    </row>
    <row r="40" spans="1:40" s="86" customFormat="1" ht="21" customHeight="1">
      <c r="A40" s="525">
        <v>500</v>
      </c>
      <c r="B40" s="526"/>
      <c r="C40" s="462"/>
      <c r="D40" s="462"/>
      <c r="E40" s="462"/>
      <c r="F40" s="462">
        <v>1</v>
      </c>
      <c r="G40" s="462"/>
      <c r="H40" s="467">
        <v>500</v>
      </c>
      <c r="I40" s="468"/>
      <c r="J40" s="469"/>
      <c r="K40" s="467">
        <v>500</v>
      </c>
      <c r="L40" s="468"/>
      <c r="M40" s="469"/>
      <c r="N40" s="467">
        <v>500</v>
      </c>
      <c r="O40" s="468"/>
      <c r="P40" s="469"/>
      <c r="Q40" s="467">
        <v>500</v>
      </c>
      <c r="R40" s="468"/>
      <c r="S40" s="469"/>
      <c r="T40" s="488">
        <f>(K40-H40-Q40+N40)/2</f>
        <v>0</v>
      </c>
      <c r="U40" s="487"/>
      <c r="V40" s="490"/>
      <c r="W40" s="488">
        <f>AVERAGE(K40:P40)-AVERAGE(H40,Q40)</f>
        <v>0</v>
      </c>
      <c r="X40" s="487"/>
      <c r="Y40" s="490"/>
      <c r="Z40" s="497">
        <f>AVERAGE(W40:Y42)</f>
        <v>0</v>
      </c>
      <c r="AA40" s="498"/>
      <c r="AB40" s="499"/>
      <c r="AC40" s="531">
        <f>(A40+AF40)+Z40</f>
        <v>500</v>
      </c>
      <c r="AD40" s="532"/>
      <c r="AE40" s="533"/>
      <c r="AF40" s="507">
        <v>0</v>
      </c>
      <c r="AG40" s="508"/>
      <c r="AH40" s="508"/>
      <c r="AI40" s="516">
        <f>_xlfn.STDEV.S(W40:Y42)/SQRT(3)</f>
        <v>0</v>
      </c>
      <c r="AJ40" s="517"/>
      <c r="AK40" s="518"/>
      <c r="AL40" s="453">
        <f>K43-A40</f>
        <v>0</v>
      </c>
      <c r="AM40" s="454"/>
      <c r="AN40" s="455"/>
    </row>
    <row r="41" spans="1:40" s="86" customFormat="1" ht="21" customHeight="1">
      <c r="A41" s="527"/>
      <c r="B41" s="528"/>
      <c r="C41" s="462"/>
      <c r="D41" s="462"/>
      <c r="E41" s="462"/>
      <c r="F41" s="462">
        <v>2</v>
      </c>
      <c r="G41" s="462"/>
      <c r="H41" s="467">
        <v>500</v>
      </c>
      <c r="I41" s="468"/>
      <c r="J41" s="469"/>
      <c r="K41" s="467">
        <v>500</v>
      </c>
      <c r="L41" s="468"/>
      <c r="M41" s="469"/>
      <c r="N41" s="467">
        <v>500</v>
      </c>
      <c r="O41" s="468"/>
      <c r="P41" s="469"/>
      <c r="Q41" s="467">
        <v>500</v>
      </c>
      <c r="R41" s="468"/>
      <c r="S41" s="469"/>
      <c r="T41" s="488">
        <f t="shared" ref="T41:T42" si="10">(K41-H41-Q41+N41)/2</f>
        <v>0</v>
      </c>
      <c r="U41" s="487"/>
      <c r="V41" s="490"/>
      <c r="W41" s="488">
        <f t="shared" ref="W41:W42" si="11">AVERAGE(K41:P41)-AVERAGE(H41,Q41)</f>
        <v>0</v>
      </c>
      <c r="X41" s="487"/>
      <c r="Y41" s="490"/>
      <c r="Z41" s="500"/>
      <c r="AA41" s="501"/>
      <c r="AB41" s="502"/>
      <c r="AC41" s="534"/>
      <c r="AD41" s="535"/>
      <c r="AE41" s="536"/>
      <c r="AF41" s="510"/>
      <c r="AG41" s="511"/>
      <c r="AH41" s="511"/>
      <c r="AI41" s="519"/>
      <c r="AJ41" s="520"/>
      <c r="AK41" s="521"/>
      <c r="AL41" s="456"/>
      <c r="AM41" s="457"/>
      <c r="AN41" s="458"/>
    </row>
    <row r="42" spans="1:40" s="86" customFormat="1" ht="21" customHeight="1">
      <c r="A42" s="529" t="s">
        <v>69</v>
      </c>
      <c r="B42" s="530"/>
      <c r="C42" s="462"/>
      <c r="D42" s="462"/>
      <c r="E42" s="462"/>
      <c r="F42" s="462">
        <v>3</v>
      </c>
      <c r="G42" s="462"/>
      <c r="H42" s="467">
        <v>500</v>
      </c>
      <c r="I42" s="468"/>
      <c r="J42" s="469"/>
      <c r="K42" s="467">
        <v>500</v>
      </c>
      <c r="L42" s="468"/>
      <c r="M42" s="469"/>
      <c r="N42" s="467">
        <v>500</v>
      </c>
      <c r="O42" s="468"/>
      <c r="P42" s="469"/>
      <c r="Q42" s="467">
        <v>500</v>
      </c>
      <c r="R42" s="468"/>
      <c r="S42" s="469"/>
      <c r="T42" s="488">
        <f t="shared" si="10"/>
        <v>0</v>
      </c>
      <c r="U42" s="487"/>
      <c r="V42" s="490"/>
      <c r="W42" s="488">
        <f t="shared" si="11"/>
        <v>0</v>
      </c>
      <c r="X42" s="487"/>
      <c r="Y42" s="490"/>
      <c r="Z42" s="503"/>
      <c r="AA42" s="504"/>
      <c r="AB42" s="505"/>
      <c r="AC42" s="537"/>
      <c r="AD42" s="538"/>
      <c r="AE42" s="539"/>
      <c r="AF42" s="513"/>
      <c r="AG42" s="514"/>
      <c r="AH42" s="514"/>
      <c r="AI42" s="519"/>
      <c r="AJ42" s="520"/>
      <c r="AK42" s="521"/>
      <c r="AL42" s="456"/>
      <c r="AM42" s="457"/>
      <c r="AN42" s="458"/>
    </row>
    <row r="43" spans="1:40" s="86" customFormat="1" ht="21" customHeight="1">
      <c r="A43" s="463" t="s">
        <v>43</v>
      </c>
      <c r="B43" s="464"/>
      <c r="C43" s="464"/>
      <c r="D43" s="464"/>
      <c r="E43" s="464"/>
      <c r="F43" s="464"/>
      <c r="G43" s="466"/>
      <c r="H43" s="470"/>
      <c r="I43" s="471"/>
      <c r="J43" s="472"/>
      <c r="K43" s="550">
        <f>AVERAGE(K40:M42,N40:P42)</f>
        <v>500</v>
      </c>
      <c r="L43" s="551"/>
      <c r="M43" s="551"/>
      <c r="N43" s="551"/>
      <c r="O43" s="551"/>
      <c r="P43" s="552"/>
      <c r="Q43" s="467"/>
      <c r="R43" s="468"/>
      <c r="S43" s="469"/>
      <c r="T43" s="465"/>
      <c r="U43" s="465"/>
      <c r="V43" s="465"/>
      <c r="W43" s="465"/>
      <c r="X43" s="465"/>
      <c r="Y43" s="465"/>
      <c r="Z43" s="465"/>
      <c r="AA43" s="465"/>
      <c r="AB43" s="465"/>
      <c r="AC43" s="465"/>
      <c r="AD43" s="465"/>
      <c r="AE43" s="465"/>
      <c r="AI43" s="522"/>
      <c r="AJ43" s="523"/>
      <c r="AK43" s="524"/>
      <c r="AL43" s="459"/>
      <c r="AM43" s="460"/>
      <c r="AN43" s="461"/>
    </row>
    <row r="44" spans="1:40" s="86" customFormat="1" ht="18" customHeight="1">
      <c r="A44" s="140"/>
      <c r="B44" s="140"/>
      <c r="C44" s="140"/>
      <c r="D44" s="141"/>
      <c r="E44" s="142"/>
      <c r="F44" s="142"/>
      <c r="G44" s="142"/>
      <c r="H44" s="142"/>
      <c r="I44" s="142"/>
      <c r="J44" s="142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31"/>
    </row>
    <row r="45" spans="1:40" s="87" customFormat="1" ht="18" customHeight="1">
      <c r="A45" s="298" t="s">
        <v>48</v>
      </c>
      <c r="B45" s="298"/>
      <c r="C45" s="298"/>
      <c r="D45" s="298"/>
      <c r="E45" s="90" t="str">
        <f>H48</f>
        <v>Mr.Nirut  Loha</v>
      </c>
      <c r="F45" s="252"/>
      <c r="G45" s="90"/>
      <c r="H45" s="90"/>
      <c r="I45" s="90"/>
      <c r="J45" s="90"/>
      <c r="K45" s="88"/>
      <c r="L45" s="88"/>
      <c r="M45" s="88"/>
      <c r="N45" s="88"/>
      <c r="O45" s="88"/>
      <c r="P45" s="88"/>
      <c r="Q45" s="88"/>
      <c r="R45" s="88"/>
      <c r="AC45" s="132"/>
      <c r="AD45" s="132"/>
      <c r="AE45" s="132"/>
    </row>
    <row r="46" spans="1:40" s="86" customFormat="1" ht="18" customHeight="1">
      <c r="AC46" s="134"/>
      <c r="AD46" s="134"/>
      <c r="AE46" s="134"/>
    </row>
    <row r="47" spans="1:40" s="86" customFormat="1" ht="18" customHeight="1">
      <c r="E47" s="69"/>
      <c r="F47" s="81"/>
      <c r="G47"/>
      <c r="AE47" s="133"/>
    </row>
    <row r="48" spans="1:40" s="86" customFormat="1" ht="18" customHeight="1">
      <c r="E48" s="69"/>
      <c r="F48" s="63"/>
      <c r="G48" s="63"/>
      <c r="H48" s="82" t="s">
        <v>157</v>
      </c>
      <c r="I48" s="143"/>
      <c r="J48" s="144"/>
      <c r="K48" s="54"/>
      <c r="L48" s="54"/>
      <c r="M48" s="54"/>
      <c r="N48" s="54"/>
    </row>
    <row r="49" spans="1:8" ht="15" customHeight="1">
      <c r="H49" s="82" t="s">
        <v>158</v>
      </c>
    </row>
    <row r="50" spans="1:8" ht="15" customHeight="1">
      <c r="H50" s="82" t="s">
        <v>159</v>
      </c>
    </row>
    <row r="51" spans="1:8" ht="15" customHeight="1">
      <c r="H51" s="82" t="s">
        <v>160</v>
      </c>
    </row>
    <row r="52" spans="1:8" ht="16.5" customHeight="1">
      <c r="H52" s="82" t="s">
        <v>161</v>
      </c>
    </row>
    <row r="53" spans="1:8" ht="16.5" customHeight="1">
      <c r="A53" s="89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  <row r="62" spans="1:8" ht="16.5" customHeight="1"/>
    <row r="63" spans="1:8" ht="18" customHeight="1"/>
    <row r="64" spans="1:8" ht="6" customHeight="1"/>
    <row r="65" ht="18" customHeight="1"/>
    <row r="66" ht="18" customHeight="1"/>
    <row r="67" ht="16.5" customHeight="1"/>
    <row r="68" ht="16.5" customHeight="1"/>
    <row r="69" ht="16.5" customHeight="1"/>
    <row r="70" ht="6" customHeight="1"/>
    <row r="71" ht="16.5" customHeight="1"/>
    <row r="72" ht="16.5" customHeight="1"/>
    <row r="73" ht="16.5" customHeight="1"/>
    <row r="74" ht="6" customHeight="1"/>
    <row r="75" ht="16.5" customHeight="1"/>
    <row r="76" ht="6" customHeight="1"/>
    <row r="77" ht="16.5" customHeight="1"/>
    <row r="108" ht="6" customHeight="1"/>
    <row r="114" ht="6" customHeight="1"/>
    <row r="149" ht="18" customHeight="1"/>
    <row r="150" ht="6.75" customHeight="1"/>
  </sheetData>
  <mergeCells count="244">
    <mergeCell ref="AI20:AK23"/>
    <mergeCell ref="AI24:AK27"/>
    <mergeCell ref="AI28:AK31"/>
    <mergeCell ref="AI32:AK35"/>
    <mergeCell ref="AI36:AK39"/>
    <mergeCell ref="AI40:AK43"/>
    <mergeCell ref="AF18:AH19"/>
    <mergeCell ref="AF20:AH22"/>
    <mergeCell ref="AF24:AH26"/>
    <mergeCell ref="AF28:AH30"/>
    <mergeCell ref="AF32:AH34"/>
    <mergeCell ref="AF36:AH38"/>
    <mergeCell ref="AF40:AH42"/>
    <mergeCell ref="AC24:AE26"/>
    <mergeCell ref="AC28:AE30"/>
    <mergeCell ref="AC32:AE34"/>
    <mergeCell ref="AC36:AE38"/>
    <mergeCell ref="AC40:AE42"/>
    <mergeCell ref="Z18:AB19"/>
    <mergeCell ref="Z20:AB22"/>
    <mergeCell ref="Z24:AB26"/>
    <mergeCell ref="Z28:AB30"/>
    <mergeCell ref="Z32:AB34"/>
    <mergeCell ref="Z36:AB38"/>
    <mergeCell ref="Z40:AB42"/>
    <mergeCell ref="AC18:AE19"/>
    <mergeCell ref="AC20:AE22"/>
    <mergeCell ref="W18:Y19"/>
    <mergeCell ref="W20:Y20"/>
    <mergeCell ref="W21:Y21"/>
    <mergeCell ref="W22:Y22"/>
    <mergeCell ref="W24:Y24"/>
    <mergeCell ref="W25:Y25"/>
    <mergeCell ref="W26:Y26"/>
    <mergeCell ref="W28:Y28"/>
    <mergeCell ref="W29:Y29"/>
    <mergeCell ref="F25:G25"/>
    <mergeCell ref="F26:G26"/>
    <mergeCell ref="K35:P35"/>
    <mergeCell ref="K39:P39"/>
    <mergeCell ref="T18:V19"/>
    <mergeCell ref="T20:V20"/>
    <mergeCell ref="T21:V21"/>
    <mergeCell ref="T22:V22"/>
    <mergeCell ref="T24:V24"/>
    <mergeCell ref="T25:V25"/>
    <mergeCell ref="T26:V26"/>
    <mergeCell ref="T28:V28"/>
    <mergeCell ref="T29:V29"/>
    <mergeCell ref="T30:V30"/>
    <mergeCell ref="T32:V32"/>
    <mergeCell ref="T33:V33"/>
    <mergeCell ref="T34:V34"/>
    <mergeCell ref="T36:V36"/>
    <mergeCell ref="T37:V37"/>
    <mergeCell ref="T38:V38"/>
    <mergeCell ref="Q28:S28"/>
    <mergeCell ref="AL28:AN31"/>
    <mergeCell ref="Q34:S34"/>
    <mergeCell ref="H33:J33"/>
    <mergeCell ref="AL36:AN39"/>
    <mergeCell ref="AL40:AN43"/>
    <mergeCell ref="Q41:S41"/>
    <mergeCell ref="Q39:S39"/>
    <mergeCell ref="T40:V40"/>
    <mergeCell ref="T41:V41"/>
    <mergeCell ref="T42:V42"/>
    <mergeCell ref="W30:Y30"/>
    <mergeCell ref="W32:Y32"/>
    <mergeCell ref="W33:Y33"/>
    <mergeCell ref="W34:Y34"/>
    <mergeCell ref="W36:Y36"/>
    <mergeCell ref="W37:Y37"/>
    <mergeCell ref="W38:Y38"/>
    <mergeCell ref="W40:Y40"/>
    <mergeCell ref="W41:Y41"/>
    <mergeCell ref="W42:Y42"/>
    <mergeCell ref="AL32:AN35"/>
    <mergeCell ref="Q24:S24"/>
    <mergeCell ref="N30:P30"/>
    <mergeCell ref="Q30:S30"/>
    <mergeCell ref="N34:P34"/>
    <mergeCell ref="K43:P43"/>
    <mergeCell ref="F7:O7"/>
    <mergeCell ref="T7:AC7"/>
    <mergeCell ref="C8:K8"/>
    <mergeCell ref="L8:N8"/>
    <mergeCell ref="O8:V8"/>
    <mergeCell ref="W8:X8"/>
    <mergeCell ref="Y8:AC8"/>
    <mergeCell ref="C18:E19"/>
    <mergeCell ref="C20:E22"/>
    <mergeCell ref="F18:G19"/>
    <mergeCell ref="F20:G20"/>
    <mergeCell ref="F21:G21"/>
    <mergeCell ref="F22:G22"/>
    <mergeCell ref="A16:E16"/>
    <mergeCell ref="AL24:AN27"/>
    <mergeCell ref="P2:T2"/>
    <mergeCell ref="N19:P19"/>
    <mergeCell ref="N22:P22"/>
    <mergeCell ref="Q22:S22"/>
    <mergeCell ref="K19:M19"/>
    <mergeCell ref="K20:M20"/>
    <mergeCell ref="K21:M21"/>
    <mergeCell ref="H27:J27"/>
    <mergeCell ref="Q27:S27"/>
    <mergeCell ref="F6:AC6"/>
    <mergeCell ref="H12:N12"/>
    <mergeCell ref="T12:Z12"/>
    <mergeCell ref="T11:Z11"/>
    <mergeCell ref="H16:N16"/>
    <mergeCell ref="H11:N11"/>
    <mergeCell ref="H13:N13"/>
    <mergeCell ref="T13:Z13"/>
    <mergeCell ref="H14:N14"/>
    <mergeCell ref="T14:Z14"/>
    <mergeCell ref="H15:N15"/>
    <mergeCell ref="T15:Z15"/>
    <mergeCell ref="A23:G23"/>
    <mergeCell ref="C24:E26"/>
    <mergeCell ref="F24:G24"/>
    <mergeCell ref="H25:J25"/>
    <mergeCell ref="K25:M25"/>
    <mergeCell ref="N25:P25"/>
    <mergeCell ref="Q25:S25"/>
    <mergeCell ref="H26:J26"/>
    <mergeCell ref="K26:M26"/>
    <mergeCell ref="N26:P26"/>
    <mergeCell ref="Q26:S26"/>
    <mergeCell ref="H23:J23"/>
    <mergeCell ref="P1:U1"/>
    <mergeCell ref="H37:J37"/>
    <mergeCell ref="K37:M37"/>
    <mergeCell ref="N37:P37"/>
    <mergeCell ref="Q37:S37"/>
    <mergeCell ref="H31:J31"/>
    <mergeCell ref="Q31:S31"/>
    <mergeCell ref="H32:J32"/>
    <mergeCell ref="K32:M32"/>
    <mergeCell ref="N32:P32"/>
    <mergeCell ref="Q32:S32"/>
    <mergeCell ref="H29:J29"/>
    <mergeCell ref="K29:M29"/>
    <mergeCell ref="N29:P29"/>
    <mergeCell ref="Q29:S29"/>
    <mergeCell ref="H30:J30"/>
    <mergeCell ref="K30:M30"/>
    <mergeCell ref="K33:M33"/>
    <mergeCell ref="N33:P33"/>
    <mergeCell ref="Q33:S33"/>
    <mergeCell ref="Q23:S23"/>
    <mergeCell ref="H24:J24"/>
    <mergeCell ref="K24:M24"/>
    <mergeCell ref="N24:P24"/>
    <mergeCell ref="Q43:S43"/>
    <mergeCell ref="H41:J41"/>
    <mergeCell ref="K41:M41"/>
    <mergeCell ref="N41:P41"/>
    <mergeCell ref="Z2:AD2"/>
    <mergeCell ref="Q3:R3"/>
    <mergeCell ref="T3:U3"/>
    <mergeCell ref="F5:AC5"/>
    <mergeCell ref="A20:B21"/>
    <mergeCell ref="A22:B22"/>
    <mergeCell ref="A24:B25"/>
    <mergeCell ref="AI18:AK19"/>
    <mergeCell ref="AL18:AN19"/>
    <mergeCell ref="H20:J20"/>
    <mergeCell ref="H21:J21"/>
    <mergeCell ref="N20:P20"/>
    <mergeCell ref="Q20:S20"/>
    <mergeCell ref="N21:P21"/>
    <mergeCell ref="Q21:S21"/>
    <mergeCell ref="H18:S18"/>
    <mergeCell ref="AL20:AN23"/>
    <mergeCell ref="Q19:S19"/>
    <mergeCell ref="H19:J19"/>
    <mergeCell ref="N42:P42"/>
    <mergeCell ref="Q42:S42"/>
    <mergeCell ref="H35:J35"/>
    <mergeCell ref="Q35:S35"/>
    <mergeCell ref="H36:J36"/>
    <mergeCell ref="K36:M36"/>
    <mergeCell ref="N36:P36"/>
    <mergeCell ref="Q36:S36"/>
    <mergeCell ref="A36:B37"/>
    <mergeCell ref="A38:B38"/>
    <mergeCell ref="A40:B41"/>
    <mergeCell ref="A42:B42"/>
    <mergeCell ref="C36:E38"/>
    <mergeCell ref="F36:G36"/>
    <mergeCell ref="A35:G35"/>
    <mergeCell ref="A39:G39"/>
    <mergeCell ref="H39:J39"/>
    <mergeCell ref="H40:J40"/>
    <mergeCell ref="K40:M40"/>
    <mergeCell ref="N40:P40"/>
    <mergeCell ref="Q40:S40"/>
    <mergeCell ref="N38:P38"/>
    <mergeCell ref="Q38:S38"/>
    <mergeCell ref="A27:G27"/>
    <mergeCell ref="A1:K2"/>
    <mergeCell ref="A3:K3"/>
    <mergeCell ref="A4:K4"/>
    <mergeCell ref="A43:G43"/>
    <mergeCell ref="H34:J34"/>
    <mergeCell ref="K34:M34"/>
    <mergeCell ref="K22:M22"/>
    <mergeCell ref="H22:J22"/>
    <mergeCell ref="A18:B18"/>
    <mergeCell ref="A19:B19"/>
    <mergeCell ref="F37:G37"/>
    <mergeCell ref="F38:G38"/>
    <mergeCell ref="C40:E42"/>
    <mergeCell ref="F40:G40"/>
    <mergeCell ref="F41:G41"/>
    <mergeCell ref="F42:G42"/>
    <mergeCell ref="A26:B26"/>
    <mergeCell ref="A30:B30"/>
    <mergeCell ref="A32:B33"/>
    <mergeCell ref="A34:B34"/>
    <mergeCell ref="F34:G34"/>
    <mergeCell ref="K23:P23"/>
    <mergeCell ref="K27:P27"/>
    <mergeCell ref="A28:B29"/>
    <mergeCell ref="C28:E30"/>
    <mergeCell ref="F28:G28"/>
    <mergeCell ref="F29:G29"/>
    <mergeCell ref="F30:G30"/>
    <mergeCell ref="A31:G31"/>
    <mergeCell ref="A45:D45"/>
    <mergeCell ref="H38:J38"/>
    <mergeCell ref="K38:M38"/>
    <mergeCell ref="H42:J42"/>
    <mergeCell ref="K42:M42"/>
    <mergeCell ref="H43:J43"/>
    <mergeCell ref="K31:P31"/>
    <mergeCell ref="C32:E34"/>
    <mergeCell ref="F32:G32"/>
    <mergeCell ref="F33:G33"/>
    <mergeCell ref="H28:J28"/>
    <mergeCell ref="K28:M28"/>
    <mergeCell ref="N28:P28"/>
  </mergeCells>
  <pageMargins left="0" right="0" top="0" bottom="0" header="0" footer="0"/>
  <pageSetup paperSize="9" scale="84" orientation="portrait" r:id="rId1"/>
  <headerFooter>
    <oddFooter>&amp;RSP-FMM-04-06 Rev.0 Effective date: 12- 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4" name="Check Box 16">
              <controlPr defaultSize="0" autoFill="0" autoLine="0" autoPict="0">
                <anchor moveWithCells="1">
                  <from>
                    <xdr:col>23</xdr:col>
                    <xdr:colOff>19050</xdr:colOff>
                    <xdr:row>3</xdr:row>
                    <xdr:rowOff>104775</xdr:rowOff>
                  </from>
                  <to>
                    <xdr:col>23</xdr:col>
                    <xdr:colOff>190500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5" name="Check Box 17">
              <controlPr defaultSize="0" autoFill="0" autoLine="0" autoPict="0">
                <anchor moveWithCells="1">
                  <from>
                    <xdr:col>15</xdr:col>
                    <xdr:colOff>9525</xdr:colOff>
                    <xdr:row>3</xdr:row>
                    <xdr:rowOff>85725</xdr:rowOff>
                  </from>
                  <to>
                    <xdr:col>15</xdr:col>
                    <xdr:colOff>190500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6" name="Check Box 18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85725</xdr:rowOff>
                  </from>
                  <to>
                    <xdr:col>6</xdr:col>
                    <xdr:colOff>190500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7" name="Check Box 19">
              <controlPr defaultSize="0" autoFill="0" autoLine="0" autoPict="0">
                <anchor moveWithCells="1">
                  <from>
                    <xdr:col>10</xdr:col>
                    <xdr:colOff>9525</xdr:colOff>
                    <xdr:row>8</xdr:row>
                    <xdr:rowOff>85725</xdr:rowOff>
                  </from>
                  <to>
                    <xdr:col>10</xdr:col>
                    <xdr:colOff>190500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N162"/>
  <sheetViews>
    <sheetView topLeftCell="A41" zoomScaleNormal="100" zoomScaleSheetLayoutView="100" workbookViewId="0">
      <selection activeCell="AU46" sqref="AU46"/>
    </sheetView>
  </sheetViews>
  <sheetFormatPr defaultColWidth="7.5703125" defaultRowHeight="18.75" customHeight="1"/>
  <cols>
    <col min="1" max="27" width="3.28515625" style="86" customWidth="1"/>
    <col min="28" max="28" width="3.28515625" style="54" customWidth="1"/>
    <col min="29" max="65" width="3.140625" style="54" customWidth="1"/>
    <col min="66" max="183" width="7.5703125" style="54"/>
    <col min="184" max="184" width="1.5703125" style="54" customWidth="1"/>
    <col min="185" max="188" width="3.5703125" style="54" customWidth="1"/>
    <col min="189" max="192" width="5.42578125" style="54" customWidth="1"/>
    <col min="193" max="208" width="4" style="54" customWidth="1"/>
    <col min="209" max="210" width="3.42578125" style="54" customWidth="1"/>
    <col min="211" max="248" width="3.5703125" style="54" customWidth="1"/>
    <col min="249" max="439" width="7.5703125" style="54"/>
    <col min="440" max="440" width="1.5703125" style="54" customWidth="1"/>
    <col min="441" max="444" width="3.5703125" style="54" customWidth="1"/>
    <col min="445" max="448" width="5.42578125" style="54" customWidth="1"/>
    <col min="449" max="464" width="4" style="54" customWidth="1"/>
    <col min="465" max="466" width="3.42578125" style="54" customWidth="1"/>
    <col min="467" max="504" width="3.5703125" style="54" customWidth="1"/>
    <col min="505" max="695" width="7.5703125" style="54"/>
    <col min="696" max="696" width="1.5703125" style="54" customWidth="1"/>
    <col min="697" max="700" width="3.5703125" style="54" customWidth="1"/>
    <col min="701" max="704" width="5.42578125" style="54" customWidth="1"/>
    <col min="705" max="720" width="4" style="54" customWidth="1"/>
    <col min="721" max="722" width="3.42578125" style="54" customWidth="1"/>
    <col min="723" max="760" width="3.5703125" style="54" customWidth="1"/>
    <col min="761" max="951" width="7.5703125" style="54"/>
    <col min="952" max="952" width="1.5703125" style="54" customWidth="1"/>
    <col min="953" max="956" width="3.5703125" style="54" customWidth="1"/>
    <col min="957" max="960" width="5.42578125" style="54" customWidth="1"/>
    <col min="961" max="976" width="4" style="54" customWidth="1"/>
    <col min="977" max="978" width="3.42578125" style="54" customWidth="1"/>
    <col min="979" max="1016" width="3.5703125" style="54" customWidth="1"/>
    <col min="1017" max="1207" width="7.5703125" style="54"/>
    <col min="1208" max="1208" width="1.5703125" style="54" customWidth="1"/>
    <col min="1209" max="1212" width="3.5703125" style="54" customWidth="1"/>
    <col min="1213" max="1216" width="5.42578125" style="54" customWidth="1"/>
    <col min="1217" max="1232" width="4" style="54" customWidth="1"/>
    <col min="1233" max="1234" width="3.42578125" style="54" customWidth="1"/>
    <col min="1235" max="1272" width="3.5703125" style="54" customWidth="1"/>
    <col min="1273" max="1463" width="7.5703125" style="54"/>
    <col min="1464" max="1464" width="1.5703125" style="54" customWidth="1"/>
    <col min="1465" max="1468" width="3.5703125" style="54" customWidth="1"/>
    <col min="1469" max="1472" width="5.42578125" style="54" customWidth="1"/>
    <col min="1473" max="1488" width="4" style="54" customWidth="1"/>
    <col min="1489" max="1490" width="3.42578125" style="54" customWidth="1"/>
    <col min="1491" max="1528" width="3.5703125" style="54" customWidth="1"/>
    <col min="1529" max="1719" width="7.5703125" style="54"/>
    <col min="1720" max="1720" width="1.5703125" style="54" customWidth="1"/>
    <col min="1721" max="1724" width="3.5703125" style="54" customWidth="1"/>
    <col min="1725" max="1728" width="5.42578125" style="54" customWidth="1"/>
    <col min="1729" max="1744" width="4" style="54" customWidth="1"/>
    <col min="1745" max="1746" width="3.42578125" style="54" customWidth="1"/>
    <col min="1747" max="1784" width="3.5703125" style="54" customWidth="1"/>
    <col min="1785" max="1975" width="7.5703125" style="54"/>
    <col min="1976" max="1976" width="1.5703125" style="54" customWidth="1"/>
    <col min="1977" max="1980" width="3.5703125" style="54" customWidth="1"/>
    <col min="1981" max="1984" width="5.42578125" style="54" customWidth="1"/>
    <col min="1985" max="2000" width="4" style="54" customWidth="1"/>
    <col min="2001" max="2002" width="3.42578125" style="54" customWidth="1"/>
    <col min="2003" max="2040" width="3.5703125" style="54" customWidth="1"/>
    <col min="2041" max="2231" width="7.5703125" style="54"/>
    <col min="2232" max="2232" width="1.5703125" style="54" customWidth="1"/>
    <col min="2233" max="2236" width="3.5703125" style="54" customWidth="1"/>
    <col min="2237" max="2240" width="5.42578125" style="54" customWidth="1"/>
    <col min="2241" max="2256" width="4" style="54" customWidth="1"/>
    <col min="2257" max="2258" width="3.42578125" style="54" customWidth="1"/>
    <col min="2259" max="2296" width="3.5703125" style="54" customWidth="1"/>
    <col min="2297" max="2487" width="7.5703125" style="54"/>
    <col min="2488" max="2488" width="1.5703125" style="54" customWidth="1"/>
    <col min="2489" max="2492" width="3.5703125" style="54" customWidth="1"/>
    <col min="2493" max="2496" width="5.42578125" style="54" customWidth="1"/>
    <col min="2497" max="2512" width="4" style="54" customWidth="1"/>
    <col min="2513" max="2514" width="3.42578125" style="54" customWidth="1"/>
    <col min="2515" max="2552" width="3.5703125" style="54" customWidth="1"/>
    <col min="2553" max="2743" width="7.5703125" style="54"/>
    <col min="2744" max="2744" width="1.5703125" style="54" customWidth="1"/>
    <col min="2745" max="2748" width="3.5703125" style="54" customWidth="1"/>
    <col min="2749" max="2752" width="5.42578125" style="54" customWidth="1"/>
    <col min="2753" max="2768" width="4" style="54" customWidth="1"/>
    <col min="2769" max="2770" width="3.42578125" style="54" customWidth="1"/>
    <col min="2771" max="2808" width="3.5703125" style="54" customWidth="1"/>
    <col min="2809" max="2999" width="7.5703125" style="54"/>
    <col min="3000" max="3000" width="1.5703125" style="54" customWidth="1"/>
    <col min="3001" max="3004" width="3.5703125" style="54" customWidth="1"/>
    <col min="3005" max="3008" width="5.42578125" style="54" customWidth="1"/>
    <col min="3009" max="3024" width="4" style="54" customWidth="1"/>
    <col min="3025" max="3026" width="3.42578125" style="54" customWidth="1"/>
    <col min="3027" max="3064" width="3.5703125" style="54" customWidth="1"/>
    <col min="3065" max="3255" width="7.5703125" style="54"/>
    <col min="3256" max="3256" width="1.5703125" style="54" customWidth="1"/>
    <col min="3257" max="3260" width="3.5703125" style="54" customWidth="1"/>
    <col min="3261" max="3264" width="5.42578125" style="54" customWidth="1"/>
    <col min="3265" max="3280" width="4" style="54" customWidth="1"/>
    <col min="3281" max="3282" width="3.42578125" style="54" customWidth="1"/>
    <col min="3283" max="3320" width="3.5703125" style="54" customWidth="1"/>
    <col min="3321" max="3511" width="7.5703125" style="54"/>
    <col min="3512" max="3512" width="1.5703125" style="54" customWidth="1"/>
    <col min="3513" max="3516" width="3.5703125" style="54" customWidth="1"/>
    <col min="3517" max="3520" width="5.42578125" style="54" customWidth="1"/>
    <col min="3521" max="3536" width="4" style="54" customWidth="1"/>
    <col min="3537" max="3538" width="3.42578125" style="54" customWidth="1"/>
    <col min="3539" max="3576" width="3.5703125" style="54" customWidth="1"/>
    <col min="3577" max="3767" width="7.5703125" style="54"/>
    <col min="3768" max="3768" width="1.5703125" style="54" customWidth="1"/>
    <col min="3769" max="3772" width="3.5703125" style="54" customWidth="1"/>
    <col min="3773" max="3776" width="5.42578125" style="54" customWidth="1"/>
    <col min="3777" max="3792" width="4" style="54" customWidth="1"/>
    <col min="3793" max="3794" width="3.42578125" style="54" customWidth="1"/>
    <col min="3795" max="3832" width="3.5703125" style="54" customWidth="1"/>
    <col min="3833" max="4023" width="7.5703125" style="54"/>
    <col min="4024" max="4024" width="1.5703125" style="54" customWidth="1"/>
    <col min="4025" max="4028" width="3.5703125" style="54" customWidth="1"/>
    <col min="4029" max="4032" width="5.42578125" style="54" customWidth="1"/>
    <col min="4033" max="4048" width="4" style="54" customWidth="1"/>
    <col min="4049" max="4050" width="3.42578125" style="54" customWidth="1"/>
    <col min="4051" max="4088" width="3.5703125" style="54" customWidth="1"/>
    <col min="4089" max="4279" width="7.5703125" style="54"/>
    <col min="4280" max="4280" width="1.5703125" style="54" customWidth="1"/>
    <col min="4281" max="4284" width="3.5703125" style="54" customWidth="1"/>
    <col min="4285" max="4288" width="5.42578125" style="54" customWidth="1"/>
    <col min="4289" max="4304" width="4" style="54" customWidth="1"/>
    <col min="4305" max="4306" width="3.42578125" style="54" customWidth="1"/>
    <col min="4307" max="4344" width="3.5703125" style="54" customWidth="1"/>
    <col min="4345" max="4535" width="7.5703125" style="54"/>
    <col min="4536" max="4536" width="1.5703125" style="54" customWidth="1"/>
    <col min="4537" max="4540" width="3.5703125" style="54" customWidth="1"/>
    <col min="4541" max="4544" width="5.42578125" style="54" customWidth="1"/>
    <col min="4545" max="4560" width="4" style="54" customWidth="1"/>
    <col min="4561" max="4562" width="3.42578125" style="54" customWidth="1"/>
    <col min="4563" max="4600" width="3.5703125" style="54" customWidth="1"/>
    <col min="4601" max="4791" width="7.5703125" style="54"/>
    <col min="4792" max="4792" width="1.5703125" style="54" customWidth="1"/>
    <col min="4793" max="4796" width="3.5703125" style="54" customWidth="1"/>
    <col min="4797" max="4800" width="5.42578125" style="54" customWidth="1"/>
    <col min="4801" max="4816" width="4" style="54" customWidth="1"/>
    <col min="4817" max="4818" width="3.42578125" style="54" customWidth="1"/>
    <col min="4819" max="4856" width="3.5703125" style="54" customWidth="1"/>
    <col min="4857" max="5047" width="7.5703125" style="54"/>
    <col min="5048" max="5048" width="1.5703125" style="54" customWidth="1"/>
    <col min="5049" max="5052" width="3.5703125" style="54" customWidth="1"/>
    <col min="5053" max="5056" width="5.42578125" style="54" customWidth="1"/>
    <col min="5057" max="5072" width="4" style="54" customWidth="1"/>
    <col min="5073" max="5074" width="3.42578125" style="54" customWidth="1"/>
    <col min="5075" max="5112" width="3.5703125" style="54" customWidth="1"/>
    <col min="5113" max="5303" width="7.5703125" style="54"/>
    <col min="5304" max="5304" width="1.5703125" style="54" customWidth="1"/>
    <col min="5305" max="5308" width="3.5703125" style="54" customWidth="1"/>
    <col min="5309" max="5312" width="5.42578125" style="54" customWidth="1"/>
    <col min="5313" max="5328" width="4" style="54" customWidth="1"/>
    <col min="5329" max="5330" width="3.42578125" style="54" customWidth="1"/>
    <col min="5331" max="5368" width="3.5703125" style="54" customWidth="1"/>
    <col min="5369" max="5559" width="7.5703125" style="54"/>
    <col min="5560" max="5560" width="1.5703125" style="54" customWidth="1"/>
    <col min="5561" max="5564" width="3.5703125" style="54" customWidth="1"/>
    <col min="5565" max="5568" width="5.42578125" style="54" customWidth="1"/>
    <col min="5569" max="5584" width="4" style="54" customWidth="1"/>
    <col min="5585" max="5586" width="3.42578125" style="54" customWidth="1"/>
    <col min="5587" max="5624" width="3.5703125" style="54" customWidth="1"/>
    <col min="5625" max="5815" width="7.5703125" style="54"/>
    <col min="5816" max="5816" width="1.5703125" style="54" customWidth="1"/>
    <col min="5817" max="5820" width="3.5703125" style="54" customWidth="1"/>
    <col min="5821" max="5824" width="5.42578125" style="54" customWidth="1"/>
    <col min="5825" max="5840" width="4" style="54" customWidth="1"/>
    <col min="5841" max="5842" width="3.42578125" style="54" customWidth="1"/>
    <col min="5843" max="5880" width="3.5703125" style="54" customWidth="1"/>
    <col min="5881" max="6071" width="7.5703125" style="54"/>
    <col min="6072" max="6072" width="1.5703125" style="54" customWidth="1"/>
    <col min="6073" max="6076" width="3.5703125" style="54" customWidth="1"/>
    <col min="6077" max="6080" width="5.42578125" style="54" customWidth="1"/>
    <col min="6081" max="6096" width="4" style="54" customWidth="1"/>
    <col min="6097" max="6098" width="3.42578125" style="54" customWidth="1"/>
    <col min="6099" max="6136" width="3.5703125" style="54" customWidth="1"/>
    <col min="6137" max="6327" width="7.5703125" style="54"/>
    <col min="6328" max="6328" width="1.5703125" style="54" customWidth="1"/>
    <col min="6329" max="6332" width="3.5703125" style="54" customWidth="1"/>
    <col min="6333" max="6336" width="5.42578125" style="54" customWidth="1"/>
    <col min="6337" max="6352" width="4" style="54" customWidth="1"/>
    <col min="6353" max="6354" width="3.42578125" style="54" customWidth="1"/>
    <col min="6355" max="6392" width="3.5703125" style="54" customWidth="1"/>
    <col min="6393" max="6583" width="7.5703125" style="54"/>
    <col min="6584" max="6584" width="1.5703125" style="54" customWidth="1"/>
    <col min="6585" max="6588" width="3.5703125" style="54" customWidth="1"/>
    <col min="6589" max="6592" width="5.42578125" style="54" customWidth="1"/>
    <col min="6593" max="6608" width="4" style="54" customWidth="1"/>
    <col min="6609" max="6610" width="3.42578125" style="54" customWidth="1"/>
    <col min="6611" max="6648" width="3.5703125" style="54" customWidth="1"/>
    <col min="6649" max="6839" width="7.5703125" style="54"/>
    <col min="6840" max="6840" width="1.5703125" style="54" customWidth="1"/>
    <col min="6841" max="6844" width="3.5703125" style="54" customWidth="1"/>
    <col min="6845" max="6848" width="5.42578125" style="54" customWidth="1"/>
    <col min="6849" max="6864" width="4" style="54" customWidth="1"/>
    <col min="6865" max="6866" width="3.42578125" style="54" customWidth="1"/>
    <col min="6867" max="6904" width="3.5703125" style="54" customWidth="1"/>
    <col min="6905" max="7095" width="7.5703125" style="54"/>
    <col min="7096" max="7096" width="1.5703125" style="54" customWidth="1"/>
    <col min="7097" max="7100" width="3.5703125" style="54" customWidth="1"/>
    <col min="7101" max="7104" width="5.42578125" style="54" customWidth="1"/>
    <col min="7105" max="7120" width="4" style="54" customWidth="1"/>
    <col min="7121" max="7122" width="3.42578125" style="54" customWidth="1"/>
    <col min="7123" max="7160" width="3.5703125" style="54" customWidth="1"/>
    <col min="7161" max="7351" width="7.5703125" style="54"/>
    <col min="7352" max="7352" width="1.5703125" style="54" customWidth="1"/>
    <col min="7353" max="7356" width="3.5703125" style="54" customWidth="1"/>
    <col min="7357" max="7360" width="5.42578125" style="54" customWidth="1"/>
    <col min="7361" max="7376" width="4" style="54" customWidth="1"/>
    <col min="7377" max="7378" width="3.42578125" style="54" customWidth="1"/>
    <col min="7379" max="7416" width="3.5703125" style="54" customWidth="1"/>
    <col min="7417" max="7607" width="7.5703125" style="54"/>
    <col min="7608" max="7608" width="1.5703125" style="54" customWidth="1"/>
    <col min="7609" max="7612" width="3.5703125" style="54" customWidth="1"/>
    <col min="7613" max="7616" width="5.42578125" style="54" customWidth="1"/>
    <col min="7617" max="7632" width="4" style="54" customWidth="1"/>
    <col min="7633" max="7634" width="3.42578125" style="54" customWidth="1"/>
    <col min="7635" max="7672" width="3.5703125" style="54" customWidth="1"/>
    <col min="7673" max="7863" width="7.5703125" style="54"/>
    <col min="7864" max="7864" width="1.5703125" style="54" customWidth="1"/>
    <col min="7865" max="7868" width="3.5703125" style="54" customWidth="1"/>
    <col min="7869" max="7872" width="5.42578125" style="54" customWidth="1"/>
    <col min="7873" max="7888" width="4" style="54" customWidth="1"/>
    <col min="7889" max="7890" width="3.42578125" style="54" customWidth="1"/>
    <col min="7891" max="7928" width="3.5703125" style="54" customWidth="1"/>
    <col min="7929" max="8119" width="7.5703125" style="54"/>
    <col min="8120" max="8120" width="1.5703125" style="54" customWidth="1"/>
    <col min="8121" max="8124" width="3.5703125" style="54" customWidth="1"/>
    <col min="8125" max="8128" width="5.42578125" style="54" customWidth="1"/>
    <col min="8129" max="8144" width="4" style="54" customWidth="1"/>
    <col min="8145" max="8146" width="3.42578125" style="54" customWidth="1"/>
    <col min="8147" max="8184" width="3.5703125" style="54" customWidth="1"/>
    <col min="8185" max="8375" width="7.5703125" style="54"/>
    <col min="8376" max="8376" width="1.5703125" style="54" customWidth="1"/>
    <col min="8377" max="8380" width="3.5703125" style="54" customWidth="1"/>
    <col min="8381" max="8384" width="5.42578125" style="54" customWidth="1"/>
    <col min="8385" max="8400" width="4" style="54" customWidth="1"/>
    <col min="8401" max="8402" width="3.42578125" style="54" customWidth="1"/>
    <col min="8403" max="8440" width="3.5703125" style="54" customWidth="1"/>
    <col min="8441" max="8631" width="7.5703125" style="54"/>
    <col min="8632" max="8632" width="1.5703125" style="54" customWidth="1"/>
    <col min="8633" max="8636" width="3.5703125" style="54" customWidth="1"/>
    <col min="8637" max="8640" width="5.42578125" style="54" customWidth="1"/>
    <col min="8641" max="8656" width="4" style="54" customWidth="1"/>
    <col min="8657" max="8658" width="3.42578125" style="54" customWidth="1"/>
    <col min="8659" max="8696" width="3.5703125" style="54" customWidth="1"/>
    <col min="8697" max="8887" width="7.5703125" style="54"/>
    <col min="8888" max="8888" width="1.5703125" style="54" customWidth="1"/>
    <col min="8889" max="8892" width="3.5703125" style="54" customWidth="1"/>
    <col min="8893" max="8896" width="5.42578125" style="54" customWidth="1"/>
    <col min="8897" max="8912" width="4" style="54" customWidth="1"/>
    <col min="8913" max="8914" width="3.42578125" style="54" customWidth="1"/>
    <col min="8915" max="8952" width="3.5703125" style="54" customWidth="1"/>
    <col min="8953" max="9143" width="7.5703125" style="54"/>
    <col min="9144" max="9144" width="1.5703125" style="54" customWidth="1"/>
    <col min="9145" max="9148" width="3.5703125" style="54" customWidth="1"/>
    <col min="9149" max="9152" width="5.42578125" style="54" customWidth="1"/>
    <col min="9153" max="9168" width="4" style="54" customWidth="1"/>
    <col min="9169" max="9170" width="3.42578125" style="54" customWidth="1"/>
    <col min="9171" max="9208" width="3.5703125" style="54" customWidth="1"/>
    <col min="9209" max="9399" width="7.5703125" style="54"/>
    <col min="9400" max="9400" width="1.5703125" style="54" customWidth="1"/>
    <col min="9401" max="9404" width="3.5703125" style="54" customWidth="1"/>
    <col min="9405" max="9408" width="5.42578125" style="54" customWidth="1"/>
    <col min="9409" max="9424" width="4" style="54" customWidth="1"/>
    <col min="9425" max="9426" width="3.42578125" style="54" customWidth="1"/>
    <col min="9427" max="9464" width="3.5703125" style="54" customWidth="1"/>
    <col min="9465" max="9655" width="7.5703125" style="54"/>
    <col min="9656" max="9656" width="1.5703125" style="54" customWidth="1"/>
    <col min="9657" max="9660" width="3.5703125" style="54" customWidth="1"/>
    <col min="9661" max="9664" width="5.42578125" style="54" customWidth="1"/>
    <col min="9665" max="9680" width="4" style="54" customWidth="1"/>
    <col min="9681" max="9682" width="3.42578125" style="54" customWidth="1"/>
    <col min="9683" max="9720" width="3.5703125" style="54" customWidth="1"/>
    <col min="9721" max="9911" width="7.5703125" style="54"/>
    <col min="9912" max="9912" width="1.5703125" style="54" customWidth="1"/>
    <col min="9913" max="9916" width="3.5703125" style="54" customWidth="1"/>
    <col min="9917" max="9920" width="5.42578125" style="54" customWidth="1"/>
    <col min="9921" max="9936" width="4" style="54" customWidth="1"/>
    <col min="9937" max="9938" width="3.42578125" style="54" customWidth="1"/>
    <col min="9939" max="9976" width="3.5703125" style="54" customWidth="1"/>
    <col min="9977" max="10167" width="7.5703125" style="54"/>
    <col min="10168" max="10168" width="1.5703125" style="54" customWidth="1"/>
    <col min="10169" max="10172" width="3.5703125" style="54" customWidth="1"/>
    <col min="10173" max="10176" width="5.42578125" style="54" customWidth="1"/>
    <col min="10177" max="10192" width="4" style="54" customWidth="1"/>
    <col min="10193" max="10194" width="3.42578125" style="54" customWidth="1"/>
    <col min="10195" max="10232" width="3.5703125" style="54" customWidth="1"/>
    <col min="10233" max="10423" width="7.5703125" style="54"/>
    <col min="10424" max="10424" width="1.5703125" style="54" customWidth="1"/>
    <col min="10425" max="10428" width="3.5703125" style="54" customWidth="1"/>
    <col min="10429" max="10432" width="5.42578125" style="54" customWidth="1"/>
    <col min="10433" max="10448" width="4" style="54" customWidth="1"/>
    <col min="10449" max="10450" width="3.42578125" style="54" customWidth="1"/>
    <col min="10451" max="10488" width="3.5703125" style="54" customWidth="1"/>
    <col min="10489" max="10679" width="7.5703125" style="54"/>
    <col min="10680" max="10680" width="1.5703125" style="54" customWidth="1"/>
    <col min="10681" max="10684" width="3.5703125" style="54" customWidth="1"/>
    <col min="10685" max="10688" width="5.42578125" style="54" customWidth="1"/>
    <col min="10689" max="10704" width="4" style="54" customWidth="1"/>
    <col min="10705" max="10706" width="3.42578125" style="54" customWidth="1"/>
    <col min="10707" max="10744" width="3.5703125" style="54" customWidth="1"/>
    <col min="10745" max="10935" width="7.5703125" style="54"/>
    <col min="10936" max="10936" width="1.5703125" style="54" customWidth="1"/>
    <col min="10937" max="10940" width="3.5703125" style="54" customWidth="1"/>
    <col min="10941" max="10944" width="5.42578125" style="54" customWidth="1"/>
    <col min="10945" max="10960" width="4" style="54" customWidth="1"/>
    <col min="10961" max="10962" width="3.42578125" style="54" customWidth="1"/>
    <col min="10963" max="11000" width="3.5703125" style="54" customWidth="1"/>
    <col min="11001" max="11191" width="7.5703125" style="54"/>
    <col min="11192" max="11192" width="1.5703125" style="54" customWidth="1"/>
    <col min="11193" max="11196" width="3.5703125" style="54" customWidth="1"/>
    <col min="11197" max="11200" width="5.42578125" style="54" customWidth="1"/>
    <col min="11201" max="11216" width="4" style="54" customWidth="1"/>
    <col min="11217" max="11218" width="3.42578125" style="54" customWidth="1"/>
    <col min="11219" max="11256" width="3.5703125" style="54" customWidth="1"/>
    <col min="11257" max="11447" width="7.5703125" style="54"/>
    <col min="11448" max="11448" width="1.5703125" style="54" customWidth="1"/>
    <col min="11449" max="11452" width="3.5703125" style="54" customWidth="1"/>
    <col min="11453" max="11456" width="5.42578125" style="54" customWidth="1"/>
    <col min="11457" max="11472" width="4" style="54" customWidth="1"/>
    <col min="11473" max="11474" width="3.42578125" style="54" customWidth="1"/>
    <col min="11475" max="11512" width="3.5703125" style="54" customWidth="1"/>
    <col min="11513" max="11703" width="7.5703125" style="54"/>
    <col min="11704" max="11704" width="1.5703125" style="54" customWidth="1"/>
    <col min="11705" max="11708" width="3.5703125" style="54" customWidth="1"/>
    <col min="11709" max="11712" width="5.42578125" style="54" customWidth="1"/>
    <col min="11713" max="11728" width="4" style="54" customWidth="1"/>
    <col min="11729" max="11730" width="3.42578125" style="54" customWidth="1"/>
    <col min="11731" max="11768" width="3.5703125" style="54" customWidth="1"/>
    <col min="11769" max="11959" width="7.5703125" style="54"/>
    <col min="11960" max="11960" width="1.5703125" style="54" customWidth="1"/>
    <col min="11961" max="11964" width="3.5703125" style="54" customWidth="1"/>
    <col min="11965" max="11968" width="5.42578125" style="54" customWidth="1"/>
    <col min="11969" max="11984" width="4" style="54" customWidth="1"/>
    <col min="11985" max="11986" width="3.42578125" style="54" customWidth="1"/>
    <col min="11987" max="12024" width="3.5703125" style="54" customWidth="1"/>
    <col min="12025" max="12215" width="7.5703125" style="54"/>
    <col min="12216" max="12216" width="1.5703125" style="54" customWidth="1"/>
    <col min="12217" max="12220" width="3.5703125" style="54" customWidth="1"/>
    <col min="12221" max="12224" width="5.42578125" style="54" customWidth="1"/>
    <col min="12225" max="12240" width="4" style="54" customWidth="1"/>
    <col min="12241" max="12242" width="3.42578125" style="54" customWidth="1"/>
    <col min="12243" max="12280" width="3.5703125" style="54" customWidth="1"/>
    <col min="12281" max="12471" width="7.5703125" style="54"/>
    <col min="12472" max="12472" width="1.5703125" style="54" customWidth="1"/>
    <col min="12473" max="12476" width="3.5703125" style="54" customWidth="1"/>
    <col min="12477" max="12480" width="5.42578125" style="54" customWidth="1"/>
    <col min="12481" max="12496" width="4" style="54" customWidth="1"/>
    <col min="12497" max="12498" width="3.42578125" style="54" customWidth="1"/>
    <col min="12499" max="12536" width="3.5703125" style="54" customWidth="1"/>
    <col min="12537" max="12727" width="7.5703125" style="54"/>
    <col min="12728" max="12728" width="1.5703125" style="54" customWidth="1"/>
    <col min="12729" max="12732" width="3.5703125" style="54" customWidth="1"/>
    <col min="12733" max="12736" width="5.42578125" style="54" customWidth="1"/>
    <col min="12737" max="12752" width="4" style="54" customWidth="1"/>
    <col min="12753" max="12754" width="3.42578125" style="54" customWidth="1"/>
    <col min="12755" max="12792" width="3.5703125" style="54" customWidth="1"/>
    <col min="12793" max="12983" width="7.5703125" style="54"/>
    <col min="12984" max="12984" width="1.5703125" style="54" customWidth="1"/>
    <col min="12985" max="12988" width="3.5703125" style="54" customWidth="1"/>
    <col min="12989" max="12992" width="5.42578125" style="54" customWidth="1"/>
    <col min="12993" max="13008" width="4" style="54" customWidth="1"/>
    <col min="13009" max="13010" width="3.42578125" style="54" customWidth="1"/>
    <col min="13011" max="13048" width="3.5703125" style="54" customWidth="1"/>
    <col min="13049" max="13239" width="7.5703125" style="54"/>
    <col min="13240" max="13240" width="1.5703125" style="54" customWidth="1"/>
    <col min="13241" max="13244" width="3.5703125" style="54" customWidth="1"/>
    <col min="13245" max="13248" width="5.42578125" style="54" customWidth="1"/>
    <col min="13249" max="13264" width="4" style="54" customWidth="1"/>
    <col min="13265" max="13266" width="3.42578125" style="54" customWidth="1"/>
    <col min="13267" max="13304" width="3.5703125" style="54" customWidth="1"/>
    <col min="13305" max="13495" width="7.5703125" style="54"/>
    <col min="13496" max="13496" width="1.5703125" style="54" customWidth="1"/>
    <col min="13497" max="13500" width="3.5703125" style="54" customWidth="1"/>
    <col min="13501" max="13504" width="5.42578125" style="54" customWidth="1"/>
    <col min="13505" max="13520" width="4" style="54" customWidth="1"/>
    <col min="13521" max="13522" width="3.42578125" style="54" customWidth="1"/>
    <col min="13523" max="13560" width="3.5703125" style="54" customWidth="1"/>
    <col min="13561" max="13751" width="7.5703125" style="54"/>
    <col min="13752" max="13752" width="1.5703125" style="54" customWidth="1"/>
    <col min="13753" max="13756" width="3.5703125" style="54" customWidth="1"/>
    <col min="13757" max="13760" width="5.42578125" style="54" customWidth="1"/>
    <col min="13761" max="13776" width="4" style="54" customWidth="1"/>
    <col min="13777" max="13778" width="3.42578125" style="54" customWidth="1"/>
    <col min="13779" max="13816" width="3.5703125" style="54" customWidth="1"/>
    <col min="13817" max="14007" width="7.5703125" style="54"/>
    <col min="14008" max="14008" width="1.5703125" style="54" customWidth="1"/>
    <col min="14009" max="14012" width="3.5703125" style="54" customWidth="1"/>
    <col min="14013" max="14016" width="5.42578125" style="54" customWidth="1"/>
    <col min="14017" max="14032" width="4" style="54" customWidth="1"/>
    <col min="14033" max="14034" width="3.42578125" style="54" customWidth="1"/>
    <col min="14035" max="14072" width="3.5703125" style="54" customWidth="1"/>
    <col min="14073" max="14263" width="7.5703125" style="54"/>
    <col min="14264" max="14264" width="1.5703125" style="54" customWidth="1"/>
    <col min="14265" max="14268" width="3.5703125" style="54" customWidth="1"/>
    <col min="14269" max="14272" width="5.42578125" style="54" customWidth="1"/>
    <col min="14273" max="14288" width="4" style="54" customWidth="1"/>
    <col min="14289" max="14290" width="3.42578125" style="54" customWidth="1"/>
    <col min="14291" max="14328" width="3.5703125" style="54" customWidth="1"/>
    <col min="14329" max="14519" width="7.5703125" style="54"/>
    <col min="14520" max="14520" width="1.5703125" style="54" customWidth="1"/>
    <col min="14521" max="14524" width="3.5703125" style="54" customWidth="1"/>
    <col min="14525" max="14528" width="5.42578125" style="54" customWidth="1"/>
    <col min="14529" max="14544" width="4" style="54" customWidth="1"/>
    <col min="14545" max="14546" width="3.42578125" style="54" customWidth="1"/>
    <col min="14547" max="14584" width="3.5703125" style="54" customWidth="1"/>
    <col min="14585" max="14775" width="7.5703125" style="54"/>
    <col min="14776" max="14776" width="1.5703125" style="54" customWidth="1"/>
    <col min="14777" max="14780" width="3.5703125" style="54" customWidth="1"/>
    <col min="14781" max="14784" width="5.42578125" style="54" customWidth="1"/>
    <col min="14785" max="14800" width="4" style="54" customWidth="1"/>
    <col min="14801" max="14802" width="3.42578125" style="54" customWidth="1"/>
    <col min="14803" max="14840" width="3.5703125" style="54" customWidth="1"/>
    <col min="14841" max="15031" width="7.5703125" style="54"/>
    <col min="15032" max="15032" width="1.5703125" style="54" customWidth="1"/>
    <col min="15033" max="15036" width="3.5703125" style="54" customWidth="1"/>
    <col min="15037" max="15040" width="5.42578125" style="54" customWidth="1"/>
    <col min="15041" max="15056" width="4" style="54" customWidth="1"/>
    <col min="15057" max="15058" width="3.42578125" style="54" customWidth="1"/>
    <col min="15059" max="15096" width="3.5703125" style="54" customWidth="1"/>
    <col min="15097" max="15287" width="7.5703125" style="54"/>
    <col min="15288" max="15288" width="1.5703125" style="54" customWidth="1"/>
    <col min="15289" max="15292" width="3.5703125" style="54" customWidth="1"/>
    <col min="15293" max="15296" width="5.42578125" style="54" customWidth="1"/>
    <col min="15297" max="15312" width="4" style="54" customWidth="1"/>
    <col min="15313" max="15314" width="3.42578125" style="54" customWidth="1"/>
    <col min="15315" max="15352" width="3.5703125" style="54" customWidth="1"/>
    <col min="15353" max="15543" width="7.5703125" style="54"/>
    <col min="15544" max="15544" width="1.5703125" style="54" customWidth="1"/>
    <col min="15545" max="15548" width="3.5703125" style="54" customWidth="1"/>
    <col min="15549" max="15552" width="5.42578125" style="54" customWidth="1"/>
    <col min="15553" max="15568" width="4" style="54" customWidth="1"/>
    <col min="15569" max="15570" width="3.42578125" style="54" customWidth="1"/>
    <col min="15571" max="15608" width="3.5703125" style="54" customWidth="1"/>
    <col min="15609" max="15799" width="7.5703125" style="54"/>
    <col min="15800" max="15800" width="1.5703125" style="54" customWidth="1"/>
    <col min="15801" max="15804" width="3.5703125" style="54" customWidth="1"/>
    <col min="15805" max="15808" width="5.42578125" style="54" customWidth="1"/>
    <col min="15809" max="15824" width="4" style="54" customWidth="1"/>
    <col min="15825" max="15826" width="3.42578125" style="54" customWidth="1"/>
    <col min="15827" max="15864" width="3.5703125" style="54" customWidth="1"/>
    <col min="15865" max="16055" width="7.5703125" style="54"/>
    <col min="16056" max="16056" width="1.5703125" style="54" customWidth="1"/>
    <col min="16057" max="16060" width="3.5703125" style="54" customWidth="1"/>
    <col min="16061" max="16064" width="5.42578125" style="54" customWidth="1"/>
    <col min="16065" max="16080" width="4" style="54" customWidth="1"/>
    <col min="16081" max="16082" width="3.42578125" style="54" customWidth="1"/>
    <col min="16083" max="16120" width="3.5703125" style="54" customWidth="1"/>
    <col min="16121" max="16384" width="7.5703125" style="54"/>
  </cols>
  <sheetData>
    <row r="1" spans="1:31" ht="21.75">
      <c r="A1" s="305" t="s">
        <v>35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147" t="s">
        <v>33</v>
      </c>
      <c r="M1" s="147"/>
      <c r="N1" s="147"/>
      <c r="O1" s="147"/>
      <c r="P1" s="320" t="str">
        <f>'Data(mg)'!P1</f>
        <v>SPR16010019</v>
      </c>
      <c r="Q1" s="320"/>
      <c r="R1" s="320"/>
      <c r="S1" s="320"/>
      <c r="T1" s="320"/>
      <c r="U1" s="320"/>
      <c r="V1" s="147"/>
      <c r="W1" s="147"/>
      <c r="X1" s="148"/>
      <c r="Y1" s="147"/>
      <c r="Z1" s="148"/>
      <c r="AA1" s="149"/>
      <c r="AB1" s="148" t="s">
        <v>90</v>
      </c>
      <c r="AC1" s="148"/>
      <c r="AD1" s="148"/>
      <c r="AE1" s="150"/>
    </row>
    <row r="2" spans="1:31" ht="21.75">
      <c r="A2" s="305"/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148" t="s">
        <v>36</v>
      </c>
      <c r="M2" s="147"/>
      <c r="N2" s="148"/>
      <c r="O2" s="147"/>
      <c r="P2" s="321">
        <f>'Data(mg)'!P2</f>
        <v>42388</v>
      </c>
      <c r="Q2" s="321"/>
      <c r="R2" s="321"/>
      <c r="S2" s="321"/>
      <c r="T2" s="321"/>
      <c r="U2" s="148" t="s">
        <v>37</v>
      </c>
      <c r="V2" s="147"/>
      <c r="W2" s="152"/>
      <c r="X2" s="152"/>
      <c r="Y2" s="152"/>
      <c r="Z2" s="314">
        <f>'Data(mg)'!Z2</f>
        <v>42388</v>
      </c>
      <c r="AA2" s="314"/>
      <c r="AB2" s="314"/>
      <c r="AC2" s="314"/>
      <c r="AD2" s="314"/>
      <c r="AE2" s="150"/>
    </row>
    <row r="3" spans="1:31" ht="21.75">
      <c r="A3" s="306" t="s">
        <v>91</v>
      </c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147" t="s">
        <v>38</v>
      </c>
      <c r="M3" s="147"/>
      <c r="N3" s="147"/>
      <c r="O3" s="147"/>
      <c r="P3" s="147"/>
      <c r="Q3" s="315">
        <f>'Data(mg)'!Q3</f>
        <v>23</v>
      </c>
      <c r="R3" s="315"/>
      <c r="S3" s="153" t="s">
        <v>92</v>
      </c>
      <c r="T3" s="315">
        <f>'Data(mg)'!T3</f>
        <v>50</v>
      </c>
      <c r="U3" s="315"/>
      <c r="V3" s="154" t="s">
        <v>39</v>
      </c>
      <c r="W3" s="147"/>
      <c r="X3" s="147"/>
      <c r="Y3" s="147"/>
      <c r="Z3" s="147"/>
      <c r="AA3" s="147"/>
      <c r="AB3" s="147"/>
      <c r="AC3" s="147"/>
      <c r="AD3" s="147"/>
      <c r="AE3" s="151"/>
    </row>
    <row r="4" spans="1:31" ht="21.75">
      <c r="A4" s="307" t="s">
        <v>83</v>
      </c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147" t="s">
        <v>94</v>
      </c>
      <c r="M4" s="147"/>
      <c r="N4" s="147"/>
      <c r="O4" s="147"/>
      <c r="P4" s="147"/>
      <c r="Q4" s="147" t="s">
        <v>95</v>
      </c>
      <c r="R4" s="147"/>
      <c r="S4" s="147"/>
      <c r="T4" s="147"/>
      <c r="U4" s="147"/>
      <c r="V4" s="147"/>
      <c r="W4" s="147"/>
      <c r="X4" s="147"/>
      <c r="Y4" s="147" t="s">
        <v>96</v>
      </c>
      <c r="Z4" s="147"/>
      <c r="AA4" s="147"/>
      <c r="AB4" s="147"/>
      <c r="AC4" s="147"/>
      <c r="AD4" s="147"/>
      <c r="AE4" s="151"/>
    </row>
    <row r="5" spans="1:31" s="86" customFormat="1" ht="23.1" customHeight="1">
      <c r="A5" s="155" t="s">
        <v>137</v>
      </c>
      <c r="B5" s="156"/>
      <c r="C5" s="156"/>
      <c r="D5" s="156"/>
      <c r="E5" s="155" t="s">
        <v>18</v>
      </c>
      <c r="F5" s="316" t="str">
        <f>'Data(mg)'!F5</f>
        <v>SP</v>
      </c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  <c r="AD5" s="157"/>
    </row>
    <row r="6" spans="1:31" s="86" customFormat="1" ht="23.1" customHeight="1">
      <c r="A6" s="281" t="s">
        <v>135</v>
      </c>
      <c r="B6" s="282"/>
      <c r="C6" s="282"/>
      <c r="D6" s="282"/>
      <c r="E6" s="282" t="s">
        <v>18</v>
      </c>
      <c r="F6" s="328" t="str">
        <f>'Data(mg)'!F6</f>
        <v>88/115</v>
      </c>
      <c r="G6" s="328"/>
      <c r="H6" s="328"/>
      <c r="I6" s="328"/>
      <c r="J6" s="328"/>
      <c r="K6" s="328"/>
      <c r="L6" s="328"/>
      <c r="M6" s="328"/>
      <c r="N6" s="328"/>
      <c r="O6" s="328"/>
      <c r="P6" s="328"/>
      <c r="Q6" s="328"/>
      <c r="R6" s="328"/>
      <c r="S6" s="328"/>
      <c r="T6" s="328"/>
      <c r="U6" s="328"/>
      <c r="V6" s="328"/>
      <c r="W6" s="328"/>
      <c r="X6" s="328"/>
      <c r="Y6" s="328"/>
      <c r="Z6" s="328"/>
      <c r="AA6" s="328"/>
      <c r="AB6" s="328"/>
      <c r="AC6" s="328"/>
      <c r="AD6" s="157"/>
    </row>
    <row r="7" spans="1:31" s="86" customFormat="1" ht="23.1" customHeight="1">
      <c r="A7" s="155" t="s">
        <v>98</v>
      </c>
      <c r="B7" s="156"/>
      <c r="C7" s="156"/>
      <c r="D7" s="156"/>
      <c r="E7" s="156"/>
      <c r="F7" s="322" t="str">
        <f>'Data(mg)'!F7</f>
        <v>Weight</v>
      </c>
      <c r="G7" s="322"/>
      <c r="H7" s="322"/>
      <c r="I7" s="322"/>
      <c r="J7" s="322"/>
      <c r="K7" s="322"/>
      <c r="L7" s="322"/>
      <c r="M7" s="322"/>
      <c r="N7" s="322"/>
      <c r="O7" s="322"/>
      <c r="P7" s="158" t="s">
        <v>40</v>
      </c>
      <c r="Q7" s="159"/>
      <c r="T7" s="322" t="str">
        <f>'Data(mg)'!T7</f>
        <v>Balance</v>
      </c>
      <c r="U7" s="322"/>
      <c r="V7" s="322"/>
      <c r="W7" s="322"/>
      <c r="X7" s="322"/>
      <c r="Y7" s="322"/>
      <c r="Z7" s="322"/>
      <c r="AA7" s="322"/>
      <c r="AB7" s="322"/>
      <c r="AC7" s="322"/>
      <c r="AD7" s="157"/>
    </row>
    <row r="8" spans="1:31" s="86" customFormat="1" ht="23.1" customHeight="1">
      <c r="A8" s="155" t="s">
        <v>50</v>
      </c>
      <c r="D8" s="323" t="str">
        <f>'Data(mg)'!C8</f>
        <v>Max-Min</v>
      </c>
      <c r="E8" s="323"/>
      <c r="F8" s="323"/>
      <c r="G8" s="323"/>
      <c r="H8" s="323"/>
      <c r="I8" s="323"/>
      <c r="J8" s="323"/>
      <c r="K8" s="323"/>
      <c r="L8" s="324" t="s">
        <v>41</v>
      </c>
      <c r="M8" s="324"/>
      <c r="N8" s="324"/>
      <c r="O8" s="323">
        <f>'Data(mg)'!O8</f>
        <v>1234567</v>
      </c>
      <c r="P8" s="323"/>
      <c r="Q8" s="323"/>
      <c r="R8" s="323"/>
      <c r="S8" s="323"/>
      <c r="T8" s="323"/>
      <c r="U8" s="323"/>
      <c r="V8" s="323"/>
      <c r="W8" s="325" t="s">
        <v>42</v>
      </c>
      <c r="X8" s="325"/>
      <c r="Y8" s="322" t="str">
        <f>'Data(mg)'!Y8</f>
        <v>M-001</v>
      </c>
      <c r="Z8" s="322"/>
      <c r="AA8" s="322"/>
      <c r="AB8" s="322"/>
      <c r="AC8" s="322"/>
      <c r="AD8" s="157"/>
      <c r="AE8" s="160"/>
    </row>
    <row r="9" spans="1:31" s="86" customFormat="1" ht="23.1" customHeight="1">
      <c r="A9" s="162" t="s">
        <v>101</v>
      </c>
      <c r="B9" s="162"/>
      <c r="C9" s="162"/>
      <c r="D9" s="162"/>
      <c r="E9" s="162"/>
      <c r="F9" s="161"/>
      <c r="G9" s="161"/>
      <c r="H9" s="161" t="s">
        <v>102</v>
      </c>
      <c r="J9" s="163"/>
      <c r="L9" s="161" t="s">
        <v>103</v>
      </c>
      <c r="N9" s="161"/>
      <c r="O9" s="173"/>
      <c r="P9" s="164"/>
      <c r="Q9" s="165"/>
      <c r="R9" s="172"/>
      <c r="S9" s="164"/>
      <c r="T9" s="165"/>
      <c r="U9" s="165"/>
      <c r="V9" s="165"/>
      <c r="W9" s="166"/>
      <c r="X9" s="166"/>
      <c r="Y9" s="166"/>
      <c r="Z9" s="166"/>
      <c r="AA9" s="166"/>
      <c r="AB9" s="166"/>
      <c r="AC9" s="166"/>
      <c r="AD9" s="157"/>
      <c r="AE9" s="160"/>
    </row>
    <row r="10" spans="1:31" s="86" customFormat="1" ht="12" customHeight="1">
      <c r="A10" s="167"/>
      <c r="B10" s="167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7"/>
      <c r="AB10" s="157"/>
      <c r="AC10" s="157"/>
      <c r="AD10" s="157"/>
      <c r="AE10" s="160"/>
    </row>
    <row r="11" spans="1:31" s="86" customFormat="1" ht="23.1" customHeight="1">
      <c r="A11" s="161" t="s">
        <v>138</v>
      </c>
      <c r="B11" s="161"/>
      <c r="C11" s="161"/>
      <c r="D11" s="161"/>
      <c r="E11" s="161"/>
      <c r="F11" s="161"/>
      <c r="G11" s="283" t="s">
        <v>18</v>
      </c>
      <c r="H11" s="332" t="str">
        <f>'Data(mg)'!H11</f>
        <v>SP-SM-026</v>
      </c>
      <c r="I11" s="332"/>
      <c r="J11" s="332"/>
      <c r="K11" s="332"/>
      <c r="L11" s="332"/>
      <c r="M11" s="332"/>
      <c r="N11" s="332"/>
      <c r="O11" s="157"/>
      <c r="P11" s="157"/>
      <c r="Q11" s="155"/>
      <c r="R11" s="174" t="s">
        <v>51</v>
      </c>
      <c r="S11" s="174"/>
      <c r="T11" s="331">
        <f>'Data(mg)'!T11</f>
        <v>43061</v>
      </c>
      <c r="U11" s="332"/>
      <c r="V11" s="332"/>
      <c r="W11" s="332"/>
      <c r="X11" s="332"/>
      <c r="Y11" s="332"/>
      <c r="Z11" s="332"/>
      <c r="AA11" s="157"/>
      <c r="AB11" s="157"/>
      <c r="AC11" s="157"/>
      <c r="AD11" s="157"/>
      <c r="AE11" s="89"/>
    </row>
    <row r="12" spans="1:31" s="86" customFormat="1" ht="23.1" customHeight="1">
      <c r="A12" s="161" t="s">
        <v>138</v>
      </c>
      <c r="B12" s="161"/>
      <c r="C12" s="161"/>
      <c r="D12" s="161"/>
      <c r="E12" s="161"/>
      <c r="F12" s="161"/>
      <c r="G12" s="283" t="s">
        <v>18</v>
      </c>
      <c r="H12" s="332" t="str">
        <f>'Data(mg)'!H12</f>
        <v>SP-SM-002-1</v>
      </c>
      <c r="I12" s="332"/>
      <c r="J12" s="332"/>
      <c r="K12" s="332"/>
      <c r="L12" s="332"/>
      <c r="M12" s="332"/>
      <c r="N12" s="332"/>
      <c r="O12" s="157"/>
      <c r="P12" s="157"/>
      <c r="Q12" s="155"/>
      <c r="R12" s="174" t="s">
        <v>51</v>
      </c>
      <c r="S12" s="174"/>
      <c r="T12" s="331">
        <f>'Data(mg)'!T12</f>
        <v>43141</v>
      </c>
      <c r="U12" s="332"/>
      <c r="V12" s="332"/>
      <c r="W12" s="332"/>
      <c r="X12" s="332"/>
      <c r="Y12" s="332"/>
      <c r="Z12" s="332"/>
      <c r="AA12" s="157"/>
      <c r="AB12" s="157"/>
      <c r="AC12" s="157"/>
      <c r="AD12" s="157"/>
      <c r="AE12" s="89"/>
    </row>
    <row r="13" spans="1:31" s="86" customFormat="1" ht="23.1" customHeight="1">
      <c r="A13" s="161" t="s">
        <v>138</v>
      </c>
      <c r="B13" s="161"/>
      <c r="C13" s="161"/>
      <c r="D13" s="161"/>
      <c r="E13" s="161"/>
      <c r="F13" s="161"/>
      <c r="G13" s="283" t="s">
        <v>18</v>
      </c>
      <c r="H13" s="332" t="str">
        <f>'Data(mg)'!H13</f>
        <v>SP-SM-003</v>
      </c>
      <c r="I13" s="332"/>
      <c r="J13" s="332"/>
      <c r="K13" s="332"/>
      <c r="L13" s="332"/>
      <c r="M13" s="332"/>
      <c r="N13" s="332"/>
      <c r="O13" s="157"/>
      <c r="P13" s="157"/>
      <c r="Q13" s="155"/>
      <c r="R13" s="174" t="s">
        <v>51</v>
      </c>
      <c r="S13" s="174"/>
      <c r="T13" s="331">
        <f>'Data(mg)'!T13</f>
        <v>43070</v>
      </c>
      <c r="U13" s="332"/>
      <c r="V13" s="332"/>
      <c r="W13" s="332"/>
      <c r="X13" s="332"/>
      <c r="Y13" s="332"/>
      <c r="Z13" s="332"/>
      <c r="AA13" s="157"/>
      <c r="AB13" s="157"/>
      <c r="AC13" s="157"/>
      <c r="AD13" s="157"/>
      <c r="AE13" s="89"/>
    </row>
    <row r="14" spans="1:31" s="86" customFormat="1" ht="23.1" customHeight="1">
      <c r="A14" s="161" t="s">
        <v>138</v>
      </c>
      <c r="B14" s="161"/>
      <c r="C14" s="161"/>
      <c r="D14" s="161"/>
      <c r="E14" s="161"/>
      <c r="F14" s="161"/>
      <c r="G14" s="283" t="s">
        <v>18</v>
      </c>
      <c r="H14" s="332" t="str">
        <f>'Data(mg)'!H14</f>
        <v>SP-SM-003-1</v>
      </c>
      <c r="I14" s="332"/>
      <c r="J14" s="332"/>
      <c r="K14" s="332"/>
      <c r="L14" s="332"/>
      <c r="M14" s="332"/>
      <c r="N14" s="332"/>
      <c r="O14" s="157"/>
      <c r="P14" s="157"/>
      <c r="Q14" s="155"/>
      <c r="R14" s="174" t="s">
        <v>51</v>
      </c>
      <c r="S14" s="174"/>
      <c r="T14" s="331">
        <f>'Data(mg)'!T14</f>
        <v>43141</v>
      </c>
      <c r="U14" s="332"/>
      <c r="V14" s="332"/>
      <c r="W14" s="332"/>
      <c r="X14" s="332"/>
      <c r="Y14" s="332"/>
      <c r="Z14" s="332"/>
      <c r="AA14" s="157"/>
      <c r="AB14" s="157"/>
      <c r="AC14" s="157"/>
      <c r="AD14" s="157"/>
      <c r="AE14" s="89"/>
    </row>
    <row r="15" spans="1:31" s="86" customFormat="1" ht="23.1" customHeight="1">
      <c r="A15" s="161" t="s">
        <v>138</v>
      </c>
      <c r="B15" s="161"/>
      <c r="C15" s="161"/>
      <c r="D15" s="161"/>
      <c r="E15" s="161"/>
      <c r="F15" s="161"/>
      <c r="G15" s="283" t="s">
        <v>18</v>
      </c>
      <c r="H15" s="332" t="str">
        <f>'Data(mg)'!H15</f>
        <v>SP-SM-003-2</v>
      </c>
      <c r="I15" s="332"/>
      <c r="J15" s="332"/>
      <c r="K15" s="332"/>
      <c r="L15" s="332"/>
      <c r="M15" s="332"/>
      <c r="N15" s="332"/>
      <c r="O15" s="157"/>
      <c r="P15" s="157"/>
      <c r="Q15" s="155"/>
      <c r="R15" s="174" t="s">
        <v>51</v>
      </c>
      <c r="S15" s="174"/>
      <c r="T15" s="331">
        <f>'Data(mg)'!T15</f>
        <v>43141</v>
      </c>
      <c r="U15" s="332"/>
      <c r="V15" s="332"/>
      <c r="W15" s="332"/>
      <c r="X15" s="332"/>
      <c r="Y15" s="332"/>
      <c r="Z15" s="332"/>
      <c r="AA15" s="157"/>
      <c r="AB15" s="157"/>
      <c r="AC15" s="157"/>
      <c r="AD15" s="157"/>
      <c r="AE15" s="89"/>
    </row>
    <row r="16" spans="1:31" s="86" customFormat="1" ht="18" customHeight="1">
      <c r="A16" s="284" t="s">
        <v>119</v>
      </c>
      <c r="B16" s="284"/>
      <c r="C16" s="284"/>
      <c r="D16" s="284"/>
      <c r="E16" s="284"/>
      <c r="F16" s="284"/>
      <c r="G16" s="285" t="s">
        <v>18</v>
      </c>
      <c r="H16" s="332" t="str">
        <f>'Data(mg)'!H16</f>
        <v>SP-CPM-04-06</v>
      </c>
      <c r="I16" s="332"/>
      <c r="J16" s="332"/>
      <c r="K16" s="332"/>
      <c r="L16" s="332"/>
      <c r="M16" s="332"/>
      <c r="N16" s="332"/>
      <c r="W16" s="130"/>
      <c r="X16" s="130"/>
      <c r="Y16" s="130"/>
      <c r="AD16" s="170"/>
    </row>
    <row r="17" spans="1:40" s="86" customFormat="1" ht="18" customHeight="1">
      <c r="W17" s="130"/>
      <c r="X17" s="130"/>
      <c r="Y17" s="130"/>
      <c r="AD17" s="170"/>
    </row>
    <row r="18" spans="1:40" s="86" customFormat="1" ht="21" customHeight="1">
      <c r="A18" s="308" t="s">
        <v>52</v>
      </c>
      <c r="B18" s="309"/>
      <c r="C18" s="326" t="s">
        <v>88</v>
      </c>
      <c r="D18" s="326"/>
      <c r="E18" s="326"/>
      <c r="F18" s="294" t="s">
        <v>87</v>
      </c>
      <c r="G18" s="294"/>
      <c r="H18" s="317" t="s">
        <v>86</v>
      </c>
      <c r="I18" s="318"/>
      <c r="J18" s="318"/>
      <c r="K18" s="318"/>
      <c r="L18" s="318"/>
      <c r="M18" s="318"/>
      <c r="N18" s="318"/>
      <c r="O18" s="318"/>
      <c r="P18" s="318"/>
      <c r="Q18" s="318"/>
      <c r="R18" s="318"/>
      <c r="S18" s="318"/>
      <c r="T18" s="481" t="s">
        <v>168</v>
      </c>
      <c r="U18" s="482"/>
      <c r="V18" s="483"/>
      <c r="W18" s="489" t="s">
        <v>169</v>
      </c>
      <c r="X18" s="482"/>
      <c r="Y18" s="483"/>
      <c r="Z18" s="491" t="s">
        <v>170</v>
      </c>
      <c r="AA18" s="492"/>
      <c r="AB18" s="493"/>
      <c r="AC18" s="489" t="s">
        <v>171</v>
      </c>
      <c r="AD18" s="482"/>
      <c r="AE18" s="483"/>
      <c r="AF18" s="506" t="s">
        <v>172</v>
      </c>
      <c r="AG18" s="492"/>
      <c r="AH18" s="493"/>
      <c r="AI18" s="447" t="s">
        <v>13</v>
      </c>
      <c r="AJ18" s="449"/>
      <c r="AK18" s="448"/>
      <c r="AL18" s="447" t="s">
        <v>127</v>
      </c>
      <c r="AM18" s="449"/>
      <c r="AN18" s="448"/>
    </row>
    <row r="19" spans="1:40" s="86" customFormat="1" ht="21" customHeight="1">
      <c r="A19" s="310" t="s">
        <v>17</v>
      </c>
      <c r="B19" s="311"/>
      <c r="C19" s="326"/>
      <c r="D19" s="326"/>
      <c r="E19" s="326"/>
      <c r="F19" s="294"/>
      <c r="G19" s="294"/>
      <c r="H19" s="317" t="s">
        <v>84</v>
      </c>
      <c r="I19" s="318"/>
      <c r="J19" s="319"/>
      <c r="K19" s="317" t="s">
        <v>85</v>
      </c>
      <c r="L19" s="318"/>
      <c r="M19" s="319"/>
      <c r="N19" s="317" t="s">
        <v>85</v>
      </c>
      <c r="O19" s="318"/>
      <c r="P19" s="319"/>
      <c r="Q19" s="317" t="s">
        <v>84</v>
      </c>
      <c r="R19" s="318"/>
      <c r="S19" s="319"/>
      <c r="T19" s="484"/>
      <c r="U19" s="485"/>
      <c r="V19" s="486"/>
      <c r="W19" s="484"/>
      <c r="X19" s="485"/>
      <c r="Y19" s="486"/>
      <c r="Z19" s="494"/>
      <c r="AA19" s="495"/>
      <c r="AB19" s="496"/>
      <c r="AC19" s="484"/>
      <c r="AD19" s="485"/>
      <c r="AE19" s="486"/>
      <c r="AF19" s="494"/>
      <c r="AG19" s="495"/>
      <c r="AH19" s="496"/>
      <c r="AI19" s="450"/>
      <c r="AJ19" s="451"/>
      <c r="AK19" s="452"/>
      <c r="AL19" s="450"/>
      <c r="AM19" s="451"/>
      <c r="AN19" s="452"/>
    </row>
    <row r="20" spans="1:40" s="86" customFormat="1" ht="21" customHeight="1">
      <c r="A20" s="290">
        <v>1</v>
      </c>
      <c r="B20" s="291"/>
      <c r="C20" s="294"/>
      <c r="D20" s="294"/>
      <c r="E20" s="294"/>
      <c r="F20" s="294">
        <v>1</v>
      </c>
      <c r="G20" s="294"/>
      <c r="H20" s="299">
        <v>1</v>
      </c>
      <c r="I20" s="300"/>
      <c r="J20" s="301"/>
      <c r="K20" s="299">
        <v>1.0011000000000001</v>
      </c>
      <c r="L20" s="300"/>
      <c r="M20" s="301"/>
      <c r="N20" s="299">
        <v>1.0011000000000001</v>
      </c>
      <c r="O20" s="300"/>
      <c r="P20" s="301"/>
      <c r="Q20" s="299">
        <v>1</v>
      </c>
      <c r="R20" s="300"/>
      <c r="S20" s="301"/>
      <c r="T20" s="488">
        <f>(K20-H20-Q20+N20)/2</f>
        <v>1.1000000000001009E-3</v>
      </c>
      <c r="U20" s="487"/>
      <c r="V20" s="490"/>
      <c r="W20" s="488">
        <f>AVERAGE(K20:P20)-AVERAGE(H20,Q20)</f>
        <v>1.1000000000001009E-3</v>
      </c>
      <c r="X20" s="487"/>
      <c r="Y20" s="490"/>
      <c r="Z20" s="497">
        <f>AVERAGE(W20:Y22)</f>
        <v>1.1000000000001009E-3</v>
      </c>
      <c r="AA20" s="498"/>
      <c r="AB20" s="499"/>
      <c r="AC20" s="531">
        <f>(A20+AF20)+Z20</f>
        <v>1.0011000000000001</v>
      </c>
      <c r="AD20" s="532"/>
      <c r="AE20" s="533"/>
      <c r="AF20" s="507">
        <v>0</v>
      </c>
      <c r="AG20" s="508"/>
      <c r="AH20" s="509"/>
      <c r="AI20" s="516">
        <f>_xlfn.STDEV.S(W20:Y22)/SQRT(3)</f>
        <v>0</v>
      </c>
      <c r="AJ20" s="517"/>
      <c r="AK20" s="518"/>
      <c r="AL20" s="453">
        <f>K23-A20</f>
        <v>1.1000000000001009E-3</v>
      </c>
      <c r="AM20" s="454"/>
      <c r="AN20" s="455"/>
    </row>
    <row r="21" spans="1:40" s="86" customFormat="1" ht="21" customHeight="1">
      <c r="A21" s="292"/>
      <c r="B21" s="293"/>
      <c r="C21" s="294"/>
      <c r="D21" s="294"/>
      <c r="E21" s="294"/>
      <c r="F21" s="294">
        <v>2</v>
      </c>
      <c r="G21" s="294"/>
      <c r="H21" s="299">
        <v>1</v>
      </c>
      <c r="I21" s="300"/>
      <c r="J21" s="301"/>
      <c r="K21" s="299">
        <v>1.0011000000000001</v>
      </c>
      <c r="L21" s="300"/>
      <c r="M21" s="301"/>
      <c r="N21" s="299">
        <v>1.0011000000000001</v>
      </c>
      <c r="O21" s="300"/>
      <c r="P21" s="301"/>
      <c r="Q21" s="299">
        <v>1</v>
      </c>
      <c r="R21" s="300"/>
      <c r="S21" s="301"/>
      <c r="T21" s="488">
        <f t="shared" ref="T21:T22" si="0">(K21-H21-Q21+N21)/2</f>
        <v>1.1000000000001009E-3</v>
      </c>
      <c r="U21" s="487"/>
      <c r="V21" s="490"/>
      <c r="W21" s="488">
        <f t="shared" ref="W21:W22" si="1">AVERAGE(K21:P21)-AVERAGE(H21,Q21)</f>
        <v>1.1000000000001009E-3</v>
      </c>
      <c r="X21" s="487"/>
      <c r="Y21" s="490"/>
      <c r="Z21" s="500"/>
      <c r="AA21" s="501"/>
      <c r="AB21" s="502"/>
      <c r="AC21" s="534"/>
      <c r="AD21" s="535"/>
      <c r="AE21" s="536"/>
      <c r="AF21" s="510"/>
      <c r="AG21" s="511"/>
      <c r="AH21" s="512"/>
      <c r="AI21" s="519"/>
      <c r="AJ21" s="520"/>
      <c r="AK21" s="521"/>
      <c r="AL21" s="456"/>
      <c r="AM21" s="457"/>
      <c r="AN21" s="458"/>
    </row>
    <row r="22" spans="1:40" s="86" customFormat="1" ht="21" customHeight="1">
      <c r="A22" s="312" t="s">
        <v>70</v>
      </c>
      <c r="B22" s="313"/>
      <c r="C22" s="294"/>
      <c r="D22" s="294"/>
      <c r="E22" s="294"/>
      <c r="F22" s="294">
        <v>3</v>
      </c>
      <c r="G22" s="294"/>
      <c r="H22" s="299">
        <v>1</v>
      </c>
      <c r="I22" s="300"/>
      <c r="J22" s="301"/>
      <c r="K22" s="299">
        <v>1.0011000000000001</v>
      </c>
      <c r="L22" s="300"/>
      <c r="M22" s="301"/>
      <c r="N22" s="299">
        <v>1.0011000000000001</v>
      </c>
      <c r="O22" s="300"/>
      <c r="P22" s="301"/>
      <c r="Q22" s="299">
        <v>1</v>
      </c>
      <c r="R22" s="300"/>
      <c r="S22" s="301"/>
      <c r="T22" s="488">
        <f t="shared" si="0"/>
        <v>1.1000000000001009E-3</v>
      </c>
      <c r="U22" s="487"/>
      <c r="V22" s="490"/>
      <c r="W22" s="488">
        <f t="shared" si="1"/>
        <v>1.1000000000001009E-3</v>
      </c>
      <c r="X22" s="487"/>
      <c r="Y22" s="490"/>
      <c r="Z22" s="503"/>
      <c r="AA22" s="504"/>
      <c r="AB22" s="505"/>
      <c r="AC22" s="537"/>
      <c r="AD22" s="538"/>
      <c r="AE22" s="539"/>
      <c r="AF22" s="513"/>
      <c r="AG22" s="514"/>
      <c r="AH22" s="515"/>
      <c r="AI22" s="519"/>
      <c r="AJ22" s="520"/>
      <c r="AK22" s="521"/>
      <c r="AL22" s="456"/>
      <c r="AM22" s="457"/>
      <c r="AN22" s="458"/>
    </row>
    <row r="23" spans="1:40" s="86" customFormat="1" ht="21" customHeight="1">
      <c r="A23" s="295" t="s">
        <v>43</v>
      </c>
      <c r="B23" s="296"/>
      <c r="C23" s="296"/>
      <c r="D23" s="296"/>
      <c r="E23" s="296"/>
      <c r="F23" s="296"/>
      <c r="G23" s="297"/>
      <c r="H23" s="302"/>
      <c r="I23" s="303"/>
      <c r="J23" s="304"/>
      <c r="K23" s="544">
        <f>AVERAGE(K20:M22,N20:P22)</f>
        <v>1.0011000000000001</v>
      </c>
      <c r="L23" s="545"/>
      <c r="M23" s="545"/>
      <c r="N23" s="545"/>
      <c r="O23" s="545"/>
      <c r="P23" s="546"/>
      <c r="Q23" s="299"/>
      <c r="R23" s="300"/>
      <c r="S23" s="301"/>
      <c r="T23" s="465"/>
      <c r="U23" s="465"/>
      <c r="V23" s="465"/>
      <c r="W23" s="465"/>
      <c r="X23" s="465"/>
      <c r="Y23" s="465"/>
      <c r="Z23" s="465"/>
      <c r="AA23" s="465"/>
      <c r="AB23" s="465"/>
      <c r="AC23" s="465"/>
      <c r="AD23" s="465"/>
      <c r="AE23" s="465"/>
      <c r="AI23" s="522"/>
      <c r="AJ23" s="523"/>
      <c r="AK23" s="524"/>
      <c r="AL23" s="459"/>
      <c r="AM23" s="460"/>
      <c r="AN23" s="461"/>
    </row>
    <row r="24" spans="1:40" s="86" customFormat="1" ht="21" customHeight="1">
      <c r="A24" s="290">
        <v>2</v>
      </c>
      <c r="B24" s="291"/>
      <c r="C24" s="294"/>
      <c r="D24" s="294"/>
      <c r="E24" s="294"/>
      <c r="F24" s="294">
        <v>1</v>
      </c>
      <c r="G24" s="294"/>
      <c r="H24" s="299">
        <v>2.0009000000000001</v>
      </c>
      <c r="I24" s="300"/>
      <c r="J24" s="301"/>
      <c r="K24" s="299">
        <v>2.0017999999999998</v>
      </c>
      <c r="L24" s="300"/>
      <c r="M24" s="301"/>
      <c r="N24" s="299">
        <v>2</v>
      </c>
      <c r="O24" s="300"/>
      <c r="P24" s="301"/>
      <c r="Q24" s="299">
        <v>2.0017999999999998</v>
      </c>
      <c r="R24" s="300"/>
      <c r="S24" s="301"/>
      <c r="T24" s="488">
        <f>(K24-H24-Q24+N24)/2</f>
        <v>-4.5000000000006146E-4</v>
      </c>
      <c r="U24" s="487"/>
      <c r="V24" s="490"/>
      <c r="W24" s="488">
        <f>AVERAGE(K24:P24)-AVERAGE(H24,Q24)</f>
        <v>-4.5000000000028351E-4</v>
      </c>
      <c r="X24" s="487"/>
      <c r="Y24" s="490"/>
      <c r="Z24" s="497">
        <f>AVERAGE(W24:Y26)</f>
        <v>-4.5000000000028351E-4</v>
      </c>
      <c r="AA24" s="498"/>
      <c r="AB24" s="499"/>
      <c r="AC24" s="531">
        <f>(A24+AF24)+Z24</f>
        <v>1.9995499999999997</v>
      </c>
      <c r="AD24" s="532"/>
      <c r="AE24" s="533"/>
      <c r="AF24" s="507">
        <v>0</v>
      </c>
      <c r="AG24" s="508"/>
      <c r="AH24" s="508"/>
      <c r="AI24" s="516">
        <f>_xlfn.STDEV.S(W24:Y26)/SQRT(3)</f>
        <v>0</v>
      </c>
      <c r="AJ24" s="517"/>
      <c r="AK24" s="518"/>
      <c r="AL24" s="453">
        <f>K27-A24</f>
        <v>9.0000000000012292E-4</v>
      </c>
      <c r="AM24" s="454"/>
      <c r="AN24" s="455"/>
    </row>
    <row r="25" spans="1:40" s="86" customFormat="1" ht="21" customHeight="1">
      <c r="A25" s="292"/>
      <c r="B25" s="293"/>
      <c r="C25" s="294"/>
      <c r="D25" s="294"/>
      <c r="E25" s="294"/>
      <c r="F25" s="294">
        <v>2</v>
      </c>
      <c r="G25" s="294"/>
      <c r="H25" s="299">
        <v>2.0009000000000001</v>
      </c>
      <c r="I25" s="300"/>
      <c r="J25" s="301"/>
      <c r="K25" s="299">
        <v>2.0017999999999998</v>
      </c>
      <c r="L25" s="300"/>
      <c r="M25" s="301"/>
      <c r="N25" s="299">
        <v>2</v>
      </c>
      <c r="O25" s="300"/>
      <c r="P25" s="301"/>
      <c r="Q25" s="299">
        <v>2.0017999999999998</v>
      </c>
      <c r="R25" s="300"/>
      <c r="S25" s="301"/>
      <c r="T25" s="488">
        <f t="shared" ref="T25:T26" si="2">(K25-H25-Q25+N25)/2</f>
        <v>-4.5000000000006146E-4</v>
      </c>
      <c r="U25" s="487"/>
      <c r="V25" s="490"/>
      <c r="W25" s="488">
        <f t="shared" ref="W25:W26" si="3">AVERAGE(K25:P25)-AVERAGE(H25,Q25)</f>
        <v>-4.5000000000028351E-4</v>
      </c>
      <c r="X25" s="487"/>
      <c r="Y25" s="490"/>
      <c r="Z25" s="500"/>
      <c r="AA25" s="501"/>
      <c r="AB25" s="502"/>
      <c r="AC25" s="534"/>
      <c r="AD25" s="535"/>
      <c r="AE25" s="536"/>
      <c r="AF25" s="510"/>
      <c r="AG25" s="511"/>
      <c r="AH25" s="511"/>
      <c r="AI25" s="519"/>
      <c r="AJ25" s="520"/>
      <c r="AK25" s="521"/>
      <c r="AL25" s="456"/>
      <c r="AM25" s="457"/>
      <c r="AN25" s="458"/>
    </row>
    <row r="26" spans="1:40" s="86" customFormat="1" ht="21" customHeight="1">
      <c r="A26" s="312" t="s">
        <v>70</v>
      </c>
      <c r="B26" s="313"/>
      <c r="C26" s="294"/>
      <c r="D26" s="294"/>
      <c r="E26" s="294"/>
      <c r="F26" s="294">
        <v>3</v>
      </c>
      <c r="G26" s="294"/>
      <c r="H26" s="299">
        <v>2.0009000000000001</v>
      </c>
      <c r="I26" s="300"/>
      <c r="J26" s="301"/>
      <c r="K26" s="299">
        <v>2.0017999999999998</v>
      </c>
      <c r="L26" s="300"/>
      <c r="M26" s="301"/>
      <c r="N26" s="299">
        <v>2</v>
      </c>
      <c r="O26" s="300"/>
      <c r="P26" s="301"/>
      <c r="Q26" s="299">
        <v>2.0017999999999998</v>
      </c>
      <c r="R26" s="300"/>
      <c r="S26" s="301"/>
      <c r="T26" s="488">
        <f t="shared" si="2"/>
        <v>-4.5000000000006146E-4</v>
      </c>
      <c r="U26" s="487"/>
      <c r="V26" s="490"/>
      <c r="W26" s="488">
        <f t="shared" si="3"/>
        <v>-4.5000000000028351E-4</v>
      </c>
      <c r="X26" s="487"/>
      <c r="Y26" s="490"/>
      <c r="Z26" s="503"/>
      <c r="AA26" s="504"/>
      <c r="AB26" s="505"/>
      <c r="AC26" s="537"/>
      <c r="AD26" s="538"/>
      <c r="AE26" s="539"/>
      <c r="AF26" s="513"/>
      <c r="AG26" s="514"/>
      <c r="AH26" s="514"/>
      <c r="AI26" s="519"/>
      <c r="AJ26" s="520"/>
      <c r="AK26" s="521"/>
      <c r="AL26" s="456"/>
      <c r="AM26" s="457"/>
      <c r="AN26" s="458"/>
    </row>
    <row r="27" spans="1:40" s="86" customFormat="1" ht="21" customHeight="1">
      <c r="A27" s="295" t="s">
        <v>43</v>
      </c>
      <c r="B27" s="296"/>
      <c r="C27" s="296"/>
      <c r="D27" s="296"/>
      <c r="E27" s="296"/>
      <c r="F27" s="296"/>
      <c r="G27" s="297"/>
      <c r="H27" s="302"/>
      <c r="I27" s="303"/>
      <c r="J27" s="304"/>
      <c r="K27" s="544">
        <f>AVERAGE(K24:M26,N24:P26)</f>
        <v>2.0009000000000001</v>
      </c>
      <c r="L27" s="545"/>
      <c r="M27" s="545"/>
      <c r="N27" s="545"/>
      <c r="O27" s="545"/>
      <c r="P27" s="546"/>
      <c r="Q27" s="299"/>
      <c r="R27" s="300"/>
      <c r="S27" s="301"/>
      <c r="T27" s="465"/>
      <c r="U27" s="465"/>
      <c r="V27" s="465"/>
      <c r="W27" s="465"/>
      <c r="X27" s="465"/>
      <c r="Y27" s="465"/>
      <c r="Z27" s="465"/>
      <c r="AA27" s="465"/>
      <c r="AB27" s="465"/>
      <c r="AC27" s="465"/>
      <c r="AD27" s="465"/>
      <c r="AE27" s="465"/>
      <c r="AI27" s="522"/>
      <c r="AJ27" s="523"/>
      <c r="AK27" s="524"/>
      <c r="AL27" s="459"/>
      <c r="AM27" s="460"/>
      <c r="AN27" s="461"/>
    </row>
    <row r="28" spans="1:40" s="86" customFormat="1" ht="21" customHeight="1">
      <c r="A28" s="290">
        <v>5</v>
      </c>
      <c r="B28" s="291"/>
      <c r="C28" s="294"/>
      <c r="D28" s="294"/>
      <c r="E28" s="294"/>
      <c r="F28" s="294">
        <v>1</v>
      </c>
      <c r="G28" s="294"/>
      <c r="H28" s="299">
        <v>5</v>
      </c>
      <c r="I28" s="300"/>
      <c r="J28" s="301"/>
      <c r="K28" s="299">
        <v>5.0011000000000001</v>
      </c>
      <c r="L28" s="300"/>
      <c r="M28" s="301"/>
      <c r="N28" s="299">
        <v>5.0011000000000001</v>
      </c>
      <c r="O28" s="300"/>
      <c r="P28" s="301"/>
      <c r="Q28" s="299">
        <v>5</v>
      </c>
      <c r="R28" s="300"/>
      <c r="S28" s="301"/>
      <c r="T28" s="488">
        <f>(K28-H28-Q28+N28)/2</f>
        <v>1.1000000000001009E-3</v>
      </c>
      <c r="U28" s="487"/>
      <c r="V28" s="490"/>
      <c r="W28" s="488">
        <f>AVERAGE(K28:P28)-AVERAGE(H28,Q28)</f>
        <v>1.1000000000001009E-3</v>
      </c>
      <c r="X28" s="487"/>
      <c r="Y28" s="490"/>
      <c r="Z28" s="497">
        <f>AVERAGE(W28:Y30)</f>
        <v>1.1000000000001009E-3</v>
      </c>
      <c r="AA28" s="498"/>
      <c r="AB28" s="499"/>
      <c r="AC28" s="531">
        <f>(A28+AF28)+Z28</f>
        <v>5.0011000000000001</v>
      </c>
      <c r="AD28" s="532"/>
      <c r="AE28" s="533"/>
      <c r="AF28" s="507">
        <v>0</v>
      </c>
      <c r="AG28" s="508"/>
      <c r="AH28" s="508"/>
      <c r="AI28" s="516">
        <f>_xlfn.STDEV.S(W28:Y30)/SQRT(3)</f>
        <v>0</v>
      </c>
      <c r="AJ28" s="517"/>
      <c r="AK28" s="518"/>
      <c r="AL28" s="453">
        <f>K31-A28</f>
        <v>1.1000000000001009E-3</v>
      </c>
      <c r="AM28" s="454"/>
      <c r="AN28" s="455"/>
    </row>
    <row r="29" spans="1:40" s="86" customFormat="1" ht="21" customHeight="1">
      <c r="A29" s="292"/>
      <c r="B29" s="293"/>
      <c r="C29" s="294"/>
      <c r="D29" s="294"/>
      <c r="E29" s="294"/>
      <c r="F29" s="294">
        <v>2</v>
      </c>
      <c r="G29" s="294"/>
      <c r="H29" s="299">
        <v>5</v>
      </c>
      <c r="I29" s="300"/>
      <c r="J29" s="301"/>
      <c r="K29" s="299">
        <v>5.0011000000000001</v>
      </c>
      <c r="L29" s="300"/>
      <c r="M29" s="301"/>
      <c r="N29" s="299">
        <v>5.0011000000000001</v>
      </c>
      <c r="O29" s="300"/>
      <c r="P29" s="301"/>
      <c r="Q29" s="299">
        <v>5</v>
      </c>
      <c r="R29" s="300"/>
      <c r="S29" s="301"/>
      <c r="T29" s="488">
        <f t="shared" ref="T29:T30" si="4">(K29-H29-Q29+N29)/2</f>
        <v>1.1000000000001009E-3</v>
      </c>
      <c r="U29" s="487"/>
      <c r="V29" s="490"/>
      <c r="W29" s="488">
        <f t="shared" ref="W29:W30" si="5">AVERAGE(K29:P29)-AVERAGE(H29,Q29)</f>
        <v>1.1000000000001009E-3</v>
      </c>
      <c r="X29" s="487"/>
      <c r="Y29" s="490"/>
      <c r="Z29" s="500"/>
      <c r="AA29" s="501"/>
      <c r="AB29" s="502"/>
      <c r="AC29" s="534"/>
      <c r="AD29" s="535"/>
      <c r="AE29" s="536"/>
      <c r="AF29" s="510"/>
      <c r="AG29" s="511"/>
      <c r="AH29" s="511"/>
      <c r="AI29" s="519"/>
      <c r="AJ29" s="520"/>
      <c r="AK29" s="521"/>
      <c r="AL29" s="456"/>
      <c r="AM29" s="457"/>
      <c r="AN29" s="458"/>
    </row>
    <row r="30" spans="1:40" s="86" customFormat="1" ht="21" customHeight="1">
      <c r="A30" s="312" t="s">
        <v>70</v>
      </c>
      <c r="B30" s="313"/>
      <c r="C30" s="294"/>
      <c r="D30" s="294"/>
      <c r="E30" s="294"/>
      <c r="F30" s="294">
        <v>3</v>
      </c>
      <c r="G30" s="294"/>
      <c r="H30" s="299">
        <v>5</v>
      </c>
      <c r="I30" s="300"/>
      <c r="J30" s="301"/>
      <c r="K30" s="299">
        <v>5.0011000000000001</v>
      </c>
      <c r="L30" s="300"/>
      <c r="M30" s="301"/>
      <c r="N30" s="299">
        <v>5.0011000000000001</v>
      </c>
      <c r="O30" s="300"/>
      <c r="P30" s="301"/>
      <c r="Q30" s="299">
        <v>5</v>
      </c>
      <c r="R30" s="300"/>
      <c r="S30" s="301"/>
      <c r="T30" s="488">
        <f t="shared" si="4"/>
        <v>1.1000000000001009E-3</v>
      </c>
      <c r="U30" s="487"/>
      <c r="V30" s="490"/>
      <c r="W30" s="488">
        <f t="shared" si="5"/>
        <v>1.1000000000001009E-3</v>
      </c>
      <c r="X30" s="487"/>
      <c r="Y30" s="490"/>
      <c r="Z30" s="503"/>
      <c r="AA30" s="504"/>
      <c r="AB30" s="505"/>
      <c r="AC30" s="537"/>
      <c r="AD30" s="538"/>
      <c r="AE30" s="539"/>
      <c r="AF30" s="513"/>
      <c r="AG30" s="514"/>
      <c r="AH30" s="514"/>
      <c r="AI30" s="519"/>
      <c r="AJ30" s="520"/>
      <c r="AK30" s="521"/>
      <c r="AL30" s="456"/>
      <c r="AM30" s="457"/>
      <c r="AN30" s="458"/>
    </row>
    <row r="31" spans="1:40" s="86" customFormat="1" ht="21" customHeight="1">
      <c r="A31" s="295" t="s">
        <v>43</v>
      </c>
      <c r="B31" s="296"/>
      <c r="C31" s="296"/>
      <c r="D31" s="296"/>
      <c r="E31" s="296"/>
      <c r="F31" s="296"/>
      <c r="G31" s="297"/>
      <c r="H31" s="302"/>
      <c r="I31" s="303"/>
      <c r="J31" s="304"/>
      <c r="K31" s="544">
        <f>AVERAGE(K28:M30,N28:P30)</f>
        <v>5.0011000000000001</v>
      </c>
      <c r="L31" s="545"/>
      <c r="M31" s="545"/>
      <c r="N31" s="545"/>
      <c r="O31" s="545"/>
      <c r="P31" s="546"/>
      <c r="Q31" s="299"/>
      <c r="R31" s="300"/>
      <c r="S31" s="301"/>
      <c r="T31" s="465"/>
      <c r="U31" s="465"/>
      <c r="V31" s="465"/>
      <c r="W31" s="465"/>
      <c r="X31" s="465"/>
      <c r="Y31" s="465"/>
      <c r="Z31" s="465"/>
      <c r="AA31" s="465"/>
      <c r="AB31" s="465"/>
      <c r="AC31" s="465"/>
      <c r="AD31" s="465"/>
      <c r="AE31" s="465"/>
      <c r="AI31" s="522"/>
      <c r="AJ31" s="523"/>
      <c r="AK31" s="524"/>
      <c r="AL31" s="459"/>
      <c r="AM31" s="460"/>
      <c r="AN31" s="461"/>
    </row>
    <row r="32" spans="1:40" s="86" customFormat="1" ht="21" customHeight="1">
      <c r="A32" s="290">
        <v>10</v>
      </c>
      <c r="B32" s="291"/>
      <c r="C32" s="294"/>
      <c r="D32" s="294"/>
      <c r="E32" s="294"/>
      <c r="F32" s="294">
        <v>1</v>
      </c>
      <c r="G32" s="294"/>
      <c r="H32" s="299">
        <v>10.0022</v>
      </c>
      <c r="I32" s="300"/>
      <c r="J32" s="301"/>
      <c r="K32" s="299">
        <v>10.002599999999999</v>
      </c>
      <c r="L32" s="300"/>
      <c r="M32" s="301"/>
      <c r="N32" s="299">
        <v>10.002599999999999</v>
      </c>
      <c r="O32" s="300"/>
      <c r="P32" s="301"/>
      <c r="Q32" s="299">
        <v>10.0022</v>
      </c>
      <c r="R32" s="300"/>
      <c r="S32" s="301"/>
      <c r="T32" s="488">
        <f>(K32-H32-Q32+N32)/2</f>
        <v>3.9999999999906777E-4</v>
      </c>
      <c r="U32" s="487"/>
      <c r="V32" s="490"/>
      <c r="W32" s="488">
        <f>AVERAGE(K32:P32)-AVERAGE(H32,Q32)</f>
        <v>3.9999999999906777E-4</v>
      </c>
      <c r="X32" s="487"/>
      <c r="Y32" s="490"/>
      <c r="Z32" s="497">
        <f>AVERAGE(W32:Y34)</f>
        <v>3.9999999999906777E-4</v>
      </c>
      <c r="AA32" s="498"/>
      <c r="AB32" s="499"/>
      <c r="AC32" s="531">
        <f>(A32+AF32)+Z32</f>
        <v>10.000399999999999</v>
      </c>
      <c r="AD32" s="532"/>
      <c r="AE32" s="533"/>
      <c r="AF32" s="507">
        <v>0</v>
      </c>
      <c r="AG32" s="508"/>
      <c r="AH32" s="508"/>
      <c r="AI32" s="516">
        <f>_xlfn.STDEV.S(W32:Y34)/SQRT(3)</f>
        <v>0</v>
      </c>
      <c r="AJ32" s="517"/>
      <c r="AK32" s="518"/>
      <c r="AL32" s="453">
        <f>K35-A32</f>
        <v>2.5999999999992696E-3</v>
      </c>
      <c r="AM32" s="454"/>
      <c r="AN32" s="455"/>
    </row>
    <row r="33" spans="1:40" s="86" customFormat="1" ht="21" customHeight="1">
      <c r="A33" s="292"/>
      <c r="B33" s="293"/>
      <c r="C33" s="294"/>
      <c r="D33" s="294"/>
      <c r="E33" s="294"/>
      <c r="F33" s="294">
        <v>2</v>
      </c>
      <c r="G33" s="294"/>
      <c r="H33" s="299">
        <v>10.0022</v>
      </c>
      <c r="I33" s="300"/>
      <c r="J33" s="301"/>
      <c r="K33" s="299">
        <v>10.002599999999999</v>
      </c>
      <c r="L33" s="300"/>
      <c r="M33" s="301"/>
      <c r="N33" s="299">
        <v>10.002599999999999</v>
      </c>
      <c r="O33" s="300"/>
      <c r="P33" s="301"/>
      <c r="Q33" s="299">
        <v>10.0022</v>
      </c>
      <c r="R33" s="300"/>
      <c r="S33" s="301"/>
      <c r="T33" s="488">
        <f t="shared" ref="T33:T34" si="6">(K33-H33-Q33+N33)/2</f>
        <v>3.9999999999906777E-4</v>
      </c>
      <c r="U33" s="487"/>
      <c r="V33" s="490"/>
      <c r="W33" s="488">
        <f t="shared" ref="W33:W34" si="7">AVERAGE(K33:P33)-AVERAGE(H33,Q33)</f>
        <v>3.9999999999906777E-4</v>
      </c>
      <c r="X33" s="487"/>
      <c r="Y33" s="490"/>
      <c r="Z33" s="500"/>
      <c r="AA33" s="501"/>
      <c r="AB33" s="502"/>
      <c r="AC33" s="534"/>
      <c r="AD33" s="535"/>
      <c r="AE33" s="536"/>
      <c r="AF33" s="510"/>
      <c r="AG33" s="511"/>
      <c r="AH33" s="511"/>
      <c r="AI33" s="519"/>
      <c r="AJ33" s="520"/>
      <c r="AK33" s="521"/>
      <c r="AL33" s="456"/>
      <c r="AM33" s="457"/>
      <c r="AN33" s="458"/>
    </row>
    <row r="34" spans="1:40" s="86" customFormat="1" ht="21" customHeight="1">
      <c r="A34" s="312" t="s">
        <v>70</v>
      </c>
      <c r="B34" s="313"/>
      <c r="C34" s="294"/>
      <c r="D34" s="294"/>
      <c r="E34" s="294"/>
      <c r="F34" s="294">
        <v>3</v>
      </c>
      <c r="G34" s="294"/>
      <c r="H34" s="299">
        <v>10.0022</v>
      </c>
      <c r="I34" s="300"/>
      <c r="J34" s="301"/>
      <c r="K34" s="299">
        <v>10.002599999999999</v>
      </c>
      <c r="L34" s="300"/>
      <c r="M34" s="301"/>
      <c r="N34" s="299">
        <v>10.002599999999999</v>
      </c>
      <c r="O34" s="300"/>
      <c r="P34" s="301"/>
      <c r="Q34" s="299">
        <v>10.0022</v>
      </c>
      <c r="R34" s="300"/>
      <c r="S34" s="301"/>
      <c r="T34" s="488">
        <f t="shared" si="6"/>
        <v>3.9999999999906777E-4</v>
      </c>
      <c r="U34" s="487"/>
      <c r="V34" s="490"/>
      <c r="W34" s="488">
        <f t="shared" si="7"/>
        <v>3.9999999999906777E-4</v>
      </c>
      <c r="X34" s="487"/>
      <c r="Y34" s="490"/>
      <c r="Z34" s="503"/>
      <c r="AA34" s="504"/>
      <c r="AB34" s="505"/>
      <c r="AC34" s="537"/>
      <c r="AD34" s="538"/>
      <c r="AE34" s="539"/>
      <c r="AF34" s="513"/>
      <c r="AG34" s="514"/>
      <c r="AH34" s="514"/>
      <c r="AI34" s="519"/>
      <c r="AJ34" s="520"/>
      <c r="AK34" s="521"/>
      <c r="AL34" s="456"/>
      <c r="AM34" s="457"/>
      <c r="AN34" s="458"/>
    </row>
    <row r="35" spans="1:40" s="86" customFormat="1" ht="21" customHeight="1">
      <c r="A35" s="295" t="s">
        <v>43</v>
      </c>
      <c r="B35" s="296"/>
      <c r="C35" s="296"/>
      <c r="D35" s="296"/>
      <c r="E35" s="296"/>
      <c r="F35" s="296"/>
      <c r="G35" s="297"/>
      <c r="H35" s="302"/>
      <c r="I35" s="303"/>
      <c r="J35" s="304"/>
      <c r="K35" s="544">
        <f>AVERAGE(K32:M34,N32:P34)</f>
        <v>10.002599999999999</v>
      </c>
      <c r="L35" s="545"/>
      <c r="M35" s="545"/>
      <c r="N35" s="545"/>
      <c r="O35" s="545"/>
      <c r="P35" s="546"/>
      <c r="Q35" s="299"/>
      <c r="R35" s="300"/>
      <c r="S35" s="301"/>
      <c r="T35" s="465"/>
      <c r="U35" s="465"/>
      <c r="V35" s="465"/>
      <c r="W35" s="465"/>
      <c r="X35" s="465"/>
      <c r="Y35" s="465"/>
      <c r="Z35" s="465"/>
      <c r="AA35" s="465"/>
      <c r="AB35" s="465"/>
      <c r="AC35" s="465"/>
      <c r="AD35" s="465"/>
      <c r="AE35" s="465"/>
      <c r="AI35" s="522"/>
      <c r="AJ35" s="523"/>
      <c r="AK35" s="524"/>
      <c r="AL35" s="459"/>
      <c r="AM35" s="460"/>
      <c r="AN35" s="461"/>
    </row>
    <row r="36" spans="1:40" s="86" customFormat="1" ht="21" customHeight="1">
      <c r="A36" s="290">
        <v>20</v>
      </c>
      <c r="B36" s="291"/>
      <c r="C36" s="294"/>
      <c r="D36" s="294"/>
      <c r="E36" s="294"/>
      <c r="F36" s="294">
        <v>1</v>
      </c>
      <c r="G36" s="294"/>
      <c r="H36" s="299">
        <v>20.000800000000002</v>
      </c>
      <c r="I36" s="300"/>
      <c r="J36" s="301"/>
      <c r="K36" s="299">
        <v>20.001100000000001</v>
      </c>
      <c r="L36" s="300"/>
      <c r="M36" s="301"/>
      <c r="N36" s="299">
        <v>20.001100000000001</v>
      </c>
      <c r="O36" s="300"/>
      <c r="P36" s="301"/>
      <c r="Q36" s="299">
        <v>20.000800000000002</v>
      </c>
      <c r="R36" s="300"/>
      <c r="S36" s="301"/>
      <c r="T36" s="488">
        <f>(K36-H36-Q36+N36)/2</f>
        <v>2.9999999999930083E-4</v>
      </c>
      <c r="U36" s="487"/>
      <c r="V36" s="490"/>
      <c r="W36" s="488">
        <f>AVERAGE(K36:P36)-AVERAGE(H36,Q36)</f>
        <v>2.9999999999930083E-4</v>
      </c>
      <c r="X36" s="487"/>
      <c r="Y36" s="490"/>
      <c r="Z36" s="497">
        <f>AVERAGE(W36:Y38)</f>
        <v>2.9999999999930083E-4</v>
      </c>
      <c r="AA36" s="498"/>
      <c r="AB36" s="499"/>
      <c r="AC36" s="531">
        <f>(A36+AF36)+Z36</f>
        <v>20.000299999999999</v>
      </c>
      <c r="AD36" s="532"/>
      <c r="AE36" s="533"/>
      <c r="AF36" s="507">
        <v>0</v>
      </c>
      <c r="AG36" s="508"/>
      <c r="AH36" s="508"/>
      <c r="AI36" s="516">
        <f>_xlfn.STDEV.S(W36:Y38)/SQRT(3)</f>
        <v>0</v>
      </c>
      <c r="AJ36" s="517"/>
      <c r="AK36" s="518"/>
      <c r="AL36" s="453">
        <f>K39-A36</f>
        <v>1.1000000000045418E-3</v>
      </c>
      <c r="AM36" s="454"/>
      <c r="AN36" s="455"/>
    </row>
    <row r="37" spans="1:40" s="86" customFormat="1" ht="21" customHeight="1">
      <c r="A37" s="292"/>
      <c r="B37" s="293"/>
      <c r="C37" s="294"/>
      <c r="D37" s="294"/>
      <c r="E37" s="294"/>
      <c r="F37" s="294">
        <v>2</v>
      </c>
      <c r="G37" s="294"/>
      <c r="H37" s="299">
        <v>20.000800000000002</v>
      </c>
      <c r="I37" s="300"/>
      <c r="J37" s="301"/>
      <c r="K37" s="299">
        <v>20.001100000000001</v>
      </c>
      <c r="L37" s="300"/>
      <c r="M37" s="301"/>
      <c r="N37" s="299">
        <v>20.001100000000001</v>
      </c>
      <c r="O37" s="300"/>
      <c r="P37" s="301"/>
      <c r="Q37" s="299">
        <v>20.000800000000002</v>
      </c>
      <c r="R37" s="300"/>
      <c r="S37" s="301"/>
      <c r="T37" s="488">
        <f t="shared" ref="T37:T38" si="8">(K37-H37-Q37+N37)/2</f>
        <v>2.9999999999930083E-4</v>
      </c>
      <c r="U37" s="487"/>
      <c r="V37" s="490"/>
      <c r="W37" s="488">
        <f t="shared" ref="W37:W38" si="9">AVERAGE(K37:P37)-AVERAGE(H37,Q37)</f>
        <v>2.9999999999930083E-4</v>
      </c>
      <c r="X37" s="487"/>
      <c r="Y37" s="490"/>
      <c r="Z37" s="500"/>
      <c r="AA37" s="501"/>
      <c r="AB37" s="502"/>
      <c r="AC37" s="534"/>
      <c r="AD37" s="535"/>
      <c r="AE37" s="536"/>
      <c r="AF37" s="510"/>
      <c r="AG37" s="511"/>
      <c r="AH37" s="511"/>
      <c r="AI37" s="519"/>
      <c r="AJ37" s="520"/>
      <c r="AK37" s="521"/>
      <c r="AL37" s="456"/>
      <c r="AM37" s="457"/>
      <c r="AN37" s="458"/>
    </row>
    <row r="38" spans="1:40" s="86" customFormat="1" ht="21" customHeight="1">
      <c r="A38" s="312" t="s">
        <v>70</v>
      </c>
      <c r="B38" s="313"/>
      <c r="C38" s="294"/>
      <c r="D38" s="294"/>
      <c r="E38" s="294"/>
      <c r="F38" s="294">
        <v>3</v>
      </c>
      <c r="G38" s="294"/>
      <c r="H38" s="299">
        <v>20.000800000000002</v>
      </c>
      <c r="I38" s="300"/>
      <c r="J38" s="301"/>
      <c r="K38" s="299">
        <v>20.001100000000001</v>
      </c>
      <c r="L38" s="300"/>
      <c r="M38" s="301"/>
      <c r="N38" s="299">
        <v>20.001100000000001</v>
      </c>
      <c r="O38" s="300"/>
      <c r="P38" s="301"/>
      <c r="Q38" s="299">
        <v>20.000800000000002</v>
      </c>
      <c r="R38" s="300"/>
      <c r="S38" s="301"/>
      <c r="T38" s="488">
        <f t="shared" si="8"/>
        <v>2.9999999999930083E-4</v>
      </c>
      <c r="U38" s="487"/>
      <c r="V38" s="490"/>
      <c r="W38" s="488">
        <f t="shared" si="9"/>
        <v>2.9999999999930083E-4</v>
      </c>
      <c r="X38" s="487"/>
      <c r="Y38" s="490"/>
      <c r="Z38" s="503"/>
      <c r="AA38" s="504"/>
      <c r="AB38" s="505"/>
      <c r="AC38" s="537"/>
      <c r="AD38" s="538"/>
      <c r="AE38" s="539"/>
      <c r="AF38" s="513"/>
      <c r="AG38" s="514"/>
      <c r="AH38" s="514"/>
      <c r="AI38" s="519"/>
      <c r="AJ38" s="520"/>
      <c r="AK38" s="521"/>
      <c r="AL38" s="456"/>
      <c r="AM38" s="457"/>
      <c r="AN38" s="458"/>
    </row>
    <row r="39" spans="1:40" s="86" customFormat="1" ht="21" customHeight="1">
      <c r="A39" s="295" t="s">
        <v>43</v>
      </c>
      <c r="B39" s="296"/>
      <c r="C39" s="296"/>
      <c r="D39" s="296"/>
      <c r="E39" s="296"/>
      <c r="F39" s="296"/>
      <c r="G39" s="297"/>
      <c r="H39" s="302"/>
      <c r="I39" s="303"/>
      <c r="J39" s="304"/>
      <c r="K39" s="544">
        <f>AVERAGE(K36:M38,N36:P38)</f>
        <v>20.001100000000005</v>
      </c>
      <c r="L39" s="545"/>
      <c r="M39" s="545"/>
      <c r="N39" s="545"/>
      <c r="O39" s="545"/>
      <c r="P39" s="546"/>
      <c r="Q39" s="299"/>
      <c r="R39" s="300"/>
      <c r="S39" s="301"/>
      <c r="T39" s="465"/>
      <c r="U39" s="465"/>
      <c r="V39" s="465"/>
      <c r="W39" s="465"/>
      <c r="X39" s="465"/>
      <c r="Y39" s="465"/>
      <c r="Z39" s="465"/>
      <c r="AA39" s="465"/>
      <c r="AB39" s="465"/>
      <c r="AC39" s="465"/>
      <c r="AD39" s="465"/>
      <c r="AE39" s="465"/>
      <c r="AI39" s="522"/>
      <c r="AJ39" s="523"/>
      <c r="AK39" s="524"/>
      <c r="AL39" s="459"/>
      <c r="AM39" s="460"/>
      <c r="AN39" s="461"/>
    </row>
    <row r="40" spans="1:40" s="86" customFormat="1" ht="21" customHeight="1">
      <c r="A40" s="290">
        <v>50</v>
      </c>
      <c r="B40" s="291"/>
      <c r="C40" s="294"/>
      <c r="D40" s="294"/>
      <c r="E40" s="294"/>
      <c r="F40" s="294">
        <v>1</v>
      </c>
      <c r="G40" s="294"/>
      <c r="H40" s="299">
        <v>50.001199999999997</v>
      </c>
      <c r="I40" s="300"/>
      <c r="J40" s="301"/>
      <c r="K40" s="299">
        <v>50.001600000000003</v>
      </c>
      <c r="L40" s="300"/>
      <c r="M40" s="301"/>
      <c r="N40" s="299">
        <v>50.001600000000003</v>
      </c>
      <c r="O40" s="300"/>
      <c r="P40" s="301"/>
      <c r="Q40" s="299">
        <v>50.001199999999997</v>
      </c>
      <c r="R40" s="300"/>
      <c r="S40" s="301"/>
      <c r="T40" s="488">
        <f>(K40-H40-Q40+N40)/2</f>
        <v>4.000000000061732E-4</v>
      </c>
      <c r="U40" s="487"/>
      <c r="V40" s="490"/>
      <c r="W40" s="488">
        <f>AVERAGE(K40:P40)-AVERAGE(H40,Q40)</f>
        <v>4.000000000061732E-4</v>
      </c>
      <c r="X40" s="487"/>
      <c r="Y40" s="490"/>
      <c r="Z40" s="497">
        <f>AVERAGE(W40:Y42)</f>
        <v>4.000000000061732E-4</v>
      </c>
      <c r="AA40" s="498"/>
      <c r="AB40" s="499"/>
      <c r="AC40" s="531">
        <f>(A40+AF40)+Z40</f>
        <v>50.000400000000006</v>
      </c>
      <c r="AD40" s="532"/>
      <c r="AE40" s="533"/>
      <c r="AF40" s="507">
        <v>0</v>
      </c>
      <c r="AG40" s="508"/>
      <c r="AH40" s="508"/>
      <c r="AI40" s="516">
        <f>_xlfn.STDEV.S(W40:Y42)/SQRT(3)</f>
        <v>0</v>
      </c>
      <c r="AJ40" s="517"/>
      <c r="AK40" s="518"/>
      <c r="AL40" s="453">
        <f>K43-A40</f>
        <v>1.6000000000033765E-3</v>
      </c>
      <c r="AM40" s="454"/>
      <c r="AN40" s="455"/>
    </row>
    <row r="41" spans="1:40" s="86" customFormat="1" ht="21" customHeight="1">
      <c r="A41" s="292"/>
      <c r="B41" s="293"/>
      <c r="C41" s="294"/>
      <c r="D41" s="294"/>
      <c r="E41" s="294"/>
      <c r="F41" s="294">
        <v>2</v>
      </c>
      <c r="G41" s="294"/>
      <c r="H41" s="299">
        <v>50.001199999999997</v>
      </c>
      <c r="I41" s="300"/>
      <c r="J41" s="301"/>
      <c r="K41" s="299">
        <v>50.001600000000003</v>
      </c>
      <c r="L41" s="300"/>
      <c r="M41" s="301"/>
      <c r="N41" s="299">
        <v>50.001600000000003</v>
      </c>
      <c r="O41" s="300"/>
      <c r="P41" s="301"/>
      <c r="Q41" s="299">
        <v>50.001199999999997</v>
      </c>
      <c r="R41" s="300"/>
      <c r="S41" s="301"/>
      <c r="T41" s="488">
        <f t="shared" ref="T41:T42" si="10">(K41-H41-Q41+N41)/2</f>
        <v>4.000000000061732E-4</v>
      </c>
      <c r="U41" s="487"/>
      <c r="V41" s="490"/>
      <c r="W41" s="488">
        <f t="shared" ref="W41:W42" si="11">AVERAGE(K41:P41)-AVERAGE(H41,Q41)</f>
        <v>4.000000000061732E-4</v>
      </c>
      <c r="X41" s="487"/>
      <c r="Y41" s="490"/>
      <c r="Z41" s="500"/>
      <c r="AA41" s="501"/>
      <c r="AB41" s="502"/>
      <c r="AC41" s="534"/>
      <c r="AD41" s="535"/>
      <c r="AE41" s="536"/>
      <c r="AF41" s="510"/>
      <c r="AG41" s="511"/>
      <c r="AH41" s="511"/>
      <c r="AI41" s="519"/>
      <c r="AJ41" s="520"/>
      <c r="AK41" s="521"/>
      <c r="AL41" s="456"/>
      <c r="AM41" s="457"/>
      <c r="AN41" s="458"/>
    </row>
    <row r="42" spans="1:40" s="86" customFormat="1" ht="21" customHeight="1">
      <c r="A42" s="312" t="s">
        <v>70</v>
      </c>
      <c r="B42" s="313"/>
      <c r="C42" s="294"/>
      <c r="D42" s="294"/>
      <c r="E42" s="294"/>
      <c r="F42" s="294">
        <v>3</v>
      </c>
      <c r="G42" s="294"/>
      <c r="H42" s="299">
        <v>50.001199999999997</v>
      </c>
      <c r="I42" s="300"/>
      <c r="J42" s="301"/>
      <c r="K42" s="299">
        <v>50.001600000000003</v>
      </c>
      <c r="L42" s="300"/>
      <c r="M42" s="301"/>
      <c r="N42" s="299">
        <v>50.001600000000003</v>
      </c>
      <c r="O42" s="300"/>
      <c r="P42" s="301"/>
      <c r="Q42" s="299">
        <v>50.001199999999997</v>
      </c>
      <c r="R42" s="300"/>
      <c r="S42" s="301"/>
      <c r="T42" s="488">
        <f t="shared" si="10"/>
        <v>4.000000000061732E-4</v>
      </c>
      <c r="U42" s="487"/>
      <c r="V42" s="490"/>
      <c r="W42" s="488">
        <f t="shared" si="11"/>
        <v>4.000000000061732E-4</v>
      </c>
      <c r="X42" s="487"/>
      <c r="Y42" s="490"/>
      <c r="Z42" s="503"/>
      <c r="AA42" s="504"/>
      <c r="AB42" s="505"/>
      <c r="AC42" s="537"/>
      <c r="AD42" s="538"/>
      <c r="AE42" s="539"/>
      <c r="AF42" s="513"/>
      <c r="AG42" s="514"/>
      <c r="AH42" s="514"/>
      <c r="AI42" s="519"/>
      <c r="AJ42" s="520"/>
      <c r="AK42" s="521"/>
      <c r="AL42" s="456"/>
      <c r="AM42" s="457"/>
      <c r="AN42" s="458"/>
    </row>
    <row r="43" spans="1:40" s="86" customFormat="1" ht="21" customHeight="1">
      <c r="A43" s="295" t="s">
        <v>43</v>
      </c>
      <c r="B43" s="296"/>
      <c r="C43" s="296"/>
      <c r="D43" s="296"/>
      <c r="E43" s="296"/>
      <c r="F43" s="296"/>
      <c r="G43" s="297"/>
      <c r="H43" s="302"/>
      <c r="I43" s="303"/>
      <c r="J43" s="304"/>
      <c r="K43" s="544">
        <f>AVERAGE(K40:M42,N40:P42)</f>
        <v>50.001600000000003</v>
      </c>
      <c r="L43" s="545"/>
      <c r="M43" s="545"/>
      <c r="N43" s="545"/>
      <c r="O43" s="545"/>
      <c r="P43" s="546"/>
      <c r="Q43" s="299"/>
      <c r="R43" s="300"/>
      <c r="S43" s="301"/>
      <c r="T43" s="465"/>
      <c r="U43" s="465"/>
      <c r="V43" s="465"/>
      <c r="W43" s="465"/>
      <c r="X43" s="465"/>
      <c r="Y43" s="465"/>
      <c r="Z43" s="465"/>
      <c r="AA43" s="465"/>
      <c r="AB43" s="465"/>
      <c r="AC43" s="465"/>
      <c r="AD43" s="465"/>
      <c r="AE43" s="465"/>
      <c r="AI43" s="522"/>
      <c r="AJ43" s="523"/>
      <c r="AK43" s="524"/>
      <c r="AL43" s="459"/>
      <c r="AM43" s="460"/>
      <c r="AN43" s="461"/>
    </row>
    <row r="44" spans="1:40" s="86" customFormat="1" ht="21" customHeight="1">
      <c r="A44" s="290">
        <v>100</v>
      </c>
      <c r="B44" s="291"/>
      <c r="C44" s="294"/>
      <c r="D44" s="294"/>
      <c r="E44" s="294"/>
      <c r="F44" s="294">
        <v>1</v>
      </c>
      <c r="G44" s="294"/>
      <c r="H44" s="299">
        <v>100.00279999999999</v>
      </c>
      <c r="I44" s="300"/>
      <c r="J44" s="301"/>
      <c r="K44" s="299">
        <v>100.00279999999999</v>
      </c>
      <c r="L44" s="300"/>
      <c r="M44" s="301"/>
      <c r="N44" s="299">
        <v>100.00279999999999</v>
      </c>
      <c r="O44" s="300"/>
      <c r="P44" s="301"/>
      <c r="Q44" s="299">
        <v>100.00279999999999</v>
      </c>
      <c r="R44" s="300"/>
      <c r="S44" s="301"/>
      <c r="T44" s="488">
        <f>(K44-H44-Q44+N44)/2</f>
        <v>0</v>
      </c>
      <c r="U44" s="487"/>
      <c r="V44" s="490"/>
      <c r="W44" s="488">
        <f>AVERAGE(K44:P44)-AVERAGE(H44,Q44)</f>
        <v>0</v>
      </c>
      <c r="X44" s="487"/>
      <c r="Y44" s="490"/>
      <c r="Z44" s="497">
        <f>AVERAGE(W44:Y46)</f>
        <v>0</v>
      </c>
      <c r="AA44" s="498"/>
      <c r="AB44" s="499"/>
      <c r="AC44" s="531">
        <f>(A44+AF44)+Z44</f>
        <v>100</v>
      </c>
      <c r="AD44" s="532"/>
      <c r="AE44" s="533"/>
      <c r="AF44" s="507">
        <v>0</v>
      </c>
      <c r="AG44" s="508"/>
      <c r="AH44" s="508"/>
      <c r="AI44" s="516">
        <f>_xlfn.STDEV.S(W44:Y46)/SQRT(3)</f>
        <v>0</v>
      </c>
      <c r="AJ44" s="517"/>
      <c r="AK44" s="518"/>
      <c r="AL44" s="453">
        <f>K47-A44</f>
        <v>2.7999999999934744E-3</v>
      </c>
      <c r="AM44" s="454"/>
      <c r="AN44" s="455"/>
    </row>
    <row r="45" spans="1:40" s="86" customFormat="1" ht="21" customHeight="1">
      <c r="A45" s="292"/>
      <c r="B45" s="293"/>
      <c r="C45" s="294"/>
      <c r="D45" s="294"/>
      <c r="E45" s="294"/>
      <c r="F45" s="294">
        <v>2</v>
      </c>
      <c r="G45" s="294"/>
      <c r="H45" s="299">
        <v>100.00279999999999</v>
      </c>
      <c r="I45" s="300"/>
      <c r="J45" s="301"/>
      <c r="K45" s="299">
        <v>100.00279999999999</v>
      </c>
      <c r="L45" s="300"/>
      <c r="M45" s="301"/>
      <c r="N45" s="299">
        <v>100.00279999999999</v>
      </c>
      <c r="O45" s="300"/>
      <c r="P45" s="301"/>
      <c r="Q45" s="299">
        <v>100.00279999999999</v>
      </c>
      <c r="R45" s="300"/>
      <c r="S45" s="301"/>
      <c r="T45" s="488">
        <f t="shared" ref="T45:T46" si="12">(K45-H45-Q45+N45)/2</f>
        <v>0</v>
      </c>
      <c r="U45" s="487"/>
      <c r="V45" s="490"/>
      <c r="W45" s="488">
        <f t="shared" ref="W45:W46" si="13">AVERAGE(K45:P45)-AVERAGE(H45,Q45)</f>
        <v>0</v>
      </c>
      <c r="X45" s="487"/>
      <c r="Y45" s="490"/>
      <c r="Z45" s="500"/>
      <c r="AA45" s="501"/>
      <c r="AB45" s="502"/>
      <c r="AC45" s="534"/>
      <c r="AD45" s="535"/>
      <c r="AE45" s="536"/>
      <c r="AF45" s="510"/>
      <c r="AG45" s="511"/>
      <c r="AH45" s="511"/>
      <c r="AI45" s="519"/>
      <c r="AJ45" s="520"/>
      <c r="AK45" s="521"/>
      <c r="AL45" s="456"/>
      <c r="AM45" s="457"/>
      <c r="AN45" s="458"/>
    </row>
    <row r="46" spans="1:40" s="86" customFormat="1" ht="21" customHeight="1">
      <c r="A46" s="312" t="s">
        <v>70</v>
      </c>
      <c r="B46" s="313"/>
      <c r="C46" s="294"/>
      <c r="D46" s="294"/>
      <c r="E46" s="294"/>
      <c r="F46" s="294">
        <v>3</v>
      </c>
      <c r="G46" s="294"/>
      <c r="H46" s="299">
        <v>100.00279999999999</v>
      </c>
      <c r="I46" s="300"/>
      <c r="J46" s="301"/>
      <c r="K46" s="299">
        <v>100.00279999999999</v>
      </c>
      <c r="L46" s="300"/>
      <c r="M46" s="301"/>
      <c r="N46" s="299">
        <v>100.00279999999999</v>
      </c>
      <c r="O46" s="300"/>
      <c r="P46" s="301"/>
      <c r="Q46" s="299">
        <v>100.00279999999999</v>
      </c>
      <c r="R46" s="300"/>
      <c r="S46" s="301"/>
      <c r="T46" s="488">
        <f t="shared" si="12"/>
        <v>0</v>
      </c>
      <c r="U46" s="487"/>
      <c r="V46" s="490"/>
      <c r="W46" s="488">
        <f t="shared" si="13"/>
        <v>0</v>
      </c>
      <c r="X46" s="487"/>
      <c r="Y46" s="490"/>
      <c r="Z46" s="503"/>
      <c r="AA46" s="504"/>
      <c r="AB46" s="505"/>
      <c r="AC46" s="537"/>
      <c r="AD46" s="538"/>
      <c r="AE46" s="539"/>
      <c r="AF46" s="513"/>
      <c r="AG46" s="514"/>
      <c r="AH46" s="514"/>
      <c r="AI46" s="519"/>
      <c r="AJ46" s="520"/>
      <c r="AK46" s="521"/>
      <c r="AL46" s="456"/>
      <c r="AM46" s="457"/>
      <c r="AN46" s="458"/>
    </row>
    <row r="47" spans="1:40" s="86" customFormat="1" ht="21" customHeight="1">
      <c r="A47" s="295" t="s">
        <v>43</v>
      </c>
      <c r="B47" s="296"/>
      <c r="C47" s="296"/>
      <c r="D47" s="296"/>
      <c r="E47" s="296"/>
      <c r="F47" s="296"/>
      <c r="G47" s="297"/>
      <c r="H47" s="302"/>
      <c r="I47" s="303"/>
      <c r="J47" s="304"/>
      <c r="K47" s="544">
        <f>AVERAGE(K44:M46,N44:P46)</f>
        <v>100.00279999999999</v>
      </c>
      <c r="L47" s="545"/>
      <c r="M47" s="545"/>
      <c r="N47" s="545"/>
      <c r="O47" s="545"/>
      <c r="P47" s="546"/>
      <c r="Q47" s="299"/>
      <c r="R47" s="300"/>
      <c r="S47" s="301"/>
      <c r="T47" s="465"/>
      <c r="U47" s="465"/>
      <c r="V47" s="465"/>
      <c r="W47" s="465"/>
      <c r="X47" s="465"/>
      <c r="Y47" s="465"/>
      <c r="Z47" s="465"/>
      <c r="AA47" s="465"/>
      <c r="AB47" s="465"/>
      <c r="AC47" s="465"/>
      <c r="AD47" s="465"/>
      <c r="AE47" s="465"/>
      <c r="AI47" s="522"/>
      <c r="AJ47" s="523"/>
      <c r="AK47" s="524"/>
      <c r="AL47" s="459"/>
      <c r="AM47" s="460"/>
      <c r="AN47" s="461"/>
    </row>
    <row r="48" spans="1:40" s="86" customFormat="1" ht="21" customHeight="1">
      <c r="A48" s="290">
        <v>200</v>
      </c>
      <c r="B48" s="291"/>
      <c r="C48" s="294"/>
      <c r="D48" s="294"/>
      <c r="E48" s="294"/>
      <c r="F48" s="294">
        <v>1</v>
      </c>
      <c r="G48" s="294"/>
      <c r="H48" s="299">
        <v>200.0009</v>
      </c>
      <c r="I48" s="300"/>
      <c r="J48" s="301"/>
      <c r="K48" s="299">
        <v>200.00149999999999</v>
      </c>
      <c r="L48" s="300"/>
      <c r="M48" s="301"/>
      <c r="N48" s="299">
        <v>200.00149999999999</v>
      </c>
      <c r="O48" s="300"/>
      <c r="P48" s="301"/>
      <c r="Q48" s="299">
        <v>200.0009</v>
      </c>
      <c r="R48" s="300"/>
      <c r="S48" s="301"/>
      <c r="T48" s="488">
        <f>(K48-H48-Q48+N48)/2</f>
        <v>5.9999999999149622E-4</v>
      </c>
      <c r="U48" s="487"/>
      <c r="V48" s="490"/>
      <c r="W48" s="488">
        <f>AVERAGE(K48:P48)-AVERAGE(H48,Q48)</f>
        <v>5.9999999999149622E-4</v>
      </c>
      <c r="X48" s="487"/>
      <c r="Y48" s="490"/>
      <c r="Z48" s="497">
        <f>AVERAGE(W48:Y50)</f>
        <v>5.9999999999149622E-4</v>
      </c>
      <c r="AA48" s="498"/>
      <c r="AB48" s="499"/>
      <c r="AC48" s="531">
        <f>(A48+AF48)+Z48</f>
        <v>200.00059999999999</v>
      </c>
      <c r="AD48" s="532"/>
      <c r="AE48" s="533"/>
      <c r="AF48" s="507">
        <v>0</v>
      </c>
      <c r="AG48" s="508"/>
      <c r="AH48" s="508"/>
      <c r="AI48" s="516">
        <f>_xlfn.STDEV.S(W48:Y50)/SQRT(3)</f>
        <v>0</v>
      </c>
      <c r="AJ48" s="517"/>
      <c r="AK48" s="518"/>
      <c r="AL48" s="453">
        <f>K51-A48</f>
        <v>1.4999999999929514E-3</v>
      </c>
      <c r="AM48" s="454"/>
      <c r="AN48" s="455"/>
    </row>
    <row r="49" spans="1:40" s="86" customFormat="1" ht="21" customHeight="1">
      <c r="A49" s="292"/>
      <c r="B49" s="293"/>
      <c r="C49" s="294"/>
      <c r="D49" s="294"/>
      <c r="E49" s="294"/>
      <c r="F49" s="294">
        <v>2</v>
      </c>
      <c r="G49" s="294"/>
      <c r="H49" s="299">
        <v>200.0009</v>
      </c>
      <c r="I49" s="300"/>
      <c r="J49" s="301"/>
      <c r="K49" s="299">
        <v>200.00149999999999</v>
      </c>
      <c r="L49" s="300"/>
      <c r="M49" s="301"/>
      <c r="N49" s="299">
        <v>200.00149999999999</v>
      </c>
      <c r="O49" s="300"/>
      <c r="P49" s="301"/>
      <c r="Q49" s="299">
        <v>200.0009</v>
      </c>
      <c r="R49" s="300"/>
      <c r="S49" s="301"/>
      <c r="T49" s="488">
        <f t="shared" ref="T49:T50" si="14">(K49-H49-Q49+N49)/2</f>
        <v>5.9999999999149622E-4</v>
      </c>
      <c r="U49" s="487"/>
      <c r="V49" s="490"/>
      <c r="W49" s="488">
        <f t="shared" ref="W49:W50" si="15">AVERAGE(K49:P49)-AVERAGE(H49,Q49)</f>
        <v>5.9999999999149622E-4</v>
      </c>
      <c r="X49" s="487"/>
      <c r="Y49" s="490"/>
      <c r="Z49" s="500"/>
      <c r="AA49" s="501"/>
      <c r="AB49" s="502"/>
      <c r="AC49" s="534"/>
      <c r="AD49" s="535"/>
      <c r="AE49" s="536"/>
      <c r="AF49" s="510"/>
      <c r="AG49" s="511"/>
      <c r="AH49" s="511"/>
      <c r="AI49" s="519"/>
      <c r="AJ49" s="520"/>
      <c r="AK49" s="521"/>
      <c r="AL49" s="456"/>
      <c r="AM49" s="457"/>
      <c r="AN49" s="458"/>
    </row>
    <row r="50" spans="1:40" s="86" customFormat="1" ht="21" customHeight="1">
      <c r="A50" s="312" t="s">
        <v>70</v>
      </c>
      <c r="B50" s="313"/>
      <c r="C50" s="294"/>
      <c r="D50" s="294"/>
      <c r="E50" s="294"/>
      <c r="F50" s="294">
        <v>3</v>
      </c>
      <c r="G50" s="294"/>
      <c r="H50" s="299">
        <v>200.0009</v>
      </c>
      <c r="I50" s="300"/>
      <c r="J50" s="301"/>
      <c r="K50" s="299">
        <v>200.00149999999999</v>
      </c>
      <c r="L50" s="300"/>
      <c r="M50" s="301"/>
      <c r="N50" s="299">
        <v>200.00149999999999</v>
      </c>
      <c r="O50" s="300"/>
      <c r="P50" s="301"/>
      <c r="Q50" s="299">
        <v>200.0009</v>
      </c>
      <c r="R50" s="300"/>
      <c r="S50" s="301"/>
      <c r="T50" s="488">
        <f t="shared" si="14"/>
        <v>5.9999999999149622E-4</v>
      </c>
      <c r="U50" s="487"/>
      <c r="V50" s="490"/>
      <c r="W50" s="488">
        <f t="shared" si="15"/>
        <v>5.9999999999149622E-4</v>
      </c>
      <c r="X50" s="487"/>
      <c r="Y50" s="490"/>
      <c r="Z50" s="503"/>
      <c r="AA50" s="504"/>
      <c r="AB50" s="505"/>
      <c r="AC50" s="537"/>
      <c r="AD50" s="538"/>
      <c r="AE50" s="539"/>
      <c r="AF50" s="513"/>
      <c r="AG50" s="514"/>
      <c r="AH50" s="514"/>
      <c r="AI50" s="519"/>
      <c r="AJ50" s="520"/>
      <c r="AK50" s="521"/>
      <c r="AL50" s="456"/>
      <c r="AM50" s="457"/>
      <c r="AN50" s="458"/>
    </row>
    <row r="51" spans="1:40" s="86" customFormat="1" ht="21" customHeight="1">
      <c r="A51" s="295" t="s">
        <v>43</v>
      </c>
      <c r="B51" s="296"/>
      <c r="C51" s="296"/>
      <c r="D51" s="296"/>
      <c r="E51" s="296"/>
      <c r="F51" s="296"/>
      <c r="G51" s="297"/>
      <c r="H51" s="302"/>
      <c r="I51" s="303"/>
      <c r="J51" s="304"/>
      <c r="K51" s="544">
        <f>AVERAGE(K48:M50,N48:P50)</f>
        <v>200.00149999999999</v>
      </c>
      <c r="L51" s="545"/>
      <c r="M51" s="545"/>
      <c r="N51" s="545"/>
      <c r="O51" s="545"/>
      <c r="P51" s="546"/>
      <c r="Q51" s="299"/>
      <c r="R51" s="300"/>
      <c r="S51" s="301"/>
      <c r="T51" s="465"/>
      <c r="U51" s="465"/>
      <c r="V51" s="465"/>
      <c r="W51" s="465"/>
      <c r="X51" s="465"/>
      <c r="Y51" s="465"/>
      <c r="Z51" s="465"/>
      <c r="AA51" s="465"/>
      <c r="AB51" s="465"/>
      <c r="AC51" s="465"/>
      <c r="AD51" s="465"/>
      <c r="AE51" s="465"/>
      <c r="AI51" s="522"/>
      <c r="AJ51" s="523"/>
      <c r="AK51" s="524"/>
      <c r="AL51" s="459"/>
      <c r="AM51" s="460"/>
      <c r="AN51" s="461"/>
    </row>
    <row r="52" spans="1:40" s="86" customFormat="1" ht="21" customHeight="1">
      <c r="A52" s="290">
        <v>500</v>
      </c>
      <c r="B52" s="291"/>
      <c r="C52" s="294"/>
      <c r="D52" s="294"/>
      <c r="E52" s="294"/>
      <c r="F52" s="294">
        <v>1</v>
      </c>
      <c r="G52" s="294"/>
      <c r="H52" s="334">
        <v>500.8</v>
      </c>
      <c r="I52" s="335"/>
      <c r="J52" s="336"/>
      <c r="K52" s="334">
        <v>500.1</v>
      </c>
      <c r="L52" s="335"/>
      <c r="M52" s="336"/>
      <c r="N52" s="334">
        <v>500.1</v>
      </c>
      <c r="O52" s="335"/>
      <c r="P52" s="336"/>
      <c r="Q52" s="334">
        <v>500.8</v>
      </c>
      <c r="R52" s="335"/>
      <c r="S52" s="336"/>
      <c r="T52" s="488">
        <f>(K52-H52-Q52+N52)/2</f>
        <v>-0.69999999999998863</v>
      </c>
      <c r="U52" s="487"/>
      <c r="V52" s="490"/>
      <c r="W52" s="488">
        <f>AVERAGE(K52:P52)-AVERAGE(H52,Q52)</f>
        <v>-0.69999999999998863</v>
      </c>
      <c r="X52" s="487"/>
      <c r="Y52" s="490"/>
      <c r="Z52" s="497">
        <f>AVERAGE(W52:Y54)</f>
        <v>-0.69999999999998863</v>
      </c>
      <c r="AA52" s="498"/>
      <c r="AB52" s="499"/>
      <c r="AC52" s="531">
        <f>(A52+AF52)+Z52</f>
        <v>499.3</v>
      </c>
      <c r="AD52" s="532"/>
      <c r="AE52" s="533"/>
      <c r="AF52" s="507">
        <v>0</v>
      </c>
      <c r="AG52" s="508"/>
      <c r="AH52" s="508"/>
      <c r="AI52" s="516">
        <f>_xlfn.STDEV.S(W52:Y54)/SQRT(3)</f>
        <v>0</v>
      </c>
      <c r="AJ52" s="517"/>
      <c r="AK52" s="518"/>
      <c r="AL52" s="453">
        <f>K55-A52</f>
        <v>9.9999999999965894E-2</v>
      </c>
      <c r="AM52" s="454"/>
      <c r="AN52" s="455"/>
    </row>
    <row r="53" spans="1:40" s="86" customFormat="1" ht="21" customHeight="1">
      <c r="A53" s="292"/>
      <c r="B53" s="293"/>
      <c r="C53" s="294"/>
      <c r="D53" s="294"/>
      <c r="E53" s="294"/>
      <c r="F53" s="294">
        <v>2</v>
      </c>
      <c r="G53" s="294"/>
      <c r="H53" s="334">
        <v>500.8</v>
      </c>
      <c r="I53" s="335"/>
      <c r="J53" s="336"/>
      <c r="K53" s="334">
        <v>500.1</v>
      </c>
      <c r="L53" s="335"/>
      <c r="M53" s="336"/>
      <c r="N53" s="334">
        <v>500.1</v>
      </c>
      <c r="O53" s="335"/>
      <c r="P53" s="336"/>
      <c r="Q53" s="334">
        <v>500.8</v>
      </c>
      <c r="R53" s="335"/>
      <c r="S53" s="336"/>
      <c r="T53" s="488">
        <f t="shared" ref="T53:T54" si="16">(K53-H53-Q53+N53)/2</f>
        <v>-0.69999999999998863</v>
      </c>
      <c r="U53" s="487"/>
      <c r="V53" s="490"/>
      <c r="W53" s="488">
        <f t="shared" ref="W53:W54" si="17">AVERAGE(K53:P53)-AVERAGE(H53,Q53)</f>
        <v>-0.69999999999998863</v>
      </c>
      <c r="X53" s="487"/>
      <c r="Y53" s="490"/>
      <c r="Z53" s="500"/>
      <c r="AA53" s="501"/>
      <c r="AB53" s="502"/>
      <c r="AC53" s="534"/>
      <c r="AD53" s="535"/>
      <c r="AE53" s="536"/>
      <c r="AF53" s="510"/>
      <c r="AG53" s="511"/>
      <c r="AH53" s="511"/>
      <c r="AI53" s="519"/>
      <c r="AJ53" s="520"/>
      <c r="AK53" s="521"/>
      <c r="AL53" s="456"/>
      <c r="AM53" s="457"/>
      <c r="AN53" s="458"/>
    </row>
    <row r="54" spans="1:40" s="86" customFormat="1" ht="21" customHeight="1">
      <c r="A54" s="312" t="s">
        <v>70</v>
      </c>
      <c r="B54" s="313"/>
      <c r="C54" s="294"/>
      <c r="D54" s="294"/>
      <c r="E54" s="294"/>
      <c r="F54" s="294">
        <v>3</v>
      </c>
      <c r="G54" s="294"/>
      <c r="H54" s="334">
        <v>500.8</v>
      </c>
      <c r="I54" s="335"/>
      <c r="J54" s="336"/>
      <c r="K54" s="334">
        <v>500.1</v>
      </c>
      <c r="L54" s="335"/>
      <c r="M54" s="336"/>
      <c r="N54" s="334">
        <v>500.1</v>
      </c>
      <c r="O54" s="335"/>
      <c r="P54" s="336"/>
      <c r="Q54" s="334">
        <v>500.8</v>
      </c>
      <c r="R54" s="335"/>
      <c r="S54" s="336"/>
      <c r="T54" s="488">
        <f t="shared" si="16"/>
        <v>-0.69999999999998863</v>
      </c>
      <c r="U54" s="487"/>
      <c r="V54" s="490"/>
      <c r="W54" s="488">
        <f t="shared" si="17"/>
        <v>-0.69999999999998863</v>
      </c>
      <c r="X54" s="487"/>
      <c r="Y54" s="490"/>
      <c r="Z54" s="503"/>
      <c r="AA54" s="504"/>
      <c r="AB54" s="505"/>
      <c r="AC54" s="537"/>
      <c r="AD54" s="538"/>
      <c r="AE54" s="539"/>
      <c r="AF54" s="513"/>
      <c r="AG54" s="514"/>
      <c r="AH54" s="514"/>
      <c r="AI54" s="519"/>
      <c r="AJ54" s="520"/>
      <c r="AK54" s="521"/>
      <c r="AL54" s="456"/>
      <c r="AM54" s="457"/>
      <c r="AN54" s="458"/>
    </row>
    <row r="55" spans="1:40" s="86" customFormat="1" ht="21" customHeight="1">
      <c r="A55" s="295" t="s">
        <v>43</v>
      </c>
      <c r="B55" s="296"/>
      <c r="C55" s="296"/>
      <c r="D55" s="296"/>
      <c r="E55" s="296"/>
      <c r="F55" s="296"/>
      <c r="G55" s="297"/>
      <c r="H55" s="302"/>
      <c r="I55" s="303"/>
      <c r="J55" s="304"/>
      <c r="K55" s="547">
        <f>AVERAGE(K52:M54,N52:P54)</f>
        <v>500.09999999999997</v>
      </c>
      <c r="L55" s="548"/>
      <c r="M55" s="548"/>
      <c r="N55" s="548"/>
      <c r="O55" s="548"/>
      <c r="P55" s="549"/>
      <c r="Q55" s="299"/>
      <c r="R55" s="300"/>
      <c r="S55" s="301"/>
      <c r="T55" s="540"/>
      <c r="U55" s="541"/>
      <c r="V55" s="541"/>
      <c r="W55" s="541"/>
      <c r="X55" s="541"/>
      <c r="Y55" s="541"/>
      <c r="Z55" s="541"/>
      <c r="AA55" s="541"/>
      <c r="AB55" s="541"/>
      <c r="AC55" s="541"/>
      <c r="AD55" s="541"/>
      <c r="AE55" s="541"/>
      <c r="AF55" s="542"/>
      <c r="AG55" s="542"/>
      <c r="AH55" s="543"/>
      <c r="AI55" s="522"/>
      <c r="AJ55" s="523"/>
      <c r="AK55" s="524"/>
      <c r="AL55" s="459"/>
      <c r="AM55" s="460"/>
      <c r="AN55" s="461"/>
    </row>
    <row r="56" spans="1:40" s="86" customFormat="1" ht="18" customHeight="1">
      <c r="A56" s="140"/>
      <c r="B56" s="140"/>
      <c r="C56" s="140"/>
      <c r="D56" s="141"/>
      <c r="E56" s="142"/>
      <c r="F56" s="142"/>
      <c r="G56" s="142"/>
      <c r="H56" s="142"/>
      <c r="I56" s="142"/>
      <c r="J56" s="142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31"/>
    </row>
    <row r="57" spans="1:40" s="87" customFormat="1" ht="18" customHeight="1">
      <c r="A57" s="298" t="s">
        <v>48</v>
      </c>
      <c r="B57" s="298"/>
      <c r="C57" s="298"/>
      <c r="D57" s="298"/>
      <c r="E57" s="90" t="str">
        <f>'Data(mg)'!E45</f>
        <v>Mr.Nirut  Loha</v>
      </c>
      <c r="F57" s="243"/>
      <c r="G57" s="90"/>
      <c r="H57" s="90"/>
      <c r="I57" s="90"/>
      <c r="J57" s="90"/>
      <c r="K57" s="88"/>
      <c r="L57" s="88"/>
      <c r="M57" s="88"/>
      <c r="N57" s="88"/>
      <c r="O57" s="88"/>
      <c r="P57" s="88"/>
      <c r="Q57" s="88"/>
      <c r="R57" s="88"/>
      <c r="AC57" s="132"/>
      <c r="AD57" s="132"/>
      <c r="AE57" s="132"/>
    </row>
    <row r="58" spans="1:40" s="86" customFormat="1" ht="18" customHeight="1">
      <c r="AC58" s="134"/>
      <c r="AD58" s="134"/>
      <c r="AE58" s="134"/>
    </row>
    <row r="59" spans="1:40" s="86" customFormat="1" ht="18" customHeight="1">
      <c r="E59" s="69"/>
      <c r="F59" s="81"/>
      <c r="G59"/>
      <c r="AE59" s="133"/>
    </row>
    <row r="60" spans="1:40" s="86" customFormat="1" ht="18" customHeight="1">
      <c r="E60" s="69"/>
      <c r="F60" s="63"/>
      <c r="G60" s="63"/>
      <c r="H60" s="82" t="s">
        <v>157</v>
      </c>
      <c r="I60" s="143"/>
      <c r="J60" s="144"/>
      <c r="K60" s="54"/>
      <c r="L60" s="54"/>
      <c r="M60" s="54"/>
      <c r="N60" s="54"/>
    </row>
    <row r="61" spans="1:40" ht="15" customHeight="1">
      <c r="H61" s="82" t="s">
        <v>158</v>
      </c>
    </row>
    <row r="62" spans="1:40" ht="15" customHeight="1">
      <c r="H62" s="82" t="s">
        <v>159</v>
      </c>
    </row>
    <row r="63" spans="1:40" ht="15" customHeight="1">
      <c r="H63" s="82" t="s">
        <v>160</v>
      </c>
    </row>
    <row r="64" spans="1:40" ht="16.5" customHeight="1">
      <c r="H64" s="82" t="s">
        <v>161</v>
      </c>
    </row>
    <row r="65" spans="1:1" ht="16.5" customHeight="1">
      <c r="A65" s="89"/>
    </row>
    <row r="66" spans="1:1" ht="16.5" customHeight="1"/>
    <row r="67" spans="1:1" ht="16.5" customHeight="1"/>
    <row r="68" spans="1:1" ht="16.5" customHeight="1"/>
    <row r="69" spans="1:1" ht="16.5" customHeight="1"/>
    <row r="70" spans="1:1" ht="16.5" customHeight="1"/>
    <row r="71" spans="1:1" ht="16.5" customHeight="1"/>
    <row r="72" spans="1:1" ht="16.5" customHeight="1"/>
    <row r="73" spans="1:1" ht="16.5" customHeight="1"/>
    <row r="74" spans="1:1" ht="16.5" customHeight="1"/>
    <row r="75" spans="1:1" ht="18" customHeight="1"/>
    <row r="76" spans="1:1" ht="6" customHeight="1"/>
    <row r="77" spans="1:1" ht="18" customHeight="1"/>
    <row r="78" spans="1:1" ht="18" customHeight="1"/>
    <row r="79" spans="1:1" ht="16.5" customHeight="1"/>
    <row r="80" spans="1:1" ht="16.5" customHeight="1"/>
    <row r="81" ht="16.5" customHeight="1"/>
    <row r="82" ht="6" customHeight="1"/>
    <row r="83" ht="16.5" customHeight="1"/>
    <row r="84" ht="16.5" customHeight="1"/>
    <row r="85" ht="16.5" customHeight="1"/>
    <row r="86" ht="6" customHeight="1"/>
    <row r="87" ht="16.5" customHeight="1"/>
    <row r="88" ht="6" customHeight="1"/>
    <row r="89" ht="16.5" customHeight="1"/>
    <row r="120" ht="6" customHeight="1"/>
    <row r="126" ht="6" customHeight="1"/>
    <row r="161" ht="18" customHeight="1"/>
    <row r="162" ht="6.75" customHeight="1"/>
  </sheetData>
  <mergeCells count="342">
    <mergeCell ref="AF48:AH50"/>
    <mergeCell ref="AI48:AK51"/>
    <mergeCell ref="AL48:AN51"/>
    <mergeCell ref="T49:V49"/>
    <mergeCell ref="W49:Y49"/>
    <mergeCell ref="T50:V50"/>
    <mergeCell ref="W50:Y50"/>
    <mergeCell ref="T52:V52"/>
    <mergeCell ref="W52:Y52"/>
    <mergeCell ref="Z52:AB54"/>
    <mergeCell ref="AC52:AE54"/>
    <mergeCell ref="AF52:AH54"/>
    <mergeCell ref="AI52:AK55"/>
    <mergeCell ref="AL52:AN55"/>
    <mergeCell ref="T53:V53"/>
    <mergeCell ref="W53:Y53"/>
    <mergeCell ref="T54:V54"/>
    <mergeCell ref="W54:Y54"/>
    <mergeCell ref="AF40:AH42"/>
    <mergeCell ref="AI40:AK43"/>
    <mergeCell ref="AL40:AN43"/>
    <mergeCell ref="T41:V41"/>
    <mergeCell ref="W41:Y41"/>
    <mergeCell ref="T42:V42"/>
    <mergeCell ref="W42:Y42"/>
    <mergeCell ref="T44:V44"/>
    <mergeCell ref="W44:Y44"/>
    <mergeCell ref="Z44:AB46"/>
    <mergeCell ref="AC44:AE46"/>
    <mergeCell ref="AF44:AH46"/>
    <mergeCell ref="AI44:AK47"/>
    <mergeCell ref="AL44:AN47"/>
    <mergeCell ref="T45:V45"/>
    <mergeCell ref="W45:Y45"/>
    <mergeCell ref="T46:V46"/>
    <mergeCell ref="W46:Y46"/>
    <mergeCell ref="AF32:AH34"/>
    <mergeCell ref="AI32:AK35"/>
    <mergeCell ref="AL32:AN35"/>
    <mergeCell ref="T33:V33"/>
    <mergeCell ref="W33:Y33"/>
    <mergeCell ref="T34:V34"/>
    <mergeCell ref="W34:Y34"/>
    <mergeCell ref="T36:V36"/>
    <mergeCell ref="W36:Y36"/>
    <mergeCell ref="Z36:AB38"/>
    <mergeCell ref="AC36:AE38"/>
    <mergeCell ref="AF36:AH38"/>
    <mergeCell ref="AI36:AK39"/>
    <mergeCell ref="AL36:AN39"/>
    <mergeCell ref="T37:V37"/>
    <mergeCell ref="W37:Y37"/>
    <mergeCell ref="T38:V38"/>
    <mergeCell ref="W38:Y38"/>
    <mergeCell ref="AF24:AH26"/>
    <mergeCell ref="AI24:AK27"/>
    <mergeCell ref="AL24:AN27"/>
    <mergeCell ref="T25:V25"/>
    <mergeCell ref="W25:Y25"/>
    <mergeCell ref="T26:V26"/>
    <mergeCell ref="W26:Y26"/>
    <mergeCell ref="T28:V28"/>
    <mergeCell ref="W28:Y28"/>
    <mergeCell ref="Z28:AB30"/>
    <mergeCell ref="AC28:AE30"/>
    <mergeCell ref="AF28:AH30"/>
    <mergeCell ref="AI28:AK31"/>
    <mergeCell ref="AL28:AN31"/>
    <mergeCell ref="T29:V29"/>
    <mergeCell ref="W29:Y29"/>
    <mergeCell ref="T30:V30"/>
    <mergeCell ref="W30:Y30"/>
    <mergeCell ref="AF18:AH19"/>
    <mergeCell ref="AI18:AK19"/>
    <mergeCell ref="AL18:AN19"/>
    <mergeCell ref="T20:V20"/>
    <mergeCell ref="W20:Y20"/>
    <mergeCell ref="Z20:AB22"/>
    <mergeCell ref="AC20:AE22"/>
    <mergeCell ref="AF20:AH22"/>
    <mergeCell ref="AI20:AK23"/>
    <mergeCell ref="AL20:AN23"/>
    <mergeCell ref="T21:V21"/>
    <mergeCell ref="W21:Y21"/>
    <mergeCell ref="T22:V22"/>
    <mergeCell ref="W22:Y22"/>
    <mergeCell ref="H53:J53"/>
    <mergeCell ref="K53:M53"/>
    <mergeCell ref="N53:P53"/>
    <mergeCell ref="Q53:S53"/>
    <mergeCell ref="Q27:S27"/>
    <mergeCell ref="H11:N11"/>
    <mergeCell ref="T11:Z11"/>
    <mergeCell ref="H12:N12"/>
    <mergeCell ref="T12:Z12"/>
    <mergeCell ref="H13:N13"/>
    <mergeCell ref="T13:Z13"/>
    <mergeCell ref="H14:N14"/>
    <mergeCell ref="T14:Z14"/>
    <mergeCell ref="H15:N15"/>
    <mergeCell ref="T15:Z15"/>
    <mergeCell ref="H16:N16"/>
    <mergeCell ref="K51:P51"/>
    <mergeCell ref="K55:P55"/>
    <mergeCell ref="Z18:AB19"/>
    <mergeCell ref="T48:V48"/>
    <mergeCell ref="W48:Y48"/>
    <mergeCell ref="Z48:AB50"/>
    <mergeCell ref="F6:AC6"/>
    <mergeCell ref="AC18:AE19"/>
    <mergeCell ref="T24:V24"/>
    <mergeCell ref="W24:Y24"/>
    <mergeCell ref="Z24:AB26"/>
    <mergeCell ref="AC24:AE26"/>
    <mergeCell ref="T32:V32"/>
    <mergeCell ref="W32:Y32"/>
    <mergeCell ref="Z32:AB34"/>
    <mergeCell ref="AC32:AE34"/>
    <mergeCell ref="T40:V40"/>
    <mergeCell ref="W40:Y40"/>
    <mergeCell ref="Z40:AB42"/>
    <mergeCell ref="AC40:AE42"/>
    <mergeCell ref="AC48:AE50"/>
    <mergeCell ref="H27:J27"/>
    <mergeCell ref="K35:P35"/>
    <mergeCell ref="K39:P39"/>
    <mergeCell ref="K43:P43"/>
    <mergeCell ref="H51:J51"/>
    <mergeCell ref="Q51:S51"/>
    <mergeCell ref="H42:J42"/>
    <mergeCell ref="K42:M42"/>
    <mergeCell ref="N42:P42"/>
    <mergeCell ref="Q42:S42"/>
    <mergeCell ref="H39:J39"/>
    <mergeCell ref="Q39:S39"/>
    <mergeCell ref="K47:P47"/>
    <mergeCell ref="K46:M46"/>
    <mergeCell ref="N46:P46"/>
    <mergeCell ref="Q46:S46"/>
    <mergeCell ref="A47:G47"/>
    <mergeCell ref="A50:B50"/>
    <mergeCell ref="H50:J50"/>
    <mergeCell ref="K50:M50"/>
    <mergeCell ref="N50:P50"/>
    <mergeCell ref="Q50:S50"/>
    <mergeCell ref="H49:J49"/>
    <mergeCell ref="K49:M49"/>
    <mergeCell ref="N49:P49"/>
    <mergeCell ref="Q49:S49"/>
    <mergeCell ref="A48:B49"/>
    <mergeCell ref="H48:J48"/>
    <mergeCell ref="K48:M48"/>
    <mergeCell ref="N48:P48"/>
    <mergeCell ref="Q48:S48"/>
    <mergeCell ref="C48:E50"/>
    <mergeCell ref="F48:G48"/>
    <mergeCell ref="F49:G49"/>
    <mergeCell ref="F50:G50"/>
    <mergeCell ref="A57:D57"/>
    <mergeCell ref="A40:B41"/>
    <mergeCell ref="H40:J40"/>
    <mergeCell ref="K40:M40"/>
    <mergeCell ref="N40:P40"/>
    <mergeCell ref="Q40:S40"/>
    <mergeCell ref="H55:J55"/>
    <mergeCell ref="Q55:S55"/>
    <mergeCell ref="A54:B54"/>
    <mergeCell ref="H54:J54"/>
    <mergeCell ref="K54:M54"/>
    <mergeCell ref="N54:P54"/>
    <mergeCell ref="Q54:S54"/>
    <mergeCell ref="H43:J43"/>
    <mergeCell ref="Q43:S43"/>
    <mergeCell ref="A42:B42"/>
    <mergeCell ref="A43:G43"/>
    <mergeCell ref="H45:J45"/>
    <mergeCell ref="K45:M45"/>
    <mergeCell ref="N45:P45"/>
    <mergeCell ref="Q45:S45"/>
    <mergeCell ref="A44:B45"/>
    <mergeCell ref="H44:J44"/>
    <mergeCell ref="K44:M44"/>
    <mergeCell ref="Q52:S52"/>
    <mergeCell ref="C52:E54"/>
    <mergeCell ref="F52:G52"/>
    <mergeCell ref="F53:G53"/>
    <mergeCell ref="F54:G54"/>
    <mergeCell ref="C40:E42"/>
    <mergeCell ref="F40:G40"/>
    <mergeCell ref="F41:G41"/>
    <mergeCell ref="F42:G42"/>
    <mergeCell ref="H41:J41"/>
    <mergeCell ref="K41:M41"/>
    <mergeCell ref="N41:P41"/>
    <mergeCell ref="Q41:S41"/>
    <mergeCell ref="N44:P44"/>
    <mergeCell ref="Q44:S44"/>
    <mergeCell ref="C44:E46"/>
    <mergeCell ref="F44:G44"/>
    <mergeCell ref="F45:G45"/>
    <mergeCell ref="F46:G46"/>
    <mergeCell ref="A51:G51"/>
    <mergeCell ref="H47:J47"/>
    <mergeCell ref="Q47:S47"/>
    <mergeCell ref="A46:B46"/>
    <mergeCell ref="H46:J46"/>
    <mergeCell ref="A55:G55"/>
    <mergeCell ref="A38:B38"/>
    <mergeCell ref="H38:J38"/>
    <mergeCell ref="K38:M38"/>
    <mergeCell ref="N38:P38"/>
    <mergeCell ref="Q38:S38"/>
    <mergeCell ref="A39:G39"/>
    <mergeCell ref="H37:J37"/>
    <mergeCell ref="K37:M37"/>
    <mergeCell ref="N37:P37"/>
    <mergeCell ref="Q37:S37"/>
    <mergeCell ref="A36:B37"/>
    <mergeCell ref="H36:J36"/>
    <mergeCell ref="K36:M36"/>
    <mergeCell ref="N36:P36"/>
    <mergeCell ref="Q36:S36"/>
    <mergeCell ref="C36:E38"/>
    <mergeCell ref="F36:G36"/>
    <mergeCell ref="F37:G37"/>
    <mergeCell ref="F38:G38"/>
    <mergeCell ref="A52:B53"/>
    <mergeCell ref="H52:J52"/>
    <mergeCell ref="K52:M52"/>
    <mergeCell ref="N52:P52"/>
    <mergeCell ref="A32:B33"/>
    <mergeCell ref="H32:J32"/>
    <mergeCell ref="K32:M32"/>
    <mergeCell ref="N32:P32"/>
    <mergeCell ref="Q32:S32"/>
    <mergeCell ref="H35:J35"/>
    <mergeCell ref="Q35:S35"/>
    <mergeCell ref="A34:B34"/>
    <mergeCell ref="H34:J34"/>
    <mergeCell ref="K34:M34"/>
    <mergeCell ref="N34:P34"/>
    <mergeCell ref="Q34:S34"/>
    <mergeCell ref="C32:E34"/>
    <mergeCell ref="F32:G32"/>
    <mergeCell ref="F33:G33"/>
    <mergeCell ref="F34:G34"/>
    <mergeCell ref="A35:G35"/>
    <mergeCell ref="H33:J33"/>
    <mergeCell ref="K33:M33"/>
    <mergeCell ref="N33:P33"/>
    <mergeCell ref="Q33:S33"/>
    <mergeCell ref="A30:B30"/>
    <mergeCell ref="H30:J30"/>
    <mergeCell ref="K30:M30"/>
    <mergeCell ref="N30:P30"/>
    <mergeCell ref="Q30:S30"/>
    <mergeCell ref="A31:G31"/>
    <mergeCell ref="K31:P31"/>
    <mergeCell ref="H29:J29"/>
    <mergeCell ref="K29:M29"/>
    <mergeCell ref="N29:P29"/>
    <mergeCell ref="Q29:S29"/>
    <mergeCell ref="A28:B29"/>
    <mergeCell ref="H28:J28"/>
    <mergeCell ref="K28:M28"/>
    <mergeCell ref="N28:P28"/>
    <mergeCell ref="Q28:S28"/>
    <mergeCell ref="C28:E30"/>
    <mergeCell ref="F28:G28"/>
    <mergeCell ref="F29:G29"/>
    <mergeCell ref="F30:G30"/>
    <mergeCell ref="H31:J31"/>
    <mergeCell ref="Q31:S31"/>
    <mergeCell ref="A26:B26"/>
    <mergeCell ref="H26:J26"/>
    <mergeCell ref="K26:M26"/>
    <mergeCell ref="N26:P26"/>
    <mergeCell ref="Q26:S26"/>
    <mergeCell ref="A27:G27"/>
    <mergeCell ref="K27:P27"/>
    <mergeCell ref="Q22:S22"/>
    <mergeCell ref="H25:J25"/>
    <mergeCell ref="K25:M25"/>
    <mergeCell ref="N25:P25"/>
    <mergeCell ref="Q25:S25"/>
    <mergeCell ref="A24:B25"/>
    <mergeCell ref="H24:J24"/>
    <mergeCell ref="K24:M24"/>
    <mergeCell ref="N24:P24"/>
    <mergeCell ref="Q24:S24"/>
    <mergeCell ref="C20:E22"/>
    <mergeCell ref="F20:G20"/>
    <mergeCell ref="F21:G21"/>
    <mergeCell ref="F22:G22"/>
    <mergeCell ref="C24:E26"/>
    <mergeCell ref="F24:G24"/>
    <mergeCell ref="F25:G25"/>
    <mergeCell ref="F26:G26"/>
    <mergeCell ref="A23:G23"/>
    <mergeCell ref="K23:P23"/>
    <mergeCell ref="A19:B19"/>
    <mergeCell ref="H19:J19"/>
    <mergeCell ref="K19:M19"/>
    <mergeCell ref="N19:P19"/>
    <mergeCell ref="Q19:S19"/>
    <mergeCell ref="A18:B18"/>
    <mergeCell ref="H18:S18"/>
    <mergeCell ref="H23:J23"/>
    <mergeCell ref="Q23:S23"/>
    <mergeCell ref="H21:J21"/>
    <mergeCell ref="K21:M21"/>
    <mergeCell ref="N21:P21"/>
    <mergeCell ref="Q21:S21"/>
    <mergeCell ref="H22:J22"/>
    <mergeCell ref="A20:B21"/>
    <mergeCell ref="H20:J20"/>
    <mergeCell ref="K20:M20"/>
    <mergeCell ref="N20:P20"/>
    <mergeCell ref="Q20:S20"/>
    <mergeCell ref="A22:B22"/>
    <mergeCell ref="K22:M22"/>
    <mergeCell ref="N22:P22"/>
    <mergeCell ref="F7:O7"/>
    <mergeCell ref="T7:AC7"/>
    <mergeCell ref="L8:N8"/>
    <mergeCell ref="O8:V8"/>
    <mergeCell ref="W8:X8"/>
    <mergeCell ref="Y8:AC8"/>
    <mergeCell ref="T18:V19"/>
    <mergeCell ref="W18:Y19"/>
    <mergeCell ref="D8:K8"/>
    <mergeCell ref="C18:E19"/>
    <mergeCell ref="F18:G19"/>
    <mergeCell ref="P1:U1"/>
    <mergeCell ref="P2:T2"/>
    <mergeCell ref="Z2:AD2"/>
    <mergeCell ref="Q3:R3"/>
    <mergeCell ref="T3:U3"/>
    <mergeCell ref="F5:AC5"/>
    <mergeCell ref="A1:K2"/>
    <mergeCell ref="A3:K3"/>
    <mergeCell ref="A4:K4"/>
  </mergeCells>
  <pageMargins left="0" right="0" top="0" bottom="0" header="0" footer="0"/>
  <pageSetup paperSize="9" scale="65" orientation="portrait" r:id="rId1"/>
  <headerFooter>
    <oddFooter>&amp;R&amp;"Gulim,Regular"&amp;10SP-FMM-04-06 Rev.0 Effective date 12-Nov-2015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Check Box 1">
              <controlPr defaultSize="0" autoFill="0" autoLine="0" autoPict="0">
                <anchor moveWithCells="1">
                  <from>
                    <xdr:col>23</xdr:col>
                    <xdr:colOff>19050</xdr:colOff>
                    <xdr:row>3</xdr:row>
                    <xdr:rowOff>123825</xdr:rowOff>
                  </from>
                  <to>
                    <xdr:col>23</xdr:col>
                    <xdr:colOff>190500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Check Box 2">
              <controlPr defaultSize="0" autoFill="0" autoLine="0" autoPict="0">
                <anchor moveWithCells="1">
                  <from>
                    <xdr:col>15</xdr:col>
                    <xdr:colOff>9525</xdr:colOff>
                    <xdr:row>3</xdr:row>
                    <xdr:rowOff>104775</xdr:rowOff>
                  </from>
                  <to>
                    <xdr:col>15</xdr:col>
                    <xdr:colOff>190500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6" name="Check Box 3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104775</xdr:rowOff>
                  </from>
                  <to>
                    <xdr:col>6</xdr:col>
                    <xdr:colOff>190500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7" name="Check Box 4">
              <controlPr defaultSize="0" autoFill="0" autoLine="0" autoPict="0">
                <anchor moveWithCells="1">
                  <from>
                    <xdr:col>10</xdr:col>
                    <xdr:colOff>9525</xdr:colOff>
                    <xdr:row>8</xdr:row>
                    <xdr:rowOff>104775</xdr:rowOff>
                  </from>
                  <to>
                    <xdr:col>10</xdr:col>
                    <xdr:colOff>190500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N146"/>
  <sheetViews>
    <sheetView topLeftCell="A17" zoomScaleNormal="100" zoomScaleSheetLayoutView="100" workbookViewId="0">
      <selection activeCell="AY35" sqref="AY35"/>
    </sheetView>
  </sheetViews>
  <sheetFormatPr defaultColWidth="7.5703125" defaultRowHeight="18.75" customHeight="1"/>
  <cols>
    <col min="1" max="27" width="3.28515625" style="86" customWidth="1"/>
    <col min="28" max="28" width="3.28515625" style="54" customWidth="1"/>
    <col min="29" max="30" width="3.140625" style="54" customWidth="1"/>
    <col min="31" max="31" width="4.42578125" style="54" customWidth="1"/>
    <col min="32" max="83" width="3.140625" style="54" customWidth="1"/>
    <col min="84" max="183" width="7.5703125" style="54"/>
    <col min="184" max="184" width="1.5703125" style="54" customWidth="1"/>
    <col min="185" max="188" width="3.5703125" style="54" customWidth="1"/>
    <col min="189" max="192" width="5.42578125" style="54" customWidth="1"/>
    <col min="193" max="208" width="4" style="54" customWidth="1"/>
    <col min="209" max="210" width="3.42578125" style="54" customWidth="1"/>
    <col min="211" max="248" width="3.5703125" style="54" customWidth="1"/>
    <col min="249" max="439" width="7.5703125" style="54"/>
    <col min="440" max="440" width="1.5703125" style="54" customWidth="1"/>
    <col min="441" max="444" width="3.5703125" style="54" customWidth="1"/>
    <col min="445" max="448" width="5.42578125" style="54" customWidth="1"/>
    <col min="449" max="464" width="4" style="54" customWidth="1"/>
    <col min="465" max="466" width="3.42578125" style="54" customWidth="1"/>
    <col min="467" max="504" width="3.5703125" style="54" customWidth="1"/>
    <col min="505" max="695" width="7.5703125" style="54"/>
    <col min="696" max="696" width="1.5703125" style="54" customWidth="1"/>
    <col min="697" max="700" width="3.5703125" style="54" customWidth="1"/>
    <col min="701" max="704" width="5.42578125" style="54" customWidth="1"/>
    <col min="705" max="720" width="4" style="54" customWidth="1"/>
    <col min="721" max="722" width="3.42578125" style="54" customWidth="1"/>
    <col min="723" max="760" width="3.5703125" style="54" customWidth="1"/>
    <col min="761" max="951" width="7.5703125" style="54"/>
    <col min="952" max="952" width="1.5703125" style="54" customWidth="1"/>
    <col min="953" max="956" width="3.5703125" style="54" customWidth="1"/>
    <col min="957" max="960" width="5.42578125" style="54" customWidth="1"/>
    <col min="961" max="976" width="4" style="54" customWidth="1"/>
    <col min="977" max="978" width="3.42578125" style="54" customWidth="1"/>
    <col min="979" max="1016" width="3.5703125" style="54" customWidth="1"/>
    <col min="1017" max="1207" width="7.5703125" style="54"/>
    <col min="1208" max="1208" width="1.5703125" style="54" customWidth="1"/>
    <col min="1209" max="1212" width="3.5703125" style="54" customWidth="1"/>
    <col min="1213" max="1216" width="5.42578125" style="54" customWidth="1"/>
    <col min="1217" max="1232" width="4" style="54" customWidth="1"/>
    <col min="1233" max="1234" width="3.42578125" style="54" customWidth="1"/>
    <col min="1235" max="1272" width="3.5703125" style="54" customWidth="1"/>
    <col min="1273" max="1463" width="7.5703125" style="54"/>
    <col min="1464" max="1464" width="1.5703125" style="54" customWidth="1"/>
    <col min="1465" max="1468" width="3.5703125" style="54" customWidth="1"/>
    <col min="1469" max="1472" width="5.42578125" style="54" customWidth="1"/>
    <col min="1473" max="1488" width="4" style="54" customWidth="1"/>
    <col min="1489" max="1490" width="3.42578125" style="54" customWidth="1"/>
    <col min="1491" max="1528" width="3.5703125" style="54" customWidth="1"/>
    <col min="1529" max="1719" width="7.5703125" style="54"/>
    <col min="1720" max="1720" width="1.5703125" style="54" customWidth="1"/>
    <col min="1721" max="1724" width="3.5703125" style="54" customWidth="1"/>
    <col min="1725" max="1728" width="5.42578125" style="54" customWidth="1"/>
    <col min="1729" max="1744" width="4" style="54" customWidth="1"/>
    <col min="1745" max="1746" width="3.42578125" style="54" customWidth="1"/>
    <col min="1747" max="1784" width="3.5703125" style="54" customWidth="1"/>
    <col min="1785" max="1975" width="7.5703125" style="54"/>
    <col min="1976" max="1976" width="1.5703125" style="54" customWidth="1"/>
    <col min="1977" max="1980" width="3.5703125" style="54" customWidth="1"/>
    <col min="1981" max="1984" width="5.42578125" style="54" customWidth="1"/>
    <col min="1985" max="2000" width="4" style="54" customWidth="1"/>
    <col min="2001" max="2002" width="3.42578125" style="54" customWidth="1"/>
    <col min="2003" max="2040" width="3.5703125" style="54" customWidth="1"/>
    <col min="2041" max="2231" width="7.5703125" style="54"/>
    <col min="2232" max="2232" width="1.5703125" style="54" customWidth="1"/>
    <col min="2233" max="2236" width="3.5703125" style="54" customWidth="1"/>
    <col min="2237" max="2240" width="5.42578125" style="54" customWidth="1"/>
    <col min="2241" max="2256" width="4" style="54" customWidth="1"/>
    <col min="2257" max="2258" width="3.42578125" style="54" customWidth="1"/>
    <col min="2259" max="2296" width="3.5703125" style="54" customWidth="1"/>
    <col min="2297" max="2487" width="7.5703125" style="54"/>
    <col min="2488" max="2488" width="1.5703125" style="54" customWidth="1"/>
    <col min="2489" max="2492" width="3.5703125" style="54" customWidth="1"/>
    <col min="2493" max="2496" width="5.42578125" style="54" customWidth="1"/>
    <col min="2497" max="2512" width="4" style="54" customWidth="1"/>
    <col min="2513" max="2514" width="3.42578125" style="54" customWidth="1"/>
    <col min="2515" max="2552" width="3.5703125" style="54" customWidth="1"/>
    <col min="2553" max="2743" width="7.5703125" style="54"/>
    <col min="2744" max="2744" width="1.5703125" style="54" customWidth="1"/>
    <col min="2745" max="2748" width="3.5703125" style="54" customWidth="1"/>
    <col min="2749" max="2752" width="5.42578125" style="54" customWidth="1"/>
    <col min="2753" max="2768" width="4" style="54" customWidth="1"/>
    <col min="2769" max="2770" width="3.42578125" style="54" customWidth="1"/>
    <col min="2771" max="2808" width="3.5703125" style="54" customWidth="1"/>
    <col min="2809" max="2999" width="7.5703125" style="54"/>
    <col min="3000" max="3000" width="1.5703125" style="54" customWidth="1"/>
    <col min="3001" max="3004" width="3.5703125" style="54" customWidth="1"/>
    <col min="3005" max="3008" width="5.42578125" style="54" customWidth="1"/>
    <col min="3009" max="3024" width="4" style="54" customWidth="1"/>
    <col min="3025" max="3026" width="3.42578125" style="54" customWidth="1"/>
    <col min="3027" max="3064" width="3.5703125" style="54" customWidth="1"/>
    <col min="3065" max="3255" width="7.5703125" style="54"/>
    <col min="3256" max="3256" width="1.5703125" style="54" customWidth="1"/>
    <col min="3257" max="3260" width="3.5703125" style="54" customWidth="1"/>
    <col min="3261" max="3264" width="5.42578125" style="54" customWidth="1"/>
    <col min="3265" max="3280" width="4" style="54" customWidth="1"/>
    <col min="3281" max="3282" width="3.42578125" style="54" customWidth="1"/>
    <col min="3283" max="3320" width="3.5703125" style="54" customWidth="1"/>
    <col min="3321" max="3511" width="7.5703125" style="54"/>
    <col min="3512" max="3512" width="1.5703125" style="54" customWidth="1"/>
    <col min="3513" max="3516" width="3.5703125" style="54" customWidth="1"/>
    <col min="3517" max="3520" width="5.42578125" style="54" customWidth="1"/>
    <col min="3521" max="3536" width="4" style="54" customWidth="1"/>
    <col min="3537" max="3538" width="3.42578125" style="54" customWidth="1"/>
    <col min="3539" max="3576" width="3.5703125" style="54" customWidth="1"/>
    <col min="3577" max="3767" width="7.5703125" style="54"/>
    <col min="3768" max="3768" width="1.5703125" style="54" customWidth="1"/>
    <col min="3769" max="3772" width="3.5703125" style="54" customWidth="1"/>
    <col min="3773" max="3776" width="5.42578125" style="54" customWidth="1"/>
    <col min="3777" max="3792" width="4" style="54" customWidth="1"/>
    <col min="3793" max="3794" width="3.42578125" style="54" customWidth="1"/>
    <col min="3795" max="3832" width="3.5703125" style="54" customWidth="1"/>
    <col min="3833" max="4023" width="7.5703125" style="54"/>
    <col min="4024" max="4024" width="1.5703125" style="54" customWidth="1"/>
    <col min="4025" max="4028" width="3.5703125" style="54" customWidth="1"/>
    <col min="4029" max="4032" width="5.42578125" style="54" customWidth="1"/>
    <col min="4033" max="4048" width="4" style="54" customWidth="1"/>
    <col min="4049" max="4050" width="3.42578125" style="54" customWidth="1"/>
    <col min="4051" max="4088" width="3.5703125" style="54" customWidth="1"/>
    <col min="4089" max="4279" width="7.5703125" style="54"/>
    <col min="4280" max="4280" width="1.5703125" style="54" customWidth="1"/>
    <col min="4281" max="4284" width="3.5703125" style="54" customWidth="1"/>
    <col min="4285" max="4288" width="5.42578125" style="54" customWidth="1"/>
    <col min="4289" max="4304" width="4" style="54" customWidth="1"/>
    <col min="4305" max="4306" width="3.42578125" style="54" customWidth="1"/>
    <col min="4307" max="4344" width="3.5703125" style="54" customWidth="1"/>
    <col min="4345" max="4535" width="7.5703125" style="54"/>
    <col min="4536" max="4536" width="1.5703125" style="54" customWidth="1"/>
    <col min="4537" max="4540" width="3.5703125" style="54" customWidth="1"/>
    <col min="4541" max="4544" width="5.42578125" style="54" customWidth="1"/>
    <col min="4545" max="4560" width="4" style="54" customWidth="1"/>
    <col min="4561" max="4562" width="3.42578125" style="54" customWidth="1"/>
    <col min="4563" max="4600" width="3.5703125" style="54" customWidth="1"/>
    <col min="4601" max="4791" width="7.5703125" style="54"/>
    <col min="4792" max="4792" width="1.5703125" style="54" customWidth="1"/>
    <col min="4793" max="4796" width="3.5703125" style="54" customWidth="1"/>
    <col min="4797" max="4800" width="5.42578125" style="54" customWidth="1"/>
    <col min="4801" max="4816" width="4" style="54" customWidth="1"/>
    <col min="4817" max="4818" width="3.42578125" style="54" customWidth="1"/>
    <col min="4819" max="4856" width="3.5703125" style="54" customWidth="1"/>
    <col min="4857" max="5047" width="7.5703125" style="54"/>
    <col min="5048" max="5048" width="1.5703125" style="54" customWidth="1"/>
    <col min="5049" max="5052" width="3.5703125" style="54" customWidth="1"/>
    <col min="5053" max="5056" width="5.42578125" style="54" customWidth="1"/>
    <col min="5057" max="5072" width="4" style="54" customWidth="1"/>
    <col min="5073" max="5074" width="3.42578125" style="54" customWidth="1"/>
    <col min="5075" max="5112" width="3.5703125" style="54" customWidth="1"/>
    <col min="5113" max="5303" width="7.5703125" style="54"/>
    <col min="5304" max="5304" width="1.5703125" style="54" customWidth="1"/>
    <col min="5305" max="5308" width="3.5703125" style="54" customWidth="1"/>
    <col min="5309" max="5312" width="5.42578125" style="54" customWidth="1"/>
    <col min="5313" max="5328" width="4" style="54" customWidth="1"/>
    <col min="5329" max="5330" width="3.42578125" style="54" customWidth="1"/>
    <col min="5331" max="5368" width="3.5703125" style="54" customWidth="1"/>
    <col min="5369" max="5559" width="7.5703125" style="54"/>
    <col min="5560" max="5560" width="1.5703125" style="54" customWidth="1"/>
    <col min="5561" max="5564" width="3.5703125" style="54" customWidth="1"/>
    <col min="5565" max="5568" width="5.42578125" style="54" customWidth="1"/>
    <col min="5569" max="5584" width="4" style="54" customWidth="1"/>
    <col min="5585" max="5586" width="3.42578125" style="54" customWidth="1"/>
    <col min="5587" max="5624" width="3.5703125" style="54" customWidth="1"/>
    <col min="5625" max="5815" width="7.5703125" style="54"/>
    <col min="5816" max="5816" width="1.5703125" style="54" customWidth="1"/>
    <col min="5817" max="5820" width="3.5703125" style="54" customWidth="1"/>
    <col min="5821" max="5824" width="5.42578125" style="54" customWidth="1"/>
    <col min="5825" max="5840" width="4" style="54" customWidth="1"/>
    <col min="5841" max="5842" width="3.42578125" style="54" customWidth="1"/>
    <col min="5843" max="5880" width="3.5703125" style="54" customWidth="1"/>
    <col min="5881" max="6071" width="7.5703125" style="54"/>
    <col min="6072" max="6072" width="1.5703125" style="54" customWidth="1"/>
    <col min="6073" max="6076" width="3.5703125" style="54" customWidth="1"/>
    <col min="6077" max="6080" width="5.42578125" style="54" customWidth="1"/>
    <col min="6081" max="6096" width="4" style="54" customWidth="1"/>
    <col min="6097" max="6098" width="3.42578125" style="54" customWidth="1"/>
    <col min="6099" max="6136" width="3.5703125" style="54" customWidth="1"/>
    <col min="6137" max="6327" width="7.5703125" style="54"/>
    <col min="6328" max="6328" width="1.5703125" style="54" customWidth="1"/>
    <col min="6329" max="6332" width="3.5703125" style="54" customWidth="1"/>
    <col min="6333" max="6336" width="5.42578125" style="54" customWidth="1"/>
    <col min="6337" max="6352" width="4" style="54" customWidth="1"/>
    <col min="6353" max="6354" width="3.42578125" style="54" customWidth="1"/>
    <col min="6355" max="6392" width="3.5703125" style="54" customWidth="1"/>
    <col min="6393" max="6583" width="7.5703125" style="54"/>
    <col min="6584" max="6584" width="1.5703125" style="54" customWidth="1"/>
    <col min="6585" max="6588" width="3.5703125" style="54" customWidth="1"/>
    <col min="6589" max="6592" width="5.42578125" style="54" customWidth="1"/>
    <col min="6593" max="6608" width="4" style="54" customWidth="1"/>
    <col min="6609" max="6610" width="3.42578125" style="54" customWidth="1"/>
    <col min="6611" max="6648" width="3.5703125" style="54" customWidth="1"/>
    <col min="6649" max="6839" width="7.5703125" style="54"/>
    <col min="6840" max="6840" width="1.5703125" style="54" customWidth="1"/>
    <col min="6841" max="6844" width="3.5703125" style="54" customWidth="1"/>
    <col min="6845" max="6848" width="5.42578125" style="54" customWidth="1"/>
    <col min="6849" max="6864" width="4" style="54" customWidth="1"/>
    <col min="6865" max="6866" width="3.42578125" style="54" customWidth="1"/>
    <col min="6867" max="6904" width="3.5703125" style="54" customWidth="1"/>
    <col min="6905" max="7095" width="7.5703125" style="54"/>
    <col min="7096" max="7096" width="1.5703125" style="54" customWidth="1"/>
    <col min="7097" max="7100" width="3.5703125" style="54" customWidth="1"/>
    <col min="7101" max="7104" width="5.42578125" style="54" customWidth="1"/>
    <col min="7105" max="7120" width="4" style="54" customWidth="1"/>
    <col min="7121" max="7122" width="3.42578125" style="54" customWidth="1"/>
    <col min="7123" max="7160" width="3.5703125" style="54" customWidth="1"/>
    <col min="7161" max="7351" width="7.5703125" style="54"/>
    <col min="7352" max="7352" width="1.5703125" style="54" customWidth="1"/>
    <col min="7353" max="7356" width="3.5703125" style="54" customWidth="1"/>
    <col min="7357" max="7360" width="5.42578125" style="54" customWidth="1"/>
    <col min="7361" max="7376" width="4" style="54" customWidth="1"/>
    <col min="7377" max="7378" width="3.42578125" style="54" customWidth="1"/>
    <col min="7379" max="7416" width="3.5703125" style="54" customWidth="1"/>
    <col min="7417" max="7607" width="7.5703125" style="54"/>
    <col min="7608" max="7608" width="1.5703125" style="54" customWidth="1"/>
    <col min="7609" max="7612" width="3.5703125" style="54" customWidth="1"/>
    <col min="7613" max="7616" width="5.42578125" style="54" customWidth="1"/>
    <col min="7617" max="7632" width="4" style="54" customWidth="1"/>
    <col min="7633" max="7634" width="3.42578125" style="54" customWidth="1"/>
    <col min="7635" max="7672" width="3.5703125" style="54" customWidth="1"/>
    <col min="7673" max="7863" width="7.5703125" style="54"/>
    <col min="7864" max="7864" width="1.5703125" style="54" customWidth="1"/>
    <col min="7865" max="7868" width="3.5703125" style="54" customWidth="1"/>
    <col min="7869" max="7872" width="5.42578125" style="54" customWidth="1"/>
    <col min="7873" max="7888" width="4" style="54" customWidth="1"/>
    <col min="7889" max="7890" width="3.42578125" style="54" customWidth="1"/>
    <col min="7891" max="7928" width="3.5703125" style="54" customWidth="1"/>
    <col min="7929" max="8119" width="7.5703125" style="54"/>
    <col min="8120" max="8120" width="1.5703125" style="54" customWidth="1"/>
    <col min="8121" max="8124" width="3.5703125" style="54" customWidth="1"/>
    <col min="8125" max="8128" width="5.42578125" style="54" customWidth="1"/>
    <col min="8129" max="8144" width="4" style="54" customWidth="1"/>
    <col min="8145" max="8146" width="3.42578125" style="54" customWidth="1"/>
    <col min="8147" max="8184" width="3.5703125" style="54" customWidth="1"/>
    <col min="8185" max="8375" width="7.5703125" style="54"/>
    <col min="8376" max="8376" width="1.5703125" style="54" customWidth="1"/>
    <col min="8377" max="8380" width="3.5703125" style="54" customWidth="1"/>
    <col min="8381" max="8384" width="5.42578125" style="54" customWidth="1"/>
    <col min="8385" max="8400" width="4" style="54" customWidth="1"/>
    <col min="8401" max="8402" width="3.42578125" style="54" customWidth="1"/>
    <col min="8403" max="8440" width="3.5703125" style="54" customWidth="1"/>
    <col min="8441" max="8631" width="7.5703125" style="54"/>
    <col min="8632" max="8632" width="1.5703125" style="54" customWidth="1"/>
    <col min="8633" max="8636" width="3.5703125" style="54" customWidth="1"/>
    <col min="8637" max="8640" width="5.42578125" style="54" customWidth="1"/>
    <col min="8641" max="8656" width="4" style="54" customWidth="1"/>
    <col min="8657" max="8658" width="3.42578125" style="54" customWidth="1"/>
    <col min="8659" max="8696" width="3.5703125" style="54" customWidth="1"/>
    <col min="8697" max="8887" width="7.5703125" style="54"/>
    <col min="8888" max="8888" width="1.5703125" style="54" customWidth="1"/>
    <col min="8889" max="8892" width="3.5703125" style="54" customWidth="1"/>
    <col min="8893" max="8896" width="5.42578125" style="54" customWidth="1"/>
    <col min="8897" max="8912" width="4" style="54" customWidth="1"/>
    <col min="8913" max="8914" width="3.42578125" style="54" customWidth="1"/>
    <col min="8915" max="8952" width="3.5703125" style="54" customWidth="1"/>
    <col min="8953" max="9143" width="7.5703125" style="54"/>
    <col min="9144" max="9144" width="1.5703125" style="54" customWidth="1"/>
    <col min="9145" max="9148" width="3.5703125" style="54" customWidth="1"/>
    <col min="9149" max="9152" width="5.42578125" style="54" customWidth="1"/>
    <col min="9153" max="9168" width="4" style="54" customWidth="1"/>
    <col min="9169" max="9170" width="3.42578125" style="54" customWidth="1"/>
    <col min="9171" max="9208" width="3.5703125" style="54" customWidth="1"/>
    <col min="9209" max="9399" width="7.5703125" style="54"/>
    <col min="9400" max="9400" width="1.5703125" style="54" customWidth="1"/>
    <col min="9401" max="9404" width="3.5703125" style="54" customWidth="1"/>
    <col min="9405" max="9408" width="5.42578125" style="54" customWidth="1"/>
    <col min="9409" max="9424" width="4" style="54" customWidth="1"/>
    <col min="9425" max="9426" width="3.42578125" style="54" customWidth="1"/>
    <col min="9427" max="9464" width="3.5703125" style="54" customWidth="1"/>
    <col min="9465" max="9655" width="7.5703125" style="54"/>
    <col min="9656" max="9656" width="1.5703125" style="54" customWidth="1"/>
    <col min="9657" max="9660" width="3.5703125" style="54" customWidth="1"/>
    <col min="9661" max="9664" width="5.42578125" style="54" customWidth="1"/>
    <col min="9665" max="9680" width="4" style="54" customWidth="1"/>
    <col min="9681" max="9682" width="3.42578125" style="54" customWidth="1"/>
    <col min="9683" max="9720" width="3.5703125" style="54" customWidth="1"/>
    <col min="9721" max="9911" width="7.5703125" style="54"/>
    <col min="9912" max="9912" width="1.5703125" style="54" customWidth="1"/>
    <col min="9913" max="9916" width="3.5703125" style="54" customWidth="1"/>
    <col min="9917" max="9920" width="5.42578125" style="54" customWidth="1"/>
    <col min="9921" max="9936" width="4" style="54" customWidth="1"/>
    <col min="9937" max="9938" width="3.42578125" style="54" customWidth="1"/>
    <col min="9939" max="9976" width="3.5703125" style="54" customWidth="1"/>
    <col min="9977" max="10167" width="7.5703125" style="54"/>
    <col min="10168" max="10168" width="1.5703125" style="54" customWidth="1"/>
    <col min="10169" max="10172" width="3.5703125" style="54" customWidth="1"/>
    <col min="10173" max="10176" width="5.42578125" style="54" customWidth="1"/>
    <col min="10177" max="10192" width="4" style="54" customWidth="1"/>
    <col min="10193" max="10194" width="3.42578125" style="54" customWidth="1"/>
    <col min="10195" max="10232" width="3.5703125" style="54" customWidth="1"/>
    <col min="10233" max="10423" width="7.5703125" style="54"/>
    <col min="10424" max="10424" width="1.5703125" style="54" customWidth="1"/>
    <col min="10425" max="10428" width="3.5703125" style="54" customWidth="1"/>
    <col min="10429" max="10432" width="5.42578125" style="54" customWidth="1"/>
    <col min="10433" max="10448" width="4" style="54" customWidth="1"/>
    <col min="10449" max="10450" width="3.42578125" style="54" customWidth="1"/>
    <col min="10451" max="10488" width="3.5703125" style="54" customWidth="1"/>
    <col min="10489" max="10679" width="7.5703125" style="54"/>
    <col min="10680" max="10680" width="1.5703125" style="54" customWidth="1"/>
    <col min="10681" max="10684" width="3.5703125" style="54" customWidth="1"/>
    <col min="10685" max="10688" width="5.42578125" style="54" customWidth="1"/>
    <col min="10689" max="10704" width="4" style="54" customWidth="1"/>
    <col min="10705" max="10706" width="3.42578125" style="54" customWidth="1"/>
    <col min="10707" max="10744" width="3.5703125" style="54" customWidth="1"/>
    <col min="10745" max="10935" width="7.5703125" style="54"/>
    <col min="10936" max="10936" width="1.5703125" style="54" customWidth="1"/>
    <col min="10937" max="10940" width="3.5703125" style="54" customWidth="1"/>
    <col min="10941" max="10944" width="5.42578125" style="54" customWidth="1"/>
    <col min="10945" max="10960" width="4" style="54" customWidth="1"/>
    <col min="10961" max="10962" width="3.42578125" style="54" customWidth="1"/>
    <col min="10963" max="11000" width="3.5703125" style="54" customWidth="1"/>
    <col min="11001" max="11191" width="7.5703125" style="54"/>
    <col min="11192" max="11192" width="1.5703125" style="54" customWidth="1"/>
    <col min="11193" max="11196" width="3.5703125" style="54" customWidth="1"/>
    <col min="11197" max="11200" width="5.42578125" style="54" customWidth="1"/>
    <col min="11201" max="11216" width="4" style="54" customWidth="1"/>
    <col min="11217" max="11218" width="3.42578125" style="54" customWidth="1"/>
    <col min="11219" max="11256" width="3.5703125" style="54" customWidth="1"/>
    <col min="11257" max="11447" width="7.5703125" style="54"/>
    <col min="11448" max="11448" width="1.5703125" style="54" customWidth="1"/>
    <col min="11449" max="11452" width="3.5703125" style="54" customWidth="1"/>
    <col min="11453" max="11456" width="5.42578125" style="54" customWidth="1"/>
    <col min="11457" max="11472" width="4" style="54" customWidth="1"/>
    <col min="11473" max="11474" width="3.42578125" style="54" customWidth="1"/>
    <col min="11475" max="11512" width="3.5703125" style="54" customWidth="1"/>
    <col min="11513" max="11703" width="7.5703125" style="54"/>
    <col min="11704" max="11704" width="1.5703125" style="54" customWidth="1"/>
    <col min="11705" max="11708" width="3.5703125" style="54" customWidth="1"/>
    <col min="11709" max="11712" width="5.42578125" style="54" customWidth="1"/>
    <col min="11713" max="11728" width="4" style="54" customWidth="1"/>
    <col min="11729" max="11730" width="3.42578125" style="54" customWidth="1"/>
    <col min="11731" max="11768" width="3.5703125" style="54" customWidth="1"/>
    <col min="11769" max="11959" width="7.5703125" style="54"/>
    <col min="11960" max="11960" width="1.5703125" style="54" customWidth="1"/>
    <col min="11961" max="11964" width="3.5703125" style="54" customWidth="1"/>
    <col min="11965" max="11968" width="5.42578125" style="54" customWidth="1"/>
    <col min="11969" max="11984" width="4" style="54" customWidth="1"/>
    <col min="11985" max="11986" width="3.42578125" style="54" customWidth="1"/>
    <col min="11987" max="12024" width="3.5703125" style="54" customWidth="1"/>
    <col min="12025" max="12215" width="7.5703125" style="54"/>
    <col min="12216" max="12216" width="1.5703125" style="54" customWidth="1"/>
    <col min="12217" max="12220" width="3.5703125" style="54" customWidth="1"/>
    <col min="12221" max="12224" width="5.42578125" style="54" customWidth="1"/>
    <col min="12225" max="12240" width="4" style="54" customWidth="1"/>
    <col min="12241" max="12242" width="3.42578125" style="54" customWidth="1"/>
    <col min="12243" max="12280" width="3.5703125" style="54" customWidth="1"/>
    <col min="12281" max="12471" width="7.5703125" style="54"/>
    <col min="12472" max="12472" width="1.5703125" style="54" customWidth="1"/>
    <col min="12473" max="12476" width="3.5703125" style="54" customWidth="1"/>
    <col min="12477" max="12480" width="5.42578125" style="54" customWidth="1"/>
    <col min="12481" max="12496" width="4" style="54" customWidth="1"/>
    <col min="12497" max="12498" width="3.42578125" style="54" customWidth="1"/>
    <col min="12499" max="12536" width="3.5703125" style="54" customWidth="1"/>
    <col min="12537" max="12727" width="7.5703125" style="54"/>
    <col min="12728" max="12728" width="1.5703125" style="54" customWidth="1"/>
    <col min="12729" max="12732" width="3.5703125" style="54" customWidth="1"/>
    <col min="12733" max="12736" width="5.42578125" style="54" customWidth="1"/>
    <col min="12737" max="12752" width="4" style="54" customWidth="1"/>
    <col min="12753" max="12754" width="3.42578125" style="54" customWidth="1"/>
    <col min="12755" max="12792" width="3.5703125" style="54" customWidth="1"/>
    <col min="12793" max="12983" width="7.5703125" style="54"/>
    <col min="12984" max="12984" width="1.5703125" style="54" customWidth="1"/>
    <col min="12985" max="12988" width="3.5703125" style="54" customWidth="1"/>
    <col min="12989" max="12992" width="5.42578125" style="54" customWidth="1"/>
    <col min="12993" max="13008" width="4" style="54" customWidth="1"/>
    <col min="13009" max="13010" width="3.42578125" style="54" customWidth="1"/>
    <col min="13011" max="13048" width="3.5703125" style="54" customWidth="1"/>
    <col min="13049" max="13239" width="7.5703125" style="54"/>
    <col min="13240" max="13240" width="1.5703125" style="54" customWidth="1"/>
    <col min="13241" max="13244" width="3.5703125" style="54" customWidth="1"/>
    <col min="13245" max="13248" width="5.42578125" style="54" customWidth="1"/>
    <col min="13249" max="13264" width="4" style="54" customWidth="1"/>
    <col min="13265" max="13266" width="3.42578125" style="54" customWidth="1"/>
    <col min="13267" max="13304" width="3.5703125" style="54" customWidth="1"/>
    <col min="13305" max="13495" width="7.5703125" style="54"/>
    <col min="13496" max="13496" width="1.5703125" style="54" customWidth="1"/>
    <col min="13497" max="13500" width="3.5703125" style="54" customWidth="1"/>
    <col min="13501" max="13504" width="5.42578125" style="54" customWidth="1"/>
    <col min="13505" max="13520" width="4" style="54" customWidth="1"/>
    <col min="13521" max="13522" width="3.42578125" style="54" customWidth="1"/>
    <col min="13523" max="13560" width="3.5703125" style="54" customWidth="1"/>
    <col min="13561" max="13751" width="7.5703125" style="54"/>
    <col min="13752" max="13752" width="1.5703125" style="54" customWidth="1"/>
    <col min="13753" max="13756" width="3.5703125" style="54" customWidth="1"/>
    <col min="13757" max="13760" width="5.42578125" style="54" customWidth="1"/>
    <col min="13761" max="13776" width="4" style="54" customWidth="1"/>
    <col min="13777" max="13778" width="3.42578125" style="54" customWidth="1"/>
    <col min="13779" max="13816" width="3.5703125" style="54" customWidth="1"/>
    <col min="13817" max="14007" width="7.5703125" style="54"/>
    <col min="14008" max="14008" width="1.5703125" style="54" customWidth="1"/>
    <col min="14009" max="14012" width="3.5703125" style="54" customWidth="1"/>
    <col min="14013" max="14016" width="5.42578125" style="54" customWidth="1"/>
    <col min="14017" max="14032" width="4" style="54" customWidth="1"/>
    <col min="14033" max="14034" width="3.42578125" style="54" customWidth="1"/>
    <col min="14035" max="14072" width="3.5703125" style="54" customWidth="1"/>
    <col min="14073" max="14263" width="7.5703125" style="54"/>
    <col min="14264" max="14264" width="1.5703125" style="54" customWidth="1"/>
    <col min="14265" max="14268" width="3.5703125" style="54" customWidth="1"/>
    <col min="14269" max="14272" width="5.42578125" style="54" customWidth="1"/>
    <col min="14273" max="14288" width="4" style="54" customWidth="1"/>
    <col min="14289" max="14290" width="3.42578125" style="54" customWidth="1"/>
    <col min="14291" max="14328" width="3.5703125" style="54" customWidth="1"/>
    <col min="14329" max="14519" width="7.5703125" style="54"/>
    <col min="14520" max="14520" width="1.5703125" style="54" customWidth="1"/>
    <col min="14521" max="14524" width="3.5703125" style="54" customWidth="1"/>
    <col min="14525" max="14528" width="5.42578125" style="54" customWidth="1"/>
    <col min="14529" max="14544" width="4" style="54" customWidth="1"/>
    <col min="14545" max="14546" width="3.42578125" style="54" customWidth="1"/>
    <col min="14547" max="14584" width="3.5703125" style="54" customWidth="1"/>
    <col min="14585" max="14775" width="7.5703125" style="54"/>
    <col min="14776" max="14776" width="1.5703125" style="54" customWidth="1"/>
    <col min="14777" max="14780" width="3.5703125" style="54" customWidth="1"/>
    <col min="14781" max="14784" width="5.42578125" style="54" customWidth="1"/>
    <col min="14785" max="14800" width="4" style="54" customWidth="1"/>
    <col min="14801" max="14802" width="3.42578125" style="54" customWidth="1"/>
    <col min="14803" max="14840" width="3.5703125" style="54" customWidth="1"/>
    <col min="14841" max="15031" width="7.5703125" style="54"/>
    <col min="15032" max="15032" width="1.5703125" style="54" customWidth="1"/>
    <col min="15033" max="15036" width="3.5703125" style="54" customWidth="1"/>
    <col min="15037" max="15040" width="5.42578125" style="54" customWidth="1"/>
    <col min="15041" max="15056" width="4" style="54" customWidth="1"/>
    <col min="15057" max="15058" width="3.42578125" style="54" customWidth="1"/>
    <col min="15059" max="15096" width="3.5703125" style="54" customWidth="1"/>
    <col min="15097" max="15287" width="7.5703125" style="54"/>
    <col min="15288" max="15288" width="1.5703125" style="54" customWidth="1"/>
    <col min="15289" max="15292" width="3.5703125" style="54" customWidth="1"/>
    <col min="15293" max="15296" width="5.42578125" style="54" customWidth="1"/>
    <col min="15297" max="15312" width="4" style="54" customWidth="1"/>
    <col min="15313" max="15314" width="3.42578125" style="54" customWidth="1"/>
    <col min="15315" max="15352" width="3.5703125" style="54" customWidth="1"/>
    <col min="15353" max="15543" width="7.5703125" style="54"/>
    <col min="15544" max="15544" width="1.5703125" style="54" customWidth="1"/>
    <col min="15545" max="15548" width="3.5703125" style="54" customWidth="1"/>
    <col min="15549" max="15552" width="5.42578125" style="54" customWidth="1"/>
    <col min="15553" max="15568" width="4" style="54" customWidth="1"/>
    <col min="15569" max="15570" width="3.42578125" style="54" customWidth="1"/>
    <col min="15571" max="15608" width="3.5703125" style="54" customWidth="1"/>
    <col min="15609" max="15799" width="7.5703125" style="54"/>
    <col min="15800" max="15800" width="1.5703125" style="54" customWidth="1"/>
    <col min="15801" max="15804" width="3.5703125" style="54" customWidth="1"/>
    <col min="15805" max="15808" width="5.42578125" style="54" customWidth="1"/>
    <col min="15809" max="15824" width="4" style="54" customWidth="1"/>
    <col min="15825" max="15826" width="3.42578125" style="54" customWidth="1"/>
    <col min="15827" max="15864" width="3.5703125" style="54" customWidth="1"/>
    <col min="15865" max="16055" width="7.5703125" style="54"/>
    <col min="16056" max="16056" width="1.5703125" style="54" customWidth="1"/>
    <col min="16057" max="16060" width="3.5703125" style="54" customWidth="1"/>
    <col min="16061" max="16064" width="5.42578125" style="54" customWidth="1"/>
    <col min="16065" max="16080" width="4" style="54" customWidth="1"/>
    <col min="16081" max="16082" width="3.42578125" style="54" customWidth="1"/>
    <col min="16083" max="16120" width="3.5703125" style="54" customWidth="1"/>
    <col min="16121" max="16384" width="7.5703125" style="54"/>
  </cols>
  <sheetData>
    <row r="1" spans="1:31" ht="21.75">
      <c r="A1" s="305" t="s">
        <v>35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147" t="s">
        <v>33</v>
      </c>
      <c r="M1" s="147"/>
      <c r="N1" s="147"/>
      <c r="O1" s="147"/>
      <c r="P1" s="320" t="s">
        <v>89</v>
      </c>
      <c r="Q1" s="320"/>
      <c r="R1" s="320"/>
      <c r="S1" s="320"/>
      <c r="T1" s="320"/>
      <c r="U1" s="320"/>
      <c r="V1" s="147"/>
      <c r="W1" s="147"/>
      <c r="X1" s="148"/>
      <c r="Y1" s="147"/>
      <c r="Z1" s="148"/>
      <c r="AA1" s="149"/>
      <c r="AB1" s="148" t="s">
        <v>90</v>
      </c>
      <c r="AC1" s="148"/>
      <c r="AD1" s="148"/>
      <c r="AE1" s="150"/>
    </row>
    <row r="2" spans="1:31" ht="21.75">
      <c r="A2" s="305"/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148" t="s">
        <v>36</v>
      </c>
      <c r="M2" s="147"/>
      <c r="N2" s="148"/>
      <c r="O2" s="147"/>
      <c r="P2" s="321">
        <v>42388</v>
      </c>
      <c r="Q2" s="321"/>
      <c r="R2" s="321"/>
      <c r="S2" s="321"/>
      <c r="T2" s="321"/>
      <c r="U2" s="148" t="s">
        <v>37</v>
      </c>
      <c r="V2" s="147"/>
      <c r="W2" s="152"/>
      <c r="X2" s="152"/>
      <c r="Y2" s="152"/>
      <c r="Z2" s="314">
        <v>42388</v>
      </c>
      <c r="AA2" s="314"/>
      <c r="AB2" s="314"/>
      <c r="AC2" s="314"/>
      <c r="AD2" s="314"/>
      <c r="AE2" s="150"/>
    </row>
    <row r="3" spans="1:31" ht="21.75">
      <c r="A3" s="306" t="s">
        <v>91</v>
      </c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147" t="s">
        <v>38</v>
      </c>
      <c r="M3" s="147"/>
      <c r="N3" s="147"/>
      <c r="O3" s="147"/>
      <c r="P3" s="147"/>
      <c r="Q3" s="315">
        <v>23</v>
      </c>
      <c r="R3" s="315"/>
      <c r="S3" s="153" t="s">
        <v>92</v>
      </c>
      <c r="T3" s="315">
        <v>50</v>
      </c>
      <c r="U3" s="315"/>
      <c r="V3" s="154" t="s">
        <v>39</v>
      </c>
      <c r="W3" s="147"/>
      <c r="X3" s="147"/>
      <c r="Y3" s="147"/>
      <c r="Z3" s="147"/>
      <c r="AA3" s="147"/>
      <c r="AB3" s="147"/>
      <c r="AC3" s="147"/>
      <c r="AD3" s="147"/>
      <c r="AE3" s="151"/>
    </row>
    <row r="4" spans="1:31" ht="21.75">
      <c r="A4" s="307" t="s">
        <v>83</v>
      </c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147" t="s">
        <v>94</v>
      </c>
      <c r="M4" s="147"/>
      <c r="N4" s="147"/>
      <c r="O4" s="147"/>
      <c r="P4" s="147"/>
      <c r="Q4" s="147" t="s">
        <v>95</v>
      </c>
      <c r="R4" s="147"/>
      <c r="S4" s="147"/>
      <c r="T4" s="147"/>
      <c r="U4" s="147"/>
      <c r="V4" s="147"/>
      <c r="W4" s="147"/>
      <c r="X4" s="147"/>
      <c r="Y4" s="147" t="s">
        <v>96</v>
      </c>
      <c r="Z4" s="147"/>
      <c r="AA4" s="147"/>
      <c r="AB4" s="147"/>
      <c r="AC4" s="147"/>
      <c r="AD4" s="147"/>
      <c r="AE4" s="151"/>
    </row>
    <row r="5" spans="1:31" s="86" customFormat="1" ht="23.1" customHeight="1">
      <c r="A5" s="155" t="s">
        <v>137</v>
      </c>
      <c r="B5" s="156"/>
      <c r="C5" s="156"/>
      <c r="D5" s="156"/>
      <c r="E5" s="155" t="s">
        <v>18</v>
      </c>
      <c r="F5" s="316" t="s">
        <v>97</v>
      </c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  <c r="AD5" s="157"/>
    </row>
    <row r="6" spans="1:31" s="86" customFormat="1" ht="23.1" customHeight="1">
      <c r="A6" s="281" t="s">
        <v>135</v>
      </c>
      <c r="B6" s="282"/>
      <c r="C6" s="282"/>
      <c r="D6" s="282"/>
      <c r="E6" s="282" t="s">
        <v>18</v>
      </c>
      <c r="F6" s="328" t="str">
        <f>'Data(mg)'!F6</f>
        <v>88/115</v>
      </c>
      <c r="G6" s="328"/>
      <c r="H6" s="328"/>
      <c r="I6" s="328"/>
      <c r="J6" s="328"/>
      <c r="K6" s="328"/>
      <c r="L6" s="328"/>
      <c r="M6" s="328"/>
      <c r="N6" s="328"/>
      <c r="O6" s="328"/>
      <c r="P6" s="328"/>
      <c r="Q6" s="328"/>
      <c r="R6" s="328"/>
      <c r="S6" s="328"/>
      <c r="T6" s="328"/>
      <c r="U6" s="328"/>
      <c r="V6" s="328"/>
      <c r="W6" s="328"/>
      <c r="X6" s="328"/>
      <c r="Y6" s="328"/>
      <c r="Z6" s="328"/>
      <c r="AA6" s="328"/>
      <c r="AB6" s="328"/>
      <c r="AC6" s="328"/>
      <c r="AD6" s="157"/>
    </row>
    <row r="7" spans="1:31" s="86" customFormat="1" ht="23.1" customHeight="1">
      <c r="A7" s="155" t="s">
        <v>98</v>
      </c>
      <c r="B7" s="156"/>
      <c r="C7" s="156"/>
      <c r="D7" s="156"/>
      <c r="E7" s="156"/>
      <c r="F7" s="322" t="str">
        <f>'Data(g)'!F7:O7</f>
        <v>Weight</v>
      </c>
      <c r="G7" s="322"/>
      <c r="H7" s="322"/>
      <c r="I7" s="322"/>
      <c r="J7" s="322"/>
      <c r="K7" s="322"/>
      <c r="L7" s="322"/>
      <c r="M7" s="322"/>
      <c r="N7" s="322"/>
      <c r="O7" s="322"/>
      <c r="P7" s="158" t="s">
        <v>40</v>
      </c>
      <c r="Q7" s="159"/>
      <c r="T7" s="322" t="str">
        <f>'Data(g)'!T7</f>
        <v>Balance</v>
      </c>
      <c r="U7" s="322"/>
      <c r="V7" s="322"/>
      <c r="W7" s="322"/>
      <c r="X7" s="322"/>
      <c r="Y7" s="322"/>
      <c r="Z7" s="322"/>
      <c r="AA7" s="322"/>
      <c r="AB7" s="322"/>
      <c r="AC7" s="322"/>
      <c r="AD7" s="157"/>
    </row>
    <row r="8" spans="1:31" s="86" customFormat="1" ht="23.1" customHeight="1">
      <c r="A8" s="155" t="s">
        <v>50</v>
      </c>
      <c r="D8" s="340" t="str">
        <f>'Data(g)'!D8</f>
        <v>Max-Min</v>
      </c>
      <c r="E8" s="340"/>
      <c r="F8" s="340"/>
      <c r="G8" s="340"/>
      <c r="H8" s="340"/>
      <c r="I8" s="340"/>
      <c r="J8" s="340"/>
      <c r="K8" s="340"/>
      <c r="L8" s="324" t="s">
        <v>41</v>
      </c>
      <c r="M8" s="324"/>
      <c r="N8" s="324"/>
      <c r="O8" s="323">
        <f>'Data(g)'!O8:V8</f>
        <v>1234567</v>
      </c>
      <c r="P8" s="323"/>
      <c r="Q8" s="323"/>
      <c r="R8" s="323"/>
      <c r="S8" s="323"/>
      <c r="T8" s="323"/>
      <c r="U8" s="323"/>
      <c r="V8" s="323"/>
      <c r="W8" s="325" t="s">
        <v>42</v>
      </c>
      <c r="X8" s="325"/>
      <c r="Y8" s="322" t="str">
        <f>'Data(g)'!Y8:AC8</f>
        <v>M-001</v>
      </c>
      <c r="Z8" s="322"/>
      <c r="AA8" s="322"/>
      <c r="AB8" s="322"/>
      <c r="AC8" s="322"/>
      <c r="AD8" s="157"/>
      <c r="AE8" s="160"/>
    </row>
    <row r="9" spans="1:31" s="86" customFormat="1" ht="23.1" customHeight="1">
      <c r="A9" s="162" t="s">
        <v>101</v>
      </c>
      <c r="B9" s="162"/>
      <c r="C9" s="162"/>
      <c r="D9" s="162"/>
      <c r="E9" s="162"/>
      <c r="F9" s="161"/>
      <c r="G9" s="161"/>
      <c r="H9" s="161" t="s">
        <v>102</v>
      </c>
      <c r="J9" s="163"/>
      <c r="L9" s="161" t="s">
        <v>103</v>
      </c>
      <c r="N9" s="161"/>
      <c r="O9" s="173"/>
      <c r="P9" s="164"/>
      <c r="Q9" s="165"/>
      <c r="R9" s="172"/>
      <c r="S9" s="164"/>
      <c r="T9" s="165"/>
      <c r="U9" s="165"/>
      <c r="V9" s="165"/>
      <c r="W9" s="166"/>
      <c r="X9" s="166"/>
      <c r="Y9" s="166"/>
      <c r="Z9" s="166"/>
      <c r="AA9" s="166"/>
      <c r="AB9" s="166"/>
      <c r="AC9" s="166"/>
      <c r="AD9" s="157"/>
      <c r="AE9" s="160"/>
    </row>
    <row r="10" spans="1:31" s="86" customFormat="1" ht="6.95" customHeight="1">
      <c r="A10" s="167"/>
      <c r="B10" s="167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7"/>
      <c r="AB10" s="157"/>
      <c r="AC10" s="157"/>
      <c r="AD10" s="157"/>
      <c r="AE10" s="160"/>
    </row>
    <row r="11" spans="1:31" s="86" customFormat="1" ht="23.1" customHeight="1">
      <c r="A11" s="161" t="s">
        <v>138</v>
      </c>
      <c r="B11" s="161"/>
      <c r="C11" s="161"/>
      <c r="D11" s="161"/>
      <c r="E11" s="161"/>
      <c r="F11" s="161"/>
      <c r="G11" s="283" t="s">
        <v>18</v>
      </c>
      <c r="H11" s="332" t="str">
        <f>'Data(mg)'!H11</f>
        <v>SP-SM-026</v>
      </c>
      <c r="I11" s="332"/>
      <c r="J11" s="332"/>
      <c r="K11" s="332"/>
      <c r="L11" s="332"/>
      <c r="M11" s="332"/>
      <c r="N11" s="332"/>
      <c r="O11" s="157"/>
      <c r="P11" s="157"/>
      <c r="Q11" s="155"/>
      <c r="R11" s="174" t="s">
        <v>51</v>
      </c>
      <c r="S11" s="174"/>
      <c r="T11" s="331">
        <f>'Data(mg)'!T11</f>
        <v>43061</v>
      </c>
      <c r="U11" s="332"/>
      <c r="V11" s="332"/>
      <c r="W11" s="332"/>
      <c r="X11" s="332"/>
      <c r="Y11" s="332"/>
      <c r="Z11" s="332"/>
      <c r="AA11" s="157"/>
      <c r="AB11" s="157"/>
      <c r="AC11" s="157"/>
      <c r="AD11" s="157"/>
      <c r="AE11" s="89"/>
    </row>
    <row r="12" spans="1:31" s="86" customFormat="1" ht="23.1" customHeight="1">
      <c r="A12" s="161" t="s">
        <v>138</v>
      </c>
      <c r="B12" s="161"/>
      <c r="C12" s="161"/>
      <c r="D12" s="161"/>
      <c r="E12" s="161"/>
      <c r="F12" s="161"/>
      <c r="G12" s="283" t="s">
        <v>18</v>
      </c>
      <c r="H12" s="332" t="str">
        <f>'Data(mg)'!H12</f>
        <v>SP-SM-002-1</v>
      </c>
      <c r="I12" s="332"/>
      <c r="J12" s="332"/>
      <c r="K12" s="332"/>
      <c r="L12" s="332"/>
      <c r="M12" s="332"/>
      <c r="N12" s="332"/>
      <c r="O12" s="157"/>
      <c r="P12" s="157"/>
      <c r="Q12" s="155"/>
      <c r="R12" s="174" t="s">
        <v>51</v>
      </c>
      <c r="S12" s="174"/>
      <c r="T12" s="331">
        <f>'Data(mg)'!T12</f>
        <v>43141</v>
      </c>
      <c r="U12" s="332"/>
      <c r="V12" s="332"/>
      <c r="W12" s="332"/>
      <c r="X12" s="332"/>
      <c r="Y12" s="332"/>
      <c r="Z12" s="332"/>
      <c r="AA12" s="157"/>
      <c r="AB12" s="157"/>
      <c r="AC12" s="157"/>
      <c r="AD12" s="157"/>
      <c r="AE12" s="89"/>
    </row>
    <row r="13" spans="1:31" s="86" customFormat="1" ht="23.1" customHeight="1">
      <c r="A13" s="161" t="s">
        <v>138</v>
      </c>
      <c r="B13" s="161"/>
      <c r="C13" s="161"/>
      <c r="D13" s="161"/>
      <c r="E13" s="161"/>
      <c r="F13" s="161"/>
      <c r="G13" s="283" t="s">
        <v>18</v>
      </c>
      <c r="H13" s="332" t="str">
        <f>'Data(mg)'!H13</f>
        <v>SP-SM-003</v>
      </c>
      <c r="I13" s="332"/>
      <c r="J13" s="332"/>
      <c r="K13" s="332"/>
      <c r="L13" s="332"/>
      <c r="M13" s="332"/>
      <c r="N13" s="332"/>
      <c r="O13" s="157"/>
      <c r="P13" s="157"/>
      <c r="Q13" s="155"/>
      <c r="R13" s="174" t="s">
        <v>51</v>
      </c>
      <c r="S13" s="174"/>
      <c r="T13" s="331">
        <f>'Data(mg)'!T13</f>
        <v>43070</v>
      </c>
      <c r="U13" s="332"/>
      <c r="V13" s="332"/>
      <c r="W13" s="332"/>
      <c r="X13" s="332"/>
      <c r="Y13" s="332"/>
      <c r="Z13" s="332"/>
      <c r="AA13" s="157"/>
      <c r="AB13" s="157"/>
      <c r="AC13" s="157"/>
      <c r="AD13" s="157"/>
      <c r="AE13" s="89"/>
    </row>
    <row r="14" spans="1:31" s="86" customFormat="1" ht="23.1" customHeight="1">
      <c r="A14" s="161" t="s">
        <v>138</v>
      </c>
      <c r="B14" s="161"/>
      <c r="C14" s="161"/>
      <c r="D14" s="161"/>
      <c r="E14" s="161"/>
      <c r="F14" s="161"/>
      <c r="G14" s="283" t="s">
        <v>18</v>
      </c>
      <c r="H14" s="332" t="str">
        <f>'Data(mg)'!H14</f>
        <v>SP-SM-003-1</v>
      </c>
      <c r="I14" s="332"/>
      <c r="J14" s="332"/>
      <c r="K14" s="332"/>
      <c r="L14" s="332"/>
      <c r="M14" s="332"/>
      <c r="N14" s="332"/>
      <c r="O14" s="157"/>
      <c r="P14" s="157"/>
      <c r="Q14" s="155"/>
      <c r="R14" s="174" t="s">
        <v>51</v>
      </c>
      <c r="S14" s="174"/>
      <c r="T14" s="331">
        <f>'Data(mg)'!T14</f>
        <v>43141</v>
      </c>
      <c r="U14" s="332"/>
      <c r="V14" s="332"/>
      <c r="W14" s="332"/>
      <c r="X14" s="332"/>
      <c r="Y14" s="332"/>
      <c r="Z14" s="332"/>
      <c r="AA14" s="157"/>
      <c r="AB14" s="157"/>
      <c r="AC14" s="157"/>
      <c r="AD14" s="157"/>
      <c r="AE14" s="89"/>
    </row>
    <row r="15" spans="1:31" s="86" customFormat="1" ht="23.1" customHeight="1">
      <c r="A15" s="161" t="s">
        <v>138</v>
      </c>
      <c r="B15" s="161"/>
      <c r="C15" s="161"/>
      <c r="D15" s="161"/>
      <c r="E15" s="161"/>
      <c r="F15" s="161"/>
      <c r="G15" s="283" t="s">
        <v>18</v>
      </c>
      <c r="H15" s="332" t="str">
        <f>'Data(mg)'!H15</f>
        <v>SP-SM-003-2</v>
      </c>
      <c r="I15" s="332"/>
      <c r="J15" s="332"/>
      <c r="K15" s="332"/>
      <c r="L15" s="332"/>
      <c r="M15" s="332"/>
      <c r="N15" s="332"/>
      <c r="O15" s="157"/>
      <c r="P15" s="157"/>
      <c r="Q15" s="155"/>
      <c r="R15" s="174" t="s">
        <v>51</v>
      </c>
      <c r="S15" s="174"/>
      <c r="T15" s="331">
        <f>'Data(mg)'!T15</f>
        <v>43141</v>
      </c>
      <c r="U15" s="332"/>
      <c r="V15" s="332"/>
      <c r="W15" s="332"/>
      <c r="X15" s="332"/>
      <c r="Y15" s="332"/>
      <c r="Z15" s="332"/>
      <c r="AA15" s="157"/>
      <c r="AB15" s="157"/>
      <c r="AC15" s="157"/>
      <c r="AD15" s="157"/>
      <c r="AE15" s="89"/>
    </row>
    <row r="16" spans="1:31" s="86" customFormat="1" ht="18" customHeight="1">
      <c r="A16" s="327" t="s">
        <v>119</v>
      </c>
      <c r="B16" s="327"/>
      <c r="C16" s="327"/>
      <c r="D16" s="327"/>
      <c r="E16" s="327"/>
      <c r="F16" s="284"/>
      <c r="G16" s="285" t="s">
        <v>18</v>
      </c>
      <c r="H16" s="332" t="str">
        <f>'Data(mg)'!H16</f>
        <v>SP-CPM-04-06</v>
      </c>
      <c r="I16" s="332"/>
      <c r="J16" s="332"/>
      <c r="K16" s="332"/>
      <c r="L16" s="332"/>
      <c r="M16" s="332"/>
      <c r="N16" s="332"/>
      <c r="W16" s="130"/>
      <c r="X16" s="130"/>
      <c r="Y16" s="130"/>
      <c r="AD16" s="170"/>
    </row>
    <row r="17" spans="1:40" s="86" customFormat="1" ht="18" customHeight="1">
      <c r="W17" s="130"/>
      <c r="X17" s="130"/>
      <c r="Y17" s="130"/>
      <c r="AD17" s="170"/>
    </row>
    <row r="18" spans="1:40" s="86" customFormat="1" ht="21" customHeight="1">
      <c r="A18" s="308" t="s">
        <v>52</v>
      </c>
      <c r="B18" s="309"/>
      <c r="C18" s="326" t="s">
        <v>88</v>
      </c>
      <c r="D18" s="326"/>
      <c r="E18" s="326"/>
      <c r="F18" s="294" t="s">
        <v>87</v>
      </c>
      <c r="G18" s="294"/>
      <c r="H18" s="317" t="s">
        <v>86</v>
      </c>
      <c r="I18" s="318"/>
      <c r="J18" s="318"/>
      <c r="K18" s="318"/>
      <c r="L18" s="318"/>
      <c r="M18" s="318"/>
      <c r="N18" s="318"/>
      <c r="O18" s="318"/>
      <c r="P18" s="318"/>
      <c r="Q18" s="318"/>
      <c r="R18" s="318"/>
      <c r="S18" s="318"/>
      <c r="T18" s="481" t="s">
        <v>168</v>
      </c>
      <c r="U18" s="482"/>
      <c r="V18" s="483"/>
      <c r="W18" s="489" t="s">
        <v>169</v>
      </c>
      <c r="X18" s="482"/>
      <c r="Y18" s="483"/>
      <c r="Z18" s="491" t="s">
        <v>170</v>
      </c>
      <c r="AA18" s="492"/>
      <c r="AB18" s="493"/>
      <c r="AC18" s="489" t="s">
        <v>171</v>
      </c>
      <c r="AD18" s="482"/>
      <c r="AE18" s="483"/>
      <c r="AF18" s="506" t="s">
        <v>172</v>
      </c>
      <c r="AG18" s="492"/>
      <c r="AH18" s="493"/>
      <c r="AI18" s="447" t="s">
        <v>13</v>
      </c>
      <c r="AJ18" s="449"/>
      <c r="AK18" s="448"/>
      <c r="AL18" s="447" t="s">
        <v>127</v>
      </c>
      <c r="AM18" s="449"/>
      <c r="AN18" s="448"/>
    </row>
    <row r="19" spans="1:40" s="86" customFormat="1" ht="21" customHeight="1">
      <c r="A19" s="310" t="s">
        <v>17</v>
      </c>
      <c r="B19" s="311"/>
      <c r="C19" s="326"/>
      <c r="D19" s="326"/>
      <c r="E19" s="326"/>
      <c r="F19" s="294"/>
      <c r="G19" s="294"/>
      <c r="H19" s="317" t="s">
        <v>84</v>
      </c>
      <c r="I19" s="318"/>
      <c r="J19" s="319"/>
      <c r="K19" s="317" t="s">
        <v>85</v>
      </c>
      <c r="L19" s="318"/>
      <c r="M19" s="319"/>
      <c r="N19" s="317" t="s">
        <v>85</v>
      </c>
      <c r="O19" s="318"/>
      <c r="P19" s="319"/>
      <c r="Q19" s="317" t="s">
        <v>84</v>
      </c>
      <c r="R19" s="318"/>
      <c r="S19" s="319"/>
      <c r="T19" s="484"/>
      <c r="U19" s="485"/>
      <c r="V19" s="486"/>
      <c r="W19" s="484"/>
      <c r="X19" s="485"/>
      <c r="Y19" s="486"/>
      <c r="Z19" s="494"/>
      <c r="AA19" s="495"/>
      <c r="AB19" s="496"/>
      <c r="AC19" s="484"/>
      <c r="AD19" s="485"/>
      <c r="AE19" s="486"/>
      <c r="AF19" s="494"/>
      <c r="AG19" s="495"/>
      <c r="AH19" s="496"/>
      <c r="AI19" s="450"/>
      <c r="AJ19" s="451"/>
      <c r="AK19" s="452"/>
      <c r="AL19" s="450"/>
      <c r="AM19" s="451"/>
      <c r="AN19" s="452"/>
    </row>
    <row r="20" spans="1:40" s="86" customFormat="1" ht="21" customHeight="1">
      <c r="A20" s="290">
        <v>1000</v>
      </c>
      <c r="B20" s="291"/>
      <c r="C20" s="294"/>
      <c r="D20" s="294"/>
      <c r="E20" s="294"/>
      <c r="F20" s="294">
        <v>1</v>
      </c>
      <c r="G20" s="294"/>
      <c r="H20" s="334">
        <v>1000</v>
      </c>
      <c r="I20" s="335"/>
      <c r="J20" s="336"/>
      <c r="K20" s="334">
        <v>1000</v>
      </c>
      <c r="L20" s="335"/>
      <c r="M20" s="336"/>
      <c r="N20" s="334">
        <v>1000</v>
      </c>
      <c r="O20" s="335"/>
      <c r="P20" s="336"/>
      <c r="Q20" s="334">
        <v>1000</v>
      </c>
      <c r="R20" s="335"/>
      <c r="S20" s="336"/>
      <c r="T20" s="553">
        <f>(K20-H20-Q20+N20)/2</f>
        <v>0</v>
      </c>
      <c r="U20" s="554"/>
      <c r="V20" s="555"/>
      <c r="W20" s="553">
        <f>AVERAGE(K20:P20)-AVERAGE(H20,Q20)</f>
        <v>0</v>
      </c>
      <c r="X20" s="554"/>
      <c r="Y20" s="555"/>
      <c r="Z20" s="556">
        <f>AVERAGE(W20:Y22)</f>
        <v>0</v>
      </c>
      <c r="AA20" s="557"/>
      <c r="AB20" s="558"/>
      <c r="AC20" s="559">
        <f>(A20+AF20)+Z20</f>
        <v>1000</v>
      </c>
      <c r="AD20" s="560"/>
      <c r="AE20" s="561"/>
      <c r="AF20" s="562">
        <v>0</v>
      </c>
      <c r="AG20" s="563"/>
      <c r="AH20" s="564"/>
      <c r="AI20" s="583">
        <f>_xlfn.STDEV.S(W20:Y22)/SQRT(3)</f>
        <v>0</v>
      </c>
      <c r="AJ20" s="584"/>
      <c r="AK20" s="585"/>
      <c r="AL20" s="586">
        <f>K23-A20</f>
        <v>0</v>
      </c>
      <c r="AM20" s="587"/>
      <c r="AN20" s="588"/>
    </row>
    <row r="21" spans="1:40" s="86" customFormat="1" ht="21" customHeight="1">
      <c r="A21" s="292"/>
      <c r="B21" s="293"/>
      <c r="C21" s="294"/>
      <c r="D21" s="294"/>
      <c r="E21" s="294"/>
      <c r="F21" s="294">
        <v>2</v>
      </c>
      <c r="G21" s="294"/>
      <c r="H21" s="334">
        <v>1000</v>
      </c>
      <c r="I21" s="335"/>
      <c r="J21" s="336"/>
      <c r="K21" s="334">
        <v>1000</v>
      </c>
      <c r="L21" s="335"/>
      <c r="M21" s="336"/>
      <c r="N21" s="334">
        <v>1000</v>
      </c>
      <c r="O21" s="335"/>
      <c r="P21" s="336"/>
      <c r="Q21" s="334">
        <v>1000</v>
      </c>
      <c r="R21" s="335"/>
      <c r="S21" s="336"/>
      <c r="T21" s="553">
        <f t="shared" ref="T21:T22" si="0">(K21-H21-Q21+N21)/2</f>
        <v>0</v>
      </c>
      <c r="U21" s="554"/>
      <c r="V21" s="555"/>
      <c r="W21" s="553">
        <f t="shared" ref="W21:W22" si="1">AVERAGE(K21:P21)-AVERAGE(H21,Q21)</f>
        <v>0</v>
      </c>
      <c r="X21" s="554"/>
      <c r="Y21" s="555"/>
      <c r="Z21" s="565"/>
      <c r="AA21" s="566"/>
      <c r="AB21" s="567"/>
      <c r="AC21" s="568"/>
      <c r="AD21" s="569"/>
      <c r="AE21" s="570"/>
      <c r="AF21" s="571"/>
      <c r="AG21" s="572"/>
      <c r="AH21" s="573"/>
      <c r="AI21" s="589"/>
      <c r="AJ21" s="590"/>
      <c r="AK21" s="591"/>
      <c r="AL21" s="592"/>
      <c r="AM21" s="593"/>
      <c r="AN21" s="594"/>
    </row>
    <row r="22" spans="1:40" s="86" customFormat="1" ht="21" customHeight="1">
      <c r="A22" s="312" t="s">
        <v>70</v>
      </c>
      <c r="B22" s="313"/>
      <c r="C22" s="294"/>
      <c r="D22" s="294"/>
      <c r="E22" s="294"/>
      <c r="F22" s="294">
        <v>3</v>
      </c>
      <c r="G22" s="294"/>
      <c r="H22" s="334">
        <v>1000</v>
      </c>
      <c r="I22" s="335"/>
      <c r="J22" s="336"/>
      <c r="K22" s="334">
        <v>1000</v>
      </c>
      <c r="L22" s="335"/>
      <c r="M22" s="336"/>
      <c r="N22" s="334">
        <v>1000</v>
      </c>
      <c r="O22" s="335"/>
      <c r="P22" s="336"/>
      <c r="Q22" s="334">
        <v>1000</v>
      </c>
      <c r="R22" s="335"/>
      <c r="S22" s="336"/>
      <c r="T22" s="553">
        <f t="shared" si="0"/>
        <v>0</v>
      </c>
      <c r="U22" s="554"/>
      <c r="V22" s="555"/>
      <c r="W22" s="553">
        <f t="shared" si="1"/>
        <v>0</v>
      </c>
      <c r="X22" s="554"/>
      <c r="Y22" s="555"/>
      <c r="Z22" s="574"/>
      <c r="AA22" s="575"/>
      <c r="AB22" s="576"/>
      <c r="AC22" s="577"/>
      <c r="AD22" s="578"/>
      <c r="AE22" s="579"/>
      <c r="AF22" s="580"/>
      <c r="AG22" s="581"/>
      <c r="AH22" s="582"/>
      <c r="AI22" s="589"/>
      <c r="AJ22" s="590"/>
      <c r="AK22" s="591"/>
      <c r="AL22" s="592"/>
      <c r="AM22" s="593"/>
      <c r="AN22" s="594"/>
    </row>
    <row r="23" spans="1:40" s="86" customFormat="1" ht="21" customHeight="1">
      <c r="A23" s="295" t="s">
        <v>43</v>
      </c>
      <c r="B23" s="296"/>
      <c r="C23" s="296"/>
      <c r="D23" s="296"/>
      <c r="E23" s="296"/>
      <c r="F23" s="296"/>
      <c r="G23" s="297"/>
      <c r="H23" s="302"/>
      <c r="I23" s="303"/>
      <c r="J23" s="304"/>
      <c r="K23" s="337">
        <f>AVERAGE(K20:M22,N20:P22)</f>
        <v>1000</v>
      </c>
      <c r="L23" s="338"/>
      <c r="M23" s="338"/>
      <c r="N23" s="338"/>
      <c r="O23" s="338"/>
      <c r="P23" s="339"/>
      <c r="Q23" s="299"/>
      <c r="R23" s="300"/>
      <c r="S23" s="301"/>
      <c r="T23" s="465"/>
      <c r="U23" s="465"/>
      <c r="V23" s="465"/>
      <c r="W23" s="465"/>
      <c r="X23" s="465"/>
      <c r="Y23" s="465"/>
      <c r="Z23" s="465"/>
      <c r="AA23" s="465"/>
      <c r="AB23" s="465"/>
      <c r="AC23" s="465"/>
      <c r="AD23" s="465"/>
      <c r="AE23" s="465"/>
      <c r="AI23" s="595"/>
      <c r="AJ23" s="596"/>
      <c r="AK23" s="597"/>
      <c r="AL23" s="598"/>
      <c r="AM23" s="599"/>
      <c r="AN23" s="600"/>
    </row>
    <row r="24" spans="1:40" s="86" customFormat="1" ht="21" customHeight="1">
      <c r="A24" s="290">
        <v>2000</v>
      </c>
      <c r="B24" s="291"/>
      <c r="C24" s="294"/>
      <c r="D24" s="294"/>
      <c r="E24" s="294"/>
      <c r="F24" s="294">
        <v>1</v>
      </c>
      <c r="G24" s="294"/>
      <c r="H24" s="334">
        <v>2000.5</v>
      </c>
      <c r="I24" s="335"/>
      <c r="J24" s="336"/>
      <c r="K24" s="334">
        <v>2000.5</v>
      </c>
      <c r="L24" s="335"/>
      <c r="M24" s="336"/>
      <c r="N24" s="334">
        <v>2000.5</v>
      </c>
      <c r="O24" s="335"/>
      <c r="P24" s="336"/>
      <c r="Q24" s="334">
        <v>2000.5</v>
      </c>
      <c r="R24" s="335"/>
      <c r="S24" s="336"/>
      <c r="T24" s="553">
        <f>(K24-H24-Q24+N24)/2</f>
        <v>0</v>
      </c>
      <c r="U24" s="554"/>
      <c r="V24" s="555"/>
      <c r="W24" s="553">
        <f>AVERAGE(K24:P24)-AVERAGE(H24,Q24)</f>
        <v>0</v>
      </c>
      <c r="X24" s="554"/>
      <c r="Y24" s="555"/>
      <c r="Z24" s="556">
        <f>AVERAGE(W24:Y26)</f>
        <v>0</v>
      </c>
      <c r="AA24" s="557"/>
      <c r="AB24" s="558"/>
      <c r="AC24" s="559">
        <f>(A24+AF24)+Z24</f>
        <v>2000</v>
      </c>
      <c r="AD24" s="560"/>
      <c r="AE24" s="561"/>
      <c r="AF24" s="562">
        <v>0</v>
      </c>
      <c r="AG24" s="563"/>
      <c r="AH24" s="563"/>
      <c r="AI24" s="583">
        <f>_xlfn.STDEV.S(W24:Y26)/SQRT(3)</f>
        <v>0</v>
      </c>
      <c r="AJ24" s="584"/>
      <c r="AK24" s="585"/>
      <c r="AL24" s="586">
        <f>K27-A24</f>
        <v>0.5</v>
      </c>
      <c r="AM24" s="587"/>
      <c r="AN24" s="588"/>
    </row>
    <row r="25" spans="1:40" s="86" customFormat="1" ht="21" customHeight="1">
      <c r="A25" s="292"/>
      <c r="B25" s="293"/>
      <c r="C25" s="294"/>
      <c r="D25" s="294"/>
      <c r="E25" s="294"/>
      <c r="F25" s="294">
        <v>2</v>
      </c>
      <c r="G25" s="294"/>
      <c r="H25" s="334">
        <v>2000.5</v>
      </c>
      <c r="I25" s="335"/>
      <c r="J25" s="336"/>
      <c r="K25" s="334">
        <v>2000.5</v>
      </c>
      <c r="L25" s="335"/>
      <c r="M25" s="336"/>
      <c r="N25" s="334">
        <v>2000.5</v>
      </c>
      <c r="O25" s="335"/>
      <c r="P25" s="336"/>
      <c r="Q25" s="334">
        <v>2000.5</v>
      </c>
      <c r="R25" s="335"/>
      <c r="S25" s="336"/>
      <c r="T25" s="553">
        <f t="shared" ref="T25:T26" si="2">(K25-H25-Q25+N25)/2</f>
        <v>0</v>
      </c>
      <c r="U25" s="554"/>
      <c r="V25" s="555"/>
      <c r="W25" s="553">
        <f t="shared" ref="W25:W26" si="3">AVERAGE(K25:P25)-AVERAGE(H25,Q25)</f>
        <v>0</v>
      </c>
      <c r="X25" s="554"/>
      <c r="Y25" s="555"/>
      <c r="Z25" s="565"/>
      <c r="AA25" s="566"/>
      <c r="AB25" s="567"/>
      <c r="AC25" s="568"/>
      <c r="AD25" s="569"/>
      <c r="AE25" s="570"/>
      <c r="AF25" s="571"/>
      <c r="AG25" s="572"/>
      <c r="AH25" s="572"/>
      <c r="AI25" s="589"/>
      <c r="AJ25" s="590"/>
      <c r="AK25" s="591"/>
      <c r="AL25" s="592"/>
      <c r="AM25" s="593"/>
      <c r="AN25" s="594"/>
    </row>
    <row r="26" spans="1:40" s="86" customFormat="1" ht="21" customHeight="1">
      <c r="A26" s="312" t="s">
        <v>70</v>
      </c>
      <c r="B26" s="313"/>
      <c r="C26" s="294"/>
      <c r="D26" s="294"/>
      <c r="E26" s="294"/>
      <c r="F26" s="294">
        <v>3</v>
      </c>
      <c r="G26" s="294"/>
      <c r="H26" s="334">
        <v>2000.5</v>
      </c>
      <c r="I26" s="335"/>
      <c r="J26" s="336"/>
      <c r="K26" s="334">
        <v>2000.5</v>
      </c>
      <c r="L26" s="335"/>
      <c r="M26" s="336"/>
      <c r="N26" s="334">
        <v>2000.5</v>
      </c>
      <c r="O26" s="335"/>
      <c r="P26" s="336"/>
      <c r="Q26" s="334">
        <v>2000.5</v>
      </c>
      <c r="R26" s="335"/>
      <c r="S26" s="336"/>
      <c r="T26" s="553">
        <f t="shared" si="2"/>
        <v>0</v>
      </c>
      <c r="U26" s="554"/>
      <c r="V26" s="555"/>
      <c r="W26" s="553">
        <f t="shared" si="3"/>
        <v>0</v>
      </c>
      <c r="X26" s="554"/>
      <c r="Y26" s="555"/>
      <c r="Z26" s="574"/>
      <c r="AA26" s="575"/>
      <c r="AB26" s="576"/>
      <c r="AC26" s="577"/>
      <c r="AD26" s="578"/>
      <c r="AE26" s="579"/>
      <c r="AF26" s="580"/>
      <c r="AG26" s="581"/>
      <c r="AH26" s="581"/>
      <c r="AI26" s="589"/>
      <c r="AJ26" s="590"/>
      <c r="AK26" s="591"/>
      <c r="AL26" s="592"/>
      <c r="AM26" s="593"/>
      <c r="AN26" s="594"/>
    </row>
    <row r="27" spans="1:40" s="86" customFormat="1" ht="21" customHeight="1">
      <c r="A27" s="295" t="s">
        <v>43</v>
      </c>
      <c r="B27" s="296"/>
      <c r="C27" s="296"/>
      <c r="D27" s="296"/>
      <c r="E27" s="296"/>
      <c r="F27" s="296"/>
      <c r="G27" s="297"/>
      <c r="H27" s="302"/>
      <c r="I27" s="303"/>
      <c r="J27" s="304"/>
      <c r="K27" s="337">
        <f>AVERAGE(K24:M26,N24:P26)</f>
        <v>2000.5</v>
      </c>
      <c r="L27" s="338"/>
      <c r="M27" s="338"/>
      <c r="N27" s="338"/>
      <c r="O27" s="338"/>
      <c r="P27" s="339"/>
      <c r="Q27" s="299"/>
      <c r="R27" s="300"/>
      <c r="S27" s="301"/>
      <c r="T27" s="465"/>
      <c r="U27" s="465"/>
      <c r="V27" s="465"/>
      <c r="W27" s="465"/>
      <c r="X27" s="465"/>
      <c r="Y27" s="465"/>
      <c r="Z27" s="465"/>
      <c r="AA27" s="465"/>
      <c r="AB27" s="465"/>
      <c r="AC27" s="465"/>
      <c r="AD27" s="465"/>
      <c r="AE27" s="465"/>
      <c r="AI27" s="595"/>
      <c r="AJ27" s="596"/>
      <c r="AK27" s="597"/>
      <c r="AL27" s="598"/>
      <c r="AM27" s="599"/>
      <c r="AN27" s="600"/>
    </row>
    <row r="28" spans="1:40" s="86" customFormat="1" ht="21" customHeight="1">
      <c r="A28" s="290">
        <v>5000</v>
      </c>
      <c r="B28" s="291"/>
      <c r="C28" s="294"/>
      <c r="D28" s="294"/>
      <c r="E28" s="294"/>
      <c r="F28" s="294">
        <v>1</v>
      </c>
      <c r="G28" s="294"/>
      <c r="H28" s="334">
        <v>5000.7</v>
      </c>
      <c r="I28" s="335"/>
      <c r="J28" s="336"/>
      <c r="K28" s="334">
        <v>5000.3</v>
      </c>
      <c r="L28" s="335"/>
      <c r="M28" s="336"/>
      <c r="N28" s="334">
        <v>5000.3</v>
      </c>
      <c r="O28" s="335"/>
      <c r="P28" s="336"/>
      <c r="Q28" s="334">
        <v>5000.7</v>
      </c>
      <c r="R28" s="335"/>
      <c r="S28" s="336"/>
      <c r="T28" s="553">
        <f>(K28-H28-Q28+N28)/2</f>
        <v>-0.3999999999996362</v>
      </c>
      <c r="U28" s="554"/>
      <c r="V28" s="555"/>
      <c r="W28" s="553">
        <f>AVERAGE(K28:P28)-AVERAGE(H28,Q28)</f>
        <v>-0.3999999999996362</v>
      </c>
      <c r="X28" s="554"/>
      <c r="Y28" s="555"/>
      <c r="Z28" s="556">
        <f>AVERAGE(W28:Y30)</f>
        <v>-0.3999999999996362</v>
      </c>
      <c r="AA28" s="557"/>
      <c r="AB28" s="558"/>
      <c r="AC28" s="559">
        <f>(A28+AF28)+Z28</f>
        <v>4999.6000000000004</v>
      </c>
      <c r="AD28" s="560"/>
      <c r="AE28" s="561"/>
      <c r="AF28" s="562">
        <v>0</v>
      </c>
      <c r="AG28" s="563"/>
      <c r="AH28" s="563"/>
      <c r="AI28" s="583">
        <f>_xlfn.STDEV.S(W28:Y30)/SQRT(3)</f>
        <v>0</v>
      </c>
      <c r="AJ28" s="584"/>
      <c r="AK28" s="585"/>
      <c r="AL28" s="586">
        <f>K31-A28</f>
        <v>0.3000000000001819</v>
      </c>
      <c r="AM28" s="587"/>
      <c r="AN28" s="588"/>
    </row>
    <row r="29" spans="1:40" s="86" customFormat="1" ht="21" customHeight="1">
      <c r="A29" s="292"/>
      <c r="B29" s="293"/>
      <c r="C29" s="294"/>
      <c r="D29" s="294"/>
      <c r="E29" s="294"/>
      <c r="F29" s="294">
        <v>2</v>
      </c>
      <c r="G29" s="294"/>
      <c r="H29" s="334">
        <v>5000.7</v>
      </c>
      <c r="I29" s="335"/>
      <c r="J29" s="336"/>
      <c r="K29" s="334">
        <v>5000.3</v>
      </c>
      <c r="L29" s="335"/>
      <c r="M29" s="336"/>
      <c r="N29" s="334">
        <v>5000.3</v>
      </c>
      <c r="O29" s="335"/>
      <c r="P29" s="336"/>
      <c r="Q29" s="334">
        <v>5000.7</v>
      </c>
      <c r="R29" s="335"/>
      <c r="S29" s="336"/>
      <c r="T29" s="553">
        <f t="shared" ref="T29:T30" si="4">(K29-H29-Q29+N29)/2</f>
        <v>-0.3999999999996362</v>
      </c>
      <c r="U29" s="554"/>
      <c r="V29" s="555"/>
      <c r="W29" s="553">
        <f t="shared" ref="W29:W30" si="5">AVERAGE(K29:P29)-AVERAGE(H29,Q29)</f>
        <v>-0.3999999999996362</v>
      </c>
      <c r="X29" s="554"/>
      <c r="Y29" s="555"/>
      <c r="Z29" s="565"/>
      <c r="AA29" s="566"/>
      <c r="AB29" s="567"/>
      <c r="AC29" s="568"/>
      <c r="AD29" s="569"/>
      <c r="AE29" s="570"/>
      <c r="AF29" s="571"/>
      <c r="AG29" s="572"/>
      <c r="AH29" s="572"/>
      <c r="AI29" s="589"/>
      <c r="AJ29" s="590"/>
      <c r="AK29" s="591"/>
      <c r="AL29" s="592"/>
      <c r="AM29" s="593"/>
      <c r="AN29" s="594"/>
    </row>
    <row r="30" spans="1:40" s="86" customFormat="1" ht="21" customHeight="1">
      <c r="A30" s="312" t="s">
        <v>70</v>
      </c>
      <c r="B30" s="313"/>
      <c r="C30" s="294"/>
      <c r="D30" s="294"/>
      <c r="E30" s="294"/>
      <c r="F30" s="294">
        <v>3</v>
      </c>
      <c r="G30" s="294"/>
      <c r="H30" s="334">
        <v>5000.7</v>
      </c>
      <c r="I30" s="335"/>
      <c r="J30" s="336"/>
      <c r="K30" s="334">
        <v>5000.3</v>
      </c>
      <c r="L30" s="335"/>
      <c r="M30" s="336"/>
      <c r="N30" s="334">
        <v>5000.3</v>
      </c>
      <c r="O30" s="335"/>
      <c r="P30" s="336"/>
      <c r="Q30" s="334">
        <v>5000.7</v>
      </c>
      <c r="R30" s="335"/>
      <c r="S30" s="336"/>
      <c r="T30" s="553">
        <f t="shared" si="4"/>
        <v>-0.3999999999996362</v>
      </c>
      <c r="U30" s="554"/>
      <c r="V30" s="555"/>
      <c r="W30" s="553">
        <f t="shared" si="5"/>
        <v>-0.3999999999996362</v>
      </c>
      <c r="X30" s="554"/>
      <c r="Y30" s="555"/>
      <c r="Z30" s="574"/>
      <c r="AA30" s="575"/>
      <c r="AB30" s="576"/>
      <c r="AC30" s="577"/>
      <c r="AD30" s="578"/>
      <c r="AE30" s="579"/>
      <c r="AF30" s="580"/>
      <c r="AG30" s="581"/>
      <c r="AH30" s="581"/>
      <c r="AI30" s="589"/>
      <c r="AJ30" s="590"/>
      <c r="AK30" s="591"/>
      <c r="AL30" s="592"/>
      <c r="AM30" s="593"/>
      <c r="AN30" s="594"/>
    </row>
    <row r="31" spans="1:40" s="86" customFormat="1" ht="21" customHeight="1">
      <c r="A31" s="295" t="s">
        <v>43</v>
      </c>
      <c r="B31" s="296"/>
      <c r="C31" s="296"/>
      <c r="D31" s="296"/>
      <c r="E31" s="296"/>
      <c r="F31" s="296"/>
      <c r="G31" s="297"/>
      <c r="H31" s="302"/>
      <c r="I31" s="303"/>
      <c r="J31" s="304"/>
      <c r="K31" s="337">
        <f>AVERAGE(K28:M30,N28:P30)</f>
        <v>5000.3</v>
      </c>
      <c r="L31" s="338"/>
      <c r="M31" s="338"/>
      <c r="N31" s="338"/>
      <c r="O31" s="338"/>
      <c r="P31" s="339"/>
      <c r="Q31" s="299"/>
      <c r="R31" s="300"/>
      <c r="S31" s="301"/>
      <c r="T31" s="465"/>
      <c r="U31" s="465"/>
      <c r="V31" s="465"/>
      <c r="W31" s="465"/>
      <c r="X31" s="465"/>
      <c r="Y31" s="465"/>
      <c r="Z31" s="465"/>
      <c r="AA31" s="465"/>
      <c r="AB31" s="465"/>
      <c r="AC31" s="465"/>
      <c r="AD31" s="465"/>
      <c r="AE31" s="465"/>
      <c r="AI31" s="595"/>
      <c r="AJ31" s="596"/>
      <c r="AK31" s="597"/>
      <c r="AL31" s="598"/>
      <c r="AM31" s="599"/>
      <c r="AN31" s="600"/>
    </row>
    <row r="32" spans="1:40" s="86" customFormat="1" ht="21" customHeight="1">
      <c r="A32" s="290">
        <v>10000</v>
      </c>
      <c r="B32" s="291"/>
      <c r="C32" s="294"/>
      <c r="D32" s="294"/>
      <c r="E32" s="294"/>
      <c r="F32" s="294">
        <v>1</v>
      </c>
      <c r="G32" s="294"/>
      <c r="H32" s="334">
        <v>10000</v>
      </c>
      <c r="I32" s="335"/>
      <c r="J32" s="336"/>
      <c r="K32" s="334">
        <v>10000</v>
      </c>
      <c r="L32" s="335"/>
      <c r="M32" s="336"/>
      <c r="N32" s="334">
        <v>10000</v>
      </c>
      <c r="O32" s="335"/>
      <c r="P32" s="336"/>
      <c r="Q32" s="334">
        <v>10000</v>
      </c>
      <c r="R32" s="335"/>
      <c r="S32" s="336"/>
      <c r="T32" s="553">
        <f>(K32-H32-Q32+N32)/2</f>
        <v>0</v>
      </c>
      <c r="U32" s="554"/>
      <c r="V32" s="555"/>
      <c r="W32" s="553">
        <f>AVERAGE(K32:P32)-AVERAGE(H32,Q32)</f>
        <v>0</v>
      </c>
      <c r="X32" s="554"/>
      <c r="Y32" s="555"/>
      <c r="Z32" s="556">
        <f>AVERAGE(W32:Y34)</f>
        <v>0</v>
      </c>
      <c r="AA32" s="557"/>
      <c r="AB32" s="558"/>
      <c r="AC32" s="559">
        <f>(A32+AF32)+Z32</f>
        <v>10000</v>
      </c>
      <c r="AD32" s="560"/>
      <c r="AE32" s="561"/>
      <c r="AF32" s="562">
        <v>0</v>
      </c>
      <c r="AG32" s="563"/>
      <c r="AH32" s="563"/>
      <c r="AI32" s="583">
        <f>_xlfn.STDEV.S(W32:Y34)/SQRT(3)</f>
        <v>0</v>
      </c>
      <c r="AJ32" s="584"/>
      <c r="AK32" s="585"/>
      <c r="AL32" s="586">
        <f>K35-A32</f>
        <v>0</v>
      </c>
      <c r="AM32" s="587"/>
      <c r="AN32" s="588"/>
    </row>
    <row r="33" spans="1:40" s="86" customFormat="1" ht="21" customHeight="1">
      <c r="A33" s="292"/>
      <c r="B33" s="293"/>
      <c r="C33" s="294"/>
      <c r="D33" s="294"/>
      <c r="E33" s="294"/>
      <c r="F33" s="294">
        <v>2</v>
      </c>
      <c r="G33" s="294"/>
      <c r="H33" s="334">
        <v>10000</v>
      </c>
      <c r="I33" s="335"/>
      <c r="J33" s="336"/>
      <c r="K33" s="334">
        <v>10000</v>
      </c>
      <c r="L33" s="335"/>
      <c r="M33" s="336"/>
      <c r="N33" s="334">
        <v>10000</v>
      </c>
      <c r="O33" s="335"/>
      <c r="P33" s="336"/>
      <c r="Q33" s="334">
        <v>10000</v>
      </c>
      <c r="R33" s="335"/>
      <c r="S33" s="336"/>
      <c r="T33" s="553">
        <f t="shared" ref="T33:T34" si="6">(K33-H33-Q33+N33)/2</f>
        <v>0</v>
      </c>
      <c r="U33" s="554"/>
      <c r="V33" s="555"/>
      <c r="W33" s="553">
        <f t="shared" ref="W33:W34" si="7">AVERAGE(K33:P33)-AVERAGE(H33,Q33)</f>
        <v>0</v>
      </c>
      <c r="X33" s="554"/>
      <c r="Y33" s="555"/>
      <c r="Z33" s="565"/>
      <c r="AA33" s="566"/>
      <c r="AB33" s="567"/>
      <c r="AC33" s="568"/>
      <c r="AD33" s="569"/>
      <c r="AE33" s="570"/>
      <c r="AF33" s="571"/>
      <c r="AG33" s="572"/>
      <c r="AH33" s="572"/>
      <c r="AI33" s="589"/>
      <c r="AJ33" s="590"/>
      <c r="AK33" s="591"/>
      <c r="AL33" s="592"/>
      <c r="AM33" s="593"/>
      <c r="AN33" s="594"/>
    </row>
    <row r="34" spans="1:40" s="86" customFormat="1" ht="21" customHeight="1">
      <c r="A34" s="312" t="s">
        <v>70</v>
      </c>
      <c r="B34" s="313"/>
      <c r="C34" s="294"/>
      <c r="D34" s="294"/>
      <c r="E34" s="294"/>
      <c r="F34" s="294">
        <v>3</v>
      </c>
      <c r="G34" s="294"/>
      <c r="H34" s="334">
        <v>10000</v>
      </c>
      <c r="I34" s="335"/>
      <c r="J34" s="336"/>
      <c r="K34" s="334">
        <v>10000</v>
      </c>
      <c r="L34" s="335"/>
      <c r="M34" s="336"/>
      <c r="N34" s="334">
        <v>10000</v>
      </c>
      <c r="O34" s="335"/>
      <c r="P34" s="336"/>
      <c r="Q34" s="334">
        <v>10000</v>
      </c>
      <c r="R34" s="335"/>
      <c r="S34" s="336"/>
      <c r="T34" s="553">
        <f t="shared" si="6"/>
        <v>0</v>
      </c>
      <c r="U34" s="554"/>
      <c r="V34" s="555"/>
      <c r="W34" s="553">
        <f t="shared" si="7"/>
        <v>0</v>
      </c>
      <c r="X34" s="554"/>
      <c r="Y34" s="555"/>
      <c r="Z34" s="574"/>
      <c r="AA34" s="575"/>
      <c r="AB34" s="576"/>
      <c r="AC34" s="577"/>
      <c r="AD34" s="578"/>
      <c r="AE34" s="579"/>
      <c r="AF34" s="580"/>
      <c r="AG34" s="581"/>
      <c r="AH34" s="581"/>
      <c r="AI34" s="589"/>
      <c r="AJ34" s="590"/>
      <c r="AK34" s="591"/>
      <c r="AL34" s="592"/>
      <c r="AM34" s="593"/>
      <c r="AN34" s="594"/>
    </row>
    <row r="35" spans="1:40" s="86" customFormat="1" ht="21" customHeight="1">
      <c r="A35" s="295" t="s">
        <v>43</v>
      </c>
      <c r="B35" s="296"/>
      <c r="C35" s="296"/>
      <c r="D35" s="296"/>
      <c r="E35" s="296"/>
      <c r="F35" s="296"/>
      <c r="G35" s="297"/>
      <c r="H35" s="302"/>
      <c r="I35" s="303"/>
      <c r="J35" s="304"/>
      <c r="K35" s="337">
        <f>AVERAGE(K32:M34,N32:P34)</f>
        <v>10000</v>
      </c>
      <c r="L35" s="338"/>
      <c r="M35" s="338"/>
      <c r="N35" s="338"/>
      <c r="O35" s="338"/>
      <c r="P35" s="339"/>
      <c r="Q35" s="299"/>
      <c r="R35" s="300"/>
      <c r="S35" s="301"/>
      <c r="T35" s="465"/>
      <c r="U35" s="465"/>
      <c r="V35" s="465"/>
      <c r="W35" s="465"/>
      <c r="X35" s="465"/>
      <c r="Y35" s="465"/>
      <c r="Z35" s="465"/>
      <c r="AA35" s="465"/>
      <c r="AB35" s="465"/>
      <c r="AC35" s="465"/>
      <c r="AD35" s="465"/>
      <c r="AE35" s="465"/>
      <c r="AI35" s="595"/>
      <c r="AJ35" s="596"/>
      <c r="AK35" s="597"/>
      <c r="AL35" s="598"/>
      <c r="AM35" s="599"/>
      <c r="AN35" s="600"/>
    </row>
    <row r="36" spans="1:40" s="86" customFormat="1" ht="21" customHeight="1">
      <c r="A36" s="290">
        <v>20000</v>
      </c>
      <c r="B36" s="291"/>
      <c r="C36" s="294"/>
      <c r="D36" s="294"/>
      <c r="E36" s="294"/>
      <c r="F36" s="294">
        <v>1</v>
      </c>
      <c r="G36" s="294"/>
      <c r="H36" s="334">
        <v>20000</v>
      </c>
      <c r="I36" s="335"/>
      <c r="J36" s="336"/>
      <c r="K36" s="334">
        <v>20000</v>
      </c>
      <c r="L36" s="335"/>
      <c r="M36" s="336"/>
      <c r="N36" s="334">
        <v>20000</v>
      </c>
      <c r="O36" s="335"/>
      <c r="P36" s="336"/>
      <c r="Q36" s="334">
        <v>20000</v>
      </c>
      <c r="R36" s="335"/>
      <c r="S36" s="336"/>
      <c r="T36" s="553">
        <f>(K36-H36-Q36+N36)/2</f>
        <v>0</v>
      </c>
      <c r="U36" s="554"/>
      <c r="V36" s="555"/>
      <c r="W36" s="553">
        <f>AVERAGE(K36:P36)-AVERAGE(H36,Q36)</f>
        <v>0</v>
      </c>
      <c r="X36" s="554"/>
      <c r="Y36" s="555"/>
      <c r="Z36" s="556">
        <f>AVERAGE(W36:Y38)</f>
        <v>0</v>
      </c>
      <c r="AA36" s="557"/>
      <c r="AB36" s="558"/>
      <c r="AC36" s="559">
        <f>(A36+AF36)+Z36</f>
        <v>20000</v>
      </c>
      <c r="AD36" s="560"/>
      <c r="AE36" s="561"/>
      <c r="AF36" s="562">
        <v>0</v>
      </c>
      <c r="AG36" s="563"/>
      <c r="AH36" s="563"/>
      <c r="AI36" s="583">
        <f>_xlfn.STDEV.S(W36:Y38)/SQRT(3)</f>
        <v>0</v>
      </c>
      <c r="AJ36" s="584"/>
      <c r="AK36" s="585"/>
      <c r="AL36" s="586">
        <f>K39-A36</f>
        <v>0</v>
      </c>
      <c r="AM36" s="587"/>
      <c r="AN36" s="588"/>
    </row>
    <row r="37" spans="1:40" s="86" customFormat="1" ht="21" customHeight="1">
      <c r="A37" s="292"/>
      <c r="B37" s="293"/>
      <c r="C37" s="294"/>
      <c r="D37" s="294"/>
      <c r="E37" s="294"/>
      <c r="F37" s="294">
        <v>2</v>
      </c>
      <c r="G37" s="294"/>
      <c r="H37" s="334">
        <v>20000</v>
      </c>
      <c r="I37" s="335"/>
      <c r="J37" s="336"/>
      <c r="K37" s="334">
        <v>20000</v>
      </c>
      <c r="L37" s="335"/>
      <c r="M37" s="336"/>
      <c r="N37" s="334">
        <v>20000</v>
      </c>
      <c r="O37" s="335"/>
      <c r="P37" s="336"/>
      <c r="Q37" s="334">
        <v>20000</v>
      </c>
      <c r="R37" s="335"/>
      <c r="S37" s="336"/>
      <c r="T37" s="553">
        <f t="shared" ref="T37:T38" si="8">(K37-H37-Q37+N37)/2</f>
        <v>0</v>
      </c>
      <c r="U37" s="554"/>
      <c r="V37" s="555"/>
      <c r="W37" s="553">
        <f t="shared" ref="W37:W38" si="9">AVERAGE(K37:P37)-AVERAGE(H37,Q37)</f>
        <v>0</v>
      </c>
      <c r="X37" s="554"/>
      <c r="Y37" s="555"/>
      <c r="Z37" s="565"/>
      <c r="AA37" s="566"/>
      <c r="AB37" s="567"/>
      <c r="AC37" s="568"/>
      <c r="AD37" s="569"/>
      <c r="AE37" s="570"/>
      <c r="AF37" s="571"/>
      <c r="AG37" s="572"/>
      <c r="AH37" s="572"/>
      <c r="AI37" s="589"/>
      <c r="AJ37" s="590"/>
      <c r="AK37" s="591"/>
      <c r="AL37" s="592"/>
      <c r="AM37" s="593"/>
      <c r="AN37" s="594"/>
    </row>
    <row r="38" spans="1:40" s="86" customFormat="1" ht="21" customHeight="1">
      <c r="A38" s="312" t="s">
        <v>70</v>
      </c>
      <c r="B38" s="313"/>
      <c r="C38" s="294"/>
      <c r="D38" s="294"/>
      <c r="E38" s="294"/>
      <c r="F38" s="294">
        <v>3</v>
      </c>
      <c r="G38" s="294"/>
      <c r="H38" s="334">
        <v>20000</v>
      </c>
      <c r="I38" s="335"/>
      <c r="J38" s="336"/>
      <c r="K38" s="334">
        <v>20000</v>
      </c>
      <c r="L38" s="335"/>
      <c r="M38" s="336"/>
      <c r="N38" s="334">
        <v>20000</v>
      </c>
      <c r="O38" s="335"/>
      <c r="P38" s="336"/>
      <c r="Q38" s="334">
        <v>20000</v>
      </c>
      <c r="R38" s="335"/>
      <c r="S38" s="336"/>
      <c r="T38" s="553">
        <f t="shared" si="8"/>
        <v>0</v>
      </c>
      <c r="U38" s="554"/>
      <c r="V38" s="555"/>
      <c r="W38" s="553">
        <f t="shared" si="9"/>
        <v>0</v>
      </c>
      <c r="X38" s="554"/>
      <c r="Y38" s="555"/>
      <c r="Z38" s="574"/>
      <c r="AA38" s="575"/>
      <c r="AB38" s="576"/>
      <c r="AC38" s="577"/>
      <c r="AD38" s="578"/>
      <c r="AE38" s="579"/>
      <c r="AF38" s="580"/>
      <c r="AG38" s="581"/>
      <c r="AH38" s="581"/>
      <c r="AI38" s="589"/>
      <c r="AJ38" s="590"/>
      <c r="AK38" s="591"/>
      <c r="AL38" s="592"/>
      <c r="AM38" s="593"/>
      <c r="AN38" s="594"/>
    </row>
    <row r="39" spans="1:40" s="86" customFormat="1" ht="21" customHeight="1">
      <c r="A39" s="295" t="s">
        <v>43</v>
      </c>
      <c r="B39" s="296"/>
      <c r="C39" s="296"/>
      <c r="D39" s="296"/>
      <c r="E39" s="296"/>
      <c r="F39" s="296"/>
      <c r="G39" s="297"/>
      <c r="H39" s="302"/>
      <c r="I39" s="303"/>
      <c r="J39" s="304"/>
      <c r="K39" s="337">
        <f>AVERAGE(K36:M38,N36:P38)</f>
        <v>20000</v>
      </c>
      <c r="L39" s="338"/>
      <c r="M39" s="338"/>
      <c r="N39" s="338"/>
      <c r="O39" s="338"/>
      <c r="P39" s="339"/>
      <c r="Q39" s="299"/>
      <c r="R39" s="300"/>
      <c r="S39" s="301"/>
      <c r="T39" s="465"/>
      <c r="U39" s="465"/>
      <c r="V39" s="465"/>
      <c r="W39" s="465"/>
      <c r="X39" s="465"/>
      <c r="Y39" s="465"/>
      <c r="Z39" s="465"/>
      <c r="AA39" s="465"/>
      <c r="AB39" s="465"/>
      <c r="AC39" s="465"/>
      <c r="AD39" s="465"/>
      <c r="AE39" s="465"/>
      <c r="AI39" s="595"/>
      <c r="AJ39" s="596"/>
      <c r="AK39" s="597"/>
      <c r="AL39" s="598"/>
      <c r="AM39" s="599"/>
      <c r="AN39" s="600"/>
    </row>
    <row r="40" spans="1:40" s="86" customFormat="1" ht="18" customHeight="1">
      <c r="A40" s="140"/>
      <c r="B40" s="140"/>
      <c r="C40" s="140"/>
      <c r="D40" s="141"/>
      <c r="E40" s="142"/>
      <c r="F40" s="142"/>
      <c r="G40" s="142"/>
      <c r="H40" s="142"/>
      <c r="I40" s="142"/>
      <c r="J40" s="142"/>
      <c r="K40" s="141"/>
      <c r="L40" s="141"/>
      <c r="M40" s="141"/>
      <c r="N40" s="141"/>
      <c r="O40" s="141"/>
      <c r="P40" s="141"/>
      <c r="Q40" s="141"/>
      <c r="R40" s="141"/>
      <c r="S40" s="141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s="87" customFormat="1" ht="18" customHeight="1">
      <c r="A41" s="298" t="s">
        <v>48</v>
      </c>
      <c r="B41" s="298"/>
      <c r="C41" s="298"/>
      <c r="D41" s="298"/>
      <c r="E41" s="90" t="str">
        <f>H44</f>
        <v>Mr.Nirut  Loha</v>
      </c>
      <c r="F41" s="252"/>
      <c r="G41" s="90"/>
      <c r="H41" s="90"/>
      <c r="I41" s="90"/>
      <c r="J41" s="90"/>
      <c r="K41" s="88"/>
      <c r="L41" s="88"/>
      <c r="M41" s="88"/>
      <c r="N41" s="88"/>
      <c r="O41" s="88"/>
      <c r="P41" s="88"/>
      <c r="Q41" s="88"/>
      <c r="R41" s="88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s="86" customFormat="1" ht="18" customHeight="1"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s="86" customFormat="1" ht="18" customHeight="1">
      <c r="E43" s="69"/>
      <c r="F43" s="81"/>
      <c r="G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s="86" customFormat="1" ht="18" customHeight="1">
      <c r="E44" s="69"/>
      <c r="F44" s="63"/>
      <c r="G44" s="63"/>
      <c r="H44" s="82" t="s">
        <v>157</v>
      </c>
      <c r="I44" s="143"/>
      <c r="J44" s="144"/>
      <c r="K44" s="54"/>
      <c r="L44" s="54"/>
      <c r="M44" s="54"/>
      <c r="N44" s="54"/>
    </row>
    <row r="45" spans="1:40" ht="15" customHeight="1">
      <c r="H45" s="82" t="s">
        <v>158</v>
      </c>
    </row>
    <row r="46" spans="1:40" ht="15" customHeight="1">
      <c r="H46" s="82" t="s">
        <v>159</v>
      </c>
    </row>
    <row r="47" spans="1:40" ht="15" customHeight="1">
      <c r="H47" s="82" t="s">
        <v>160</v>
      </c>
    </row>
    <row r="48" spans="1:40" ht="16.5" customHeight="1">
      <c r="H48" s="82" t="s">
        <v>161</v>
      </c>
    </row>
    <row r="49" spans="1:1" ht="16.5" customHeight="1">
      <c r="A49" s="89"/>
    </row>
    <row r="50" spans="1:1" ht="16.5" customHeight="1"/>
    <row r="51" spans="1:1" ht="16.5" customHeight="1"/>
    <row r="52" spans="1:1" ht="16.5" customHeight="1"/>
    <row r="53" spans="1:1" ht="16.5" customHeight="1"/>
    <row r="54" spans="1:1" ht="16.5" customHeight="1"/>
    <row r="55" spans="1:1" ht="16.5" customHeight="1"/>
    <row r="56" spans="1:1" ht="16.5" customHeight="1"/>
    <row r="57" spans="1:1" ht="16.5" customHeight="1"/>
    <row r="58" spans="1:1" ht="16.5" customHeight="1"/>
    <row r="59" spans="1:1" ht="18" customHeight="1"/>
    <row r="60" spans="1:1" ht="6" customHeight="1"/>
    <row r="61" spans="1:1" ht="18" customHeight="1"/>
    <row r="62" spans="1:1" ht="18" customHeight="1"/>
    <row r="63" spans="1:1" ht="16.5" customHeight="1"/>
    <row r="64" spans="1:1" ht="16.5" customHeight="1"/>
    <row r="65" ht="16.5" customHeight="1"/>
    <row r="66" ht="6" customHeight="1"/>
    <row r="67" ht="16.5" customHeight="1"/>
    <row r="68" ht="16.5" customHeight="1"/>
    <row r="69" ht="16.5" customHeight="1"/>
    <row r="70" ht="6" customHeight="1"/>
    <row r="71" ht="16.5" customHeight="1"/>
    <row r="72" ht="6" customHeight="1"/>
    <row r="73" ht="16.5" customHeight="1"/>
    <row r="104" ht="6" customHeight="1"/>
    <row r="110" ht="6" customHeight="1"/>
    <row r="145" ht="18" customHeight="1"/>
    <row r="146" ht="6.75" customHeight="1"/>
  </sheetData>
  <mergeCells count="211">
    <mergeCell ref="Z36:AB38"/>
    <mergeCell ref="AC36:AE38"/>
    <mergeCell ref="AF36:AH38"/>
    <mergeCell ref="AI36:AK39"/>
    <mergeCell ref="AL36:AN39"/>
    <mergeCell ref="T37:V37"/>
    <mergeCell ref="W37:Y37"/>
    <mergeCell ref="T38:V38"/>
    <mergeCell ref="W38:Y38"/>
    <mergeCell ref="Z32:AB34"/>
    <mergeCell ref="AC32:AE34"/>
    <mergeCell ref="AF32:AH34"/>
    <mergeCell ref="AI32:AK35"/>
    <mergeCell ref="AL32:AN35"/>
    <mergeCell ref="T33:V33"/>
    <mergeCell ref="W33:Y33"/>
    <mergeCell ref="T34:V34"/>
    <mergeCell ref="W34:Y34"/>
    <mergeCell ref="Z28:AB30"/>
    <mergeCell ref="AC28:AE30"/>
    <mergeCell ref="AF28:AH30"/>
    <mergeCell ref="AI28:AK31"/>
    <mergeCell ref="AL28:AN31"/>
    <mergeCell ref="T29:V29"/>
    <mergeCell ref="W29:Y29"/>
    <mergeCell ref="T30:V30"/>
    <mergeCell ref="W30:Y30"/>
    <mergeCell ref="Z24:AB26"/>
    <mergeCell ref="AC24:AE26"/>
    <mergeCell ref="AF24:AH26"/>
    <mergeCell ref="AI24:AK27"/>
    <mergeCell ref="AL24:AN27"/>
    <mergeCell ref="T25:V25"/>
    <mergeCell ref="W25:Y25"/>
    <mergeCell ref="T26:V26"/>
    <mergeCell ref="W26:Y26"/>
    <mergeCell ref="AF18:AH19"/>
    <mergeCell ref="AI18:AK19"/>
    <mergeCell ref="AL18:AN19"/>
    <mergeCell ref="T20:V20"/>
    <mergeCell ref="W20:Y20"/>
    <mergeCell ref="Z20:AB22"/>
    <mergeCell ref="AC20:AE22"/>
    <mergeCell ref="AF20:AH22"/>
    <mergeCell ref="AI20:AK23"/>
    <mergeCell ref="AL20:AN23"/>
    <mergeCell ref="T21:V21"/>
    <mergeCell ref="W21:Y21"/>
    <mergeCell ref="T22:V22"/>
    <mergeCell ref="W22:Y22"/>
    <mergeCell ref="Q31:S31"/>
    <mergeCell ref="Q27:S27"/>
    <mergeCell ref="T24:V24"/>
    <mergeCell ref="W24:Y24"/>
    <mergeCell ref="T28:V28"/>
    <mergeCell ref="W28:Y28"/>
    <mergeCell ref="T32:V32"/>
    <mergeCell ref="W32:Y32"/>
    <mergeCell ref="F6:AC6"/>
    <mergeCell ref="H12:N12"/>
    <mergeCell ref="T12:Z12"/>
    <mergeCell ref="H13:N13"/>
    <mergeCell ref="T13:Z13"/>
    <mergeCell ref="H14:N14"/>
    <mergeCell ref="T14:Z14"/>
    <mergeCell ref="H15:N15"/>
    <mergeCell ref="T15:Z15"/>
    <mergeCell ref="H11:N11"/>
    <mergeCell ref="T11:Z11"/>
    <mergeCell ref="F7:O7"/>
    <mergeCell ref="H39:J39"/>
    <mergeCell ref="Q39:S39"/>
    <mergeCell ref="H38:J38"/>
    <mergeCell ref="K38:M38"/>
    <mergeCell ref="N38:P38"/>
    <mergeCell ref="Q38:S38"/>
    <mergeCell ref="H37:J37"/>
    <mergeCell ref="K37:M37"/>
    <mergeCell ref="N37:P37"/>
    <mergeCell ref="Q37:S37"/>
    <mergeCell ref="H36:J36"/>
    <mergeCell ref="K36:M36"/>
    <mergeCell ref="N36:P36"/>
    <mergeCell ref="Q36:S36"/>
    <mergeCell ref="K39:P39"/>
    <mergeCell ref="Q34:S34"/>
    <mergeCell ref="T36:V36"/>
    <mergeCell ref="W36:Y36"/>
    <mergeCell ref="A39:G39"/>
    <mergeCell ref="A41:D41"/>
    <mergeCell ref="A38:B38"/>
    <mergeCell ref="H33:J33"/>
    <mergeCell ref="K33:M33"/>
    <mergeCell ref="N33:P33"/>
    <mergeCell ref="Q33:S33"/>
    <mergeCell ref="A32:B33"/>
    <mergeCell ref="H32:J32"/>
    <mergeCell ref="K32:M32"/>
    <mergeCell ref="N32:P32"/>
    <mergeCell ref="Q32:S32"/>
    <mergeCell ref="H35:J35"/>
    <mergeCell ref="Q35:S35"/>
    <mergeCell ref="A34:B34"/>
    <mergeCell ref="H34:J34"/>
    <mergeCell ref="K34:M34"/>
    <mergeCell ref="C32:E34"/>
    <mergeCell ref="F32:G32"/>
    <mergeCell ref="F33:G33"/>
    <mergeCell ref="F34:G34"/>
    <mergeCell ref="C36:E38"/>
    <mergeCell ref="F36:G36"/>
    <mergeCell ref="F37:G37"/>
    <mergeCell ref="Q30:S30"/>
    <mergeCell ref="K31:P31"/>
    <mergeCell ref="H29:J29"/>
    <mergeCell ref="K29:M29"/>
    <mergeCell ref="N29:P29"/>
    <mergeCell ref="Q29:S29"/>
    <mergeCell ref="A28:B29"/>
    <mergeCell ref="H28:J28"/>
    <mergeCell ref="K28:M28"/>
    <mergeCell ref="N28:P28"/>
    <mergeCell ref="Q28:S28"/>
    <mergeCell ref="C28:E30"/>
    <mergeCell ref="F28:G28"/>
    <mergeCell ref="F29:G29"/>
    <mergeCell ref="F30:G30"/>
    <mergeCell ref="Q26:S26"/>
    <mergeCell ref="K27:P27"/>
    <mergeCell ref="Q22:S22"/>
    <mergeCell ref="H25:J25"/>
    <mergeCell ref="K25:M25"/>
    <mergeCell ref="N25:P25"/>
    <mergeCell ref="Q25:S25"/>
    <mergeCell ref="A24:B25"/>
    <mergeCell ref="H24:J24"/>
    <mergeCell ref="K24:M24"/>
    <mergeCell ref="N24:P24"/>
    <mergeCell ref="Q24:S24"/>
    <mergeCell ref="C20:E22"/>
    <mergeCell ref="F20:G20"/>
    <mergeCell ref="F21:G21"/>
    <mergeCell ref="F22:G22"/>
    <mergeCell ref="C24:E26"/>
    <mergeCell ref="F24:G24"/>
    <mergeCell ref="F25:G25"/>
    <mergeCell ref="F26:G26"/>
    <mergeCell ref="N22:P22"/>
    <mergeCell ref="Q23:S23"/>
    <mergeCell ref="H21:J21"/>
    <mergeCell ref="K21:M21"/>
    <mergeCell ref="N21:P21"/>
    <mergeCell ref="Q21:S21"/>
    <mergeCell ref="H22:J22"/>
    <mergeCell ref="A20:B21"/>
    <mergeCell ref="H20:J20"/>
    <mergeCell ref="K20:M20"/>
    <mergeCell ref="N20:P20"/>
    <mergeCell ref="Q20:S20"/>
    <mergeCell ref="A22:B22"/>
    <mergeCell ref="K22:M22"/>
    <mergeCell ref="K23:P23"/>
    <mergeCell ref="F38:G38"/>
    <mergeCell ref="A23:G23"/>
    <mergeCell ref="A27:G27"/>
    <mergeCell ref="A31:G31"/>
    <mergeCell ref="A35:G35"/>
    <mergeCell ref="A36:B37"/>
    <mergeCell ref="H27:J27"/>
    <mergeCell ref="H31:J31"/>
    <mergeCell ref="K35:P35"/>
    <mergeCell ref="N34:P34"/>
    <mergeCell ref="H23:J23"/>
    <mergeCell ref="A26:B26"/>
    <mergeCell ref="H26:J26"/>
    <mergeCell ref="K26:M26"/>
    <mergeCell ref="N26:P26"/>
    <mergeCell ref="A30:B30"/>
    <mergeCell ref="H30:J30"/>
    <mergeCell ref="K30:M30"/>
    <mergeCell ref="N30:P30"/>
    <mergeCell ref="P1:U1"/>
    <mergeCell ref="P2:T2"/>
    <mergeCell ref="Z2:AD2"/>
    <mergeCell ref="Q3:R3"/>
    <mergeCell ref="T3:U3"/>
    <mergeCell ref="F5:AC5"/>
    <mergeCell ref="A1:K2"/>
    <mergeCell ref="A3:K3"/>
    <mergeCell ref="A4:K4"/>
    <mergeCell ref="T7:AC7"/>
    <mergeCell ref="L8:N8"/>
    <mergeCell ref="O8:V8"/>
    <mergeCell ref="W8:X8"/>
    <mergeCell ref="Y8:AC8"/>
    <mergeCell ref="T18:V19"/>
    <mergeCell ref="W18:Y19"/>
    <mergeCell ref="D8:K8"/>
    <mergeCell ref="Q19:S19"/>
    <mergeCell ref="A16:E16"/>
    <mergeCell ref="A18:B18"/>
    <mergeCell ref="H18:S18"/>
    <mergeCell ref="C18:E19"/>
    <mergeCell ref="F18:G19"/>
    <mergeCell ref="A19:B19"/>
    <mergeCell ref="H19:J19"/>
    <mergeCell ref="K19:M19"/>
    <mergeCell ref="N19:P19"/>
    <mergeCell ref="H16:N16"/>
    <mergeCell ref="Z18:AB19"/>
    <mergeCell ref="AC18:AE19"/>
  </mergeCells>
  <pageMargins left="0" right="0" top="0" bottom="0" header="0" footer="0"/>
  <pageSetup paperSize="9" scale="85" orientation="portrait" r:id="rId1"/>
  <headerFooter>
    <oddFooter>&amp;R&amp;"Gulim,Regular"&amp;10SP-FMM-04-06 Rev.0 Effective date 12-Nov-2015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23</xdr:col>
                    <xdr:colOff>19050</xdr:colOff>
                    <xdr:row>3</xdr:row>
                    <xdr:rowOff>123825</xdr:rowOff>
                  </from>
                  <to>
                    <xdr:col>23</xdr:col>
                    <xdr:colOff>190500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15</xdr:col>
                    <xdr:colOff>9525</xdr:colOff>
                    <xdr:row>3</xdr:row>
                    <xdr:rowOff>104775</xdr:rowOff>
                  </from>
                  <to>
                    <xdr:col>15</xdr:col>
                    <xdr:colOff>190500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104775</xdr:rowOff>
                  </from>
                  <to>
                    <xdr:col>6</xdr:col>
                    <xdr:colOff>190500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10</xdr:col>
                    <xdr:colOff>9525</xdr:colOff>
                    <xdr:row>8</xdr:row>
                    <xdr:rowOff>104775</xdr:rowOff>
                  </from>
                  <to>
                    <xdr:col>10</xdr:col>
                    <xdr:colOff>190500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3399"/>
  </sheetPr>
  <dimension ref="A1:AJ59"/>
  <sheetViews>
    <sheetView view="pageBreakPreview" topLeftCell="A10" zoomScaleNormal="100" zoomScaleSheetLayoutView="100" workbookViewId="0">
      <selection activeCell="Y23" sqref="Y23"/>
    </sheetView>
  </sheetViews>
  <sheetFormatPr defaultColWidth="9.140625" defaultRowHeight="20.25"/>
  <cols>
    <col min="1" max="9" width="3.7109375" style="3" customWidth="1"/>
    <col min="10" max="13" width="3.42578125" style="3" customWidth="1"/>
    <col min="14" max="14" width="3.7109375" style="3" customWidth="1"/>
    <col min="15" max="21" width="3.42578125" style="3" customWidth="1"/>
    <col min="22" max="22" width="3.7109375" style="3" customWidth="1"/>
    <col min="23" max="28" width="3.42578125" style="3" customWidth="1"/>
    <col min="29" max="31" width="3.7109375" style="3" customWidth="1"/>
    <col min="32" max="256" width="9.140625" style="3"/>
    <col min="257" max="265" width="3.7109375" style="3" customWidth="1"/>
    <col min="266" max="269" width="3.42578125" style="3" customWidth="1"/>
    <col min="270" max="270" width="3.7109375" style="3" customWidth="1"/>
    <col min="271" max="277" width="3.42578125" style="3" customWidth="1"/>
    <col min="278" max="278" width="3.7109375" style="3" customWidth="1"/>
    <col min="279" max="284" width="3.42578125" style="3" customWidth="1"/>
    <col min="285" max="287" width="3.7109375" style="3" customWidth="1"/>
    <col min="288" max="512" width="9.140625" style="3"/>
    <col min="513" max="521" width="3.7109375" style="3" customWidth="1"/>
    <col min="522" max="525" width="3.42578125" style="3" customWidth="1"/>
    <col min="526" max="526" width="3.7109375" style="3" customWidth="1"/>
    <col min="527" max="533" width="3.42578125" style="3" customWidth="1"/>
    <col min="534" max="534" width="3.7109375" style="3" customWidth="1"/>
    <col min="535" max="540" width="3.42578125" style="3" customWidth="1"/>
    <col min="541" max="543" width="3.7109375" style="3" customWidth="1"/>
    <col min="544" max="768" width="9.140625" style="3"/>
    <col min="769" max="777" width="3.7109375" style="3" customWidth="1"/>
    <col min="778" max="781" width="3.42578125" style="3" customWidth="1"/>
    <col min="782" max="782" width="3.7109375" style="3" customWidth="1"/>
    <col min="783" max="789" width="3.42578125" style="3" customWidth="1"/>
    <col min="790" max="790" width="3.7109375" style="3" customWidth="1"/>
    <col min="791" max="796" width="3.42578125" style="3" customWidth="1"/>
    <col min="797" max="799" width="3.7109375" style="3" customWidth="1"/>
    <col min="800" max="1024" width="9.140625" style="3"/>
    <col min="1025" max="1033" width="3.7109375" style="3" customWidth="1"/>
    <col min="1034" max="1037" width="3.42578125" style="3" customWidth="1"/>
    <col min="1038" max="1038" width="3.7109375" style="3" customWidth="1"/>
    <col min="1039" max="1045" width="3.42578125" style="3" customWidth="1"/>
    <col min="1046" max="1046" width="3.7109375" style="3" customWidth="1"/>
    <col min="1047" max="1052" width="3.42578125" style="3" customWidth="1"/>
    <col min="1053" max="1055" width="3.7109375" style="3" customWidth="1"/>
    <col min="1056" max="1280" width="9.140625" style="3"/>
    <col min="1281" max="1289" width="3.7109375" style="3" customWidth="1"/>
    <col min="1290" max="1293" width="3.42578125" style="3" customWidth="1"/>
    <col min="1294" max="1294" width="3.7109375" style="3" customWidth="1"/>
    <col min="1295" max="1301" width="3.42578125" style="3" customWidth="1"/>
    <col min="1302" max="1302" width="3.7109375" style="3" customWidth="1"/>
    <col min="1303" max="1308" width="3.42578125" style="3" customWidth="1"/>
    <col min="1309" max="1311" width="3.7109375" style="3" customWidth="1"/>
    <col min="1312" max="1536" width="9.140625" style="3"/>
    <col min="1537" max="1545" width="3.7109375" style="3" customWidth="1"/>
    <col min="1546" max="1549" width="3.42578125" style="3" customWidth="1"/>
    <col min="1550" max="1550" width="3.7109375" style="3" customWidth="1"/>
    <col min="1551" max="1557" width="3.42578125" style="3" customWidth="1"/>
    <col min="1558" max="1558" width="3.7109375" style="3" customWidth="1"/>
    <col min="1559" max="1564" width="3.42578125" style="3" customWidth="1"/>
    <col min="1565" max="1567" width="3.7109375" style="3" customWidth="1"/>
    <col min="1568" max="1792" width="9.140625" style="3"/>
    <col min="1793" max="1801" width="3.7109375" style="3" customWidth="1"/>
    <col min="1802" max="1805" width="3.42578125" style="3" customWidth="1"/>
    <col min="1806" max="1806" width="3.7109375" style="3" customWidth="1"/>
    <col min="1807" max="1813" width="3.42578125" style="3" customWidth="1"/>
    <col min="1814" max="1814" width="3.7109375" style="3" customWidth="1"/>
    <col min="1815" max="1820" width="3.42578125" style="3" customWidth="1"/>
    <col min="1821" max="1823" width="3.7109375" style="3" customWidth="1"/>
    <col min="1824" max="2048" width="9.140625" style="3"/>
    <col min="2049" max="2057" width="3.7109375" style="3" customWidth="1"/>
    <col min="2058" max="2061" width="3.42578125" style="3" customWidth="1"/>
    <col min="2062" max="2062" width="3.7109375" style="3" customWidth="1"/>
    <col min="2063" max="2069" width="3.42578125" style="3" customWidth="1"/>
    <col min="2070" max="2070" width="3.7109375" style="3" customWidth="1"/>
    <col min="2071" max="2076" width="3.42578125" style="3" customWidth="1"/>
    <col min="2077" max="2079" width="3.7109375" style="3" customWidth="1"/>
    <col min="2080" max="2304" width="9.140625" style="3"/>
    <col min="2305" max="2313" width="3.7109375" style="3" customWidth="1"/>
    <col min="2314" max="2317" width="3.42578125" style="3" customWidth="1"/>
    <col min="2318" max="2318" width="3.7109375" style="3" customWidth="1"/>
    <col min="2319" max="2325" width="3.42578125" style="3" customWidth="1"/>
    <col min="2326" max="2326" width="3.7109375" style="3" customWidth="1"/>
    <col min="2327" max="2332" width="3.42578125" style="3" customWidth="1"/>
    <col min="2333" max="2335" width="3.7109375" style="3" customWidth="1"/>
    <col min="2336" max="2560" width="9.140625" style="3"/>
    <col min="2561" max="2569" width="3.7109375" style="3" customWidth="1"/>
    <col min="2570" max="2573" width="3.42578125" style="3" customWidth="1"/>
    <col min="2574" max="2574" width="3.7109375" style="3" customWidth="1"/>
    <col min="2575" max="2581" width="3.42578125" style="3" customWidth="1"/>
    <col min="2582" max="2582" width="3.7109375" style="3" customWidth="1"/>
    <col min="2583" max="2588" width="3.42578125" style="3" customWidth="1"/>
    <col min="2589" max="2591" width="3.7109375" style="3" customWidth="1"/>
    <col min="2592" max="2816" width="9.140625" style="3"/>
    <col min="2817" max="2825" width="3.7109375" style="3" customWidth="1"/>
    <col min="2826" max="2829" width="3.42578125" style="3" customWidth="1"/>
    <col min="2830" max="2830" width="3.7109375" style="3" customWidth="1"/>
    <col min="2831" max="2837" width="3.42578125" style="3" customWidth="1"/>
    <col min="2838" max="2838" width="3.7109375" style="3" customWidth="1"/>
    <col min="2839" max="2844" width="3.42578125" style="3" customWidth="1"/>
    <col min="2845" max="2847" width="3.7109375" style="3" customWidth="1"/>
    <col min="2848" max="3072" width="9.140625" style="3"/>
    <col min="3073" max="3081" width="3.7109375" style="3" customWidth="1"/>
    <col min="3082" max="3085" width="3.42578125" style="3" customWidth="1"/>
    <col min="3086" max="3086" width="3.7109375" style="3" customWidth="1"/>
    <col min="3087" max="3093" width="3.42578125" style="3" customWidth="1"/>
    <col min="3094" max="3094" width="3.7109375" style="3" customWidth="1"/>
    <col min="3095" max="3100" width="3.42578125" style="3" customWidth="1"/>
    <col min="3101" max="3103" width="3.7109375" style="3" customWidth="1"/>
    <col min="3104" max="3328" width="9.140625" style="3"/>
    <col min="3329" max="3337" width="3.7109375" style="3" customWidth="1"/>
    <col min="3338" max="3341" width="3.42578125" style="3" customWidth="1"/>
    <col min="3342" max="3342" width="3.7109375" style="3" customWidth="1"/>
    <col min="3343" max="3349" width="3.42578125" style="3" customWidth="1"/>
    <col min="3350" max="3350" width="3.7109375" style="3" customWidth="1"/>
    <col min="3351" max="3356" width="3.42578125" style="3" customWidth="1"/>
    <col min="3357" max="3359" width="3.7109375" style="3" customWidth="1"/>
    <col min="3360" max="3584" width="9.140625" style="3"/>
    <col min="3585" max="3593" width="3.7109375" style="3" customWidth="1"/>
    <col min="3594" max="3597" width="3.42578125" style="3" customWidth="1"/>
    <col min="3598" max="3598" width="3.7109375" style="3" customWidth="1"/>
    <col min="3599" max="3605" width="3.42578125" style="3" customWidth="1"/>
    <col min="3606" max="3606" width="3.7109375" style="3" customWidth="1"/>
    <col min="3607" max="3612" width="3.42578125" style="3" customWidth="1"/>
    <col min="3613" max="3615" width="3.7109375" style="3" customWidth="1"/>
    <col min="3616" max="3840" width="9.140625" style="3"/>
    <col min="3841" max="3849" width="3.7109375" style="3" customWidth="1"/>
    <col min="3850" max="3853" width="3.42578125" style="3" customWidth="1"/>
    <col min="3854" max="3854" width="3.7109375" style="3" customWidth="1"/>
    <col min="3855" max="3861" width="3.42578125" style="3" customWidth="1"/>
    <col min="3862" max="3862" width="3.7109375" style="3" customWidth="1"/>
    <col min="3863" max="3868" width="3.42578125" style="3" customWidth="1"/>
    <col min="3869" max="3871" width="3.7109375" style="3" customWidth="1"/>
    <col min="3872" max="4096" width="9.140625" style="3"/>
    <col min="4097" max="4105" width="3.7109375" style="3" customWidth="1"/>
    <col min="4106" max="4109" width="3.42578125" style="3" customWidth="1"/>
    <col min="4110" max="4110" width="3.7109375" style="3" customWidth="1"/>
    <col min="4111" max="4117" width="3.42578125" style="3" customWidth="1"/>
    <col min="4118" max="4118" width="3.7109375" style="3" customWidth="1"/>
    <col min="4119" max="4124" width="3.42578125" style="3" customWidth="1"/>
    <col min="4125" max="4127" width="3.7109375" style="3" customWidth="1"/>
    <col min="4128" max="4352" width="9.140625" style="3"/>
    <col min="4353" max="4361" width="3.7109375" style="3" customWidth="1"/>
    <col min="4362" max="4365" width="3.42578125" style="3" customWidth="1"/>
    <col min="4366" max="4366" width="3.7109375" style="3" customWidth="1"/>
    <col min="4367" max="4373" width="3.42578125" style="3" customWidth="1"/>
    <col min="4374" max="4374" width="3.7109375" style="3" customWidth="1"/>
    <col min="4375" max="4380" width="3.42578125" style="3" customWidth="1"/>
    <col min="4381" max="4383" width="3.7109375" style="3" customWidth="1"/>
    <col min="4384" max="4608" width="9.140625" style="3"/>
    <col min="4609" max="4617" width="3.7109375" style="3" customWidth="1"/>
    <col min="4618" max="4621" width="3.42578125" style="3" customWidth="1"/>
    <col min="4622" max="4622" width="3.7109375" style="3" customWidth="1"/>
    <col min="4623" max="4629" width="3.42578125" style="3" customWidth="1"/>
    <col min="4630" max="4630" width="3.7109375" style="3" customWidth="1"/>
    <col min="4631" max="4636" width="3.42578125" style="3" customWidth="1"/>
    <col min="4637" max="4639" width="3.7109375" style="3" customWidth="1"/>
    <col min="4640" max="4864" width="9.140625" style="3"/>
    <col min="4865" max="4873" width="3.7109375" style="3" customWidth="1"/>
    <col min="4874" max="4877" width="3.42578125" style="3" customWidth="1"/>
    <col min="4878" max="4878" width="3.7109375" style="3" customWidth="1"/>
    <col min="4879" max="4885" width="3.42578125" style="3" customWidth="1"/>
    <col min="4886" max="4886" width="3.7109375" style="3" customWidth="1"/>
    <col min="4887" max="4892" width="3.42578125" style="3" customWidth="1"/>
    <col min="4893" max="4895" width="3.7109375" style="3" customWidth="1"/>
    <col min="4896" max="5120" width="9.140625" style="3"/>
    <col min="5121" max="5129" width="3.7109375" style="3" customWidth="1"/>
    <col min="5130" max="5133" width="3.42578125" style="3" customWidth="1"/>
    <col min="5134" max="5134" width="3.7109375" style="3" customWidth="1"/>
    <col min="5135" max="5141" width="3.42578125" style="3" customWidth="1"/>
    <col min="5142" max="5142" width="3.7109375" style="3" customWidth="1"/>
    <col min="5143" max="5148" width="3.42578125" style="3" customWidth="1"/>
    <col min="5149" max="5151" width="3.7109375" style="3" customWidth="1"/>
    <col min="5152" max="5376" width="9.140625" style="3"/>
    <col min="5377" max="5385" width="3.7109375" style="3" customWidth="1"/>
    <col min="5386" max="5389" width="3.42578125" style="3" customWidth="1"/>
    <col min="5390" max="5390" width="3.7109375" style="3" customWidth="1"/>
    <col min="5391" max="5397" width="3.42578125" style="3" customWidth="1"/>
    <col min="5398" max="5398" width="3.7109375" style="3" customWidth="1"/>
    <col min="5399" max="5404" width="3.42578125" style="3" customWidth="1"/>
    <col min="5405" max="5407" width="3.7109375" style="3" customWidth="1"/>
    <col min="5408" max="5632" width="9.140625" style="3"/>
    <col min="5633" max="5641" width="3.7109375" style="3" customWidth="1"/>
    <col min="5642" max="5645" width="3.42578125" style="3" customWidth="1"/>
    <col min="5646" max="5646" width="3.7109375" style="3" customWidth="1"/>
    <col min="5647" max="5653" width="3.42578125" style="3" customWidth="1"/>
    <col min="5654" max="5654" width="3.7109375" style="3" customWidth="1"/>
    <col min="5655" max="5660" width="3.42578125" style="3" customWidth="1"/>
    <col min="5661" max="5663" width="3.7109375" style="3" customWidth="1"/>
    <col min="5664" max="5888" width="9.140625" style="3"/>
    <col min="5889" max="5897" width="3.7109375" style="3" customWidth="1"/>
    <col min="5898" max="5901" width="3.42578125" style="3" customWidth="1"/>
    <col min="5902" max="5902" width="3.7109375" style="3" customWidth="1"/>
    <col min="5903" max="5909" width="3.42578125" style="3" customWidth="1"/>
    <col min="5910" max="5910" width="3.7109375" style="3" customWidth="1"/>
    <col min="5911" max="5916" width="3.42578125" style="3" customWidth="1"/>
    <col min="5917" max="5919" width="3.7109375" style="3" customWidth="1"/>
    <col min="5920" max="6144" width="9.140625" style="3"/>
    <col min="6145" max="6153" width="3.7109375" style="3" customWidth="1"/>
    <col min="6154" max="6157" width="3.42578125" style="3" customWidth="1"/>
    <col min="6158" max="6158" width="3.7109375" style="3" customWidth="1"/>
    <col min="6159" max="6165" width="3.42578125" style="3" customWidth="1"/>
    <col min="6166" max="6166" width="3.7109375" style="3" customWidth="1"/>
    <col min="6167" max="6172" width="3.42578125" style="3" customWidth="1"/>
    <col min="6173" max="6175" width="3.7109375" style="3" customWidth="1"/>
    <col min="6176" max="6400" width="9.140625" style="3"/>
    <col min="6401" max="6409" width="3.7109375" style="3" customWidth="1"/>
    <col min="6410" max="6413" width="3.42578125" style="3" customWidth="1"/>
    <col min="6414" max="6414" width="3.7109375" style="3" customWidth="1"/>
    <col min="6415" max="6421" width="3.42578125" style="3" customWidth="1"/>
    <col min="6422" max="6422" width="3.7109375" style="3" customWidth="1"/>
    <col min="6423" max="6428" width="3.42578125" style="3" customWidth="1"/>
    <col min="6429" max="6431" width="3.7109375" style="3" customWidth="1"/>
    <col min="6432" max="6656" width="9.140625" style="3"/>
    <col min="6657" max="6665" width="3.7109375" style="3" customWidth="1"/>
    <col min="6666" max="6669" width="3.42578125" style="3" customWidth="1"/>
    <col min="6670" max="6670" width="3.7109375" style="3" customWidth="1"/>
    <col min="6671" max="6677" width="3.42578125" style="3" customWidth="1"/>
    <col min="6678" max="6678" width="3.7109375" style="3" customWidth="1"/>
    <col min="6679" max="6684" width="3.42578125" style="3" customWidth="1"/>
    <col min="6685" max="6687" width="3.7109375" style="3" customWidth="1"/>
    <col min="6688" max="6912" width="9.140625" style="3"/>
    <col min="6913" max="6921" width="3.7109375" style="3" customWidth="1"/>
    <col min="6922" max="6925" width="3.42578125" style="3" customWidth="1"/>
    <col min="6926" max="6926" width="3.7109375" style="3" customWidth="1"/>
    <col min="6927" max="6933" width="3.42578125" style="3" customWidth="1"/>
    <col min="6934" max="6934" width="3.7109375" style="3" customWidth="1"/>
    <col min="6935" max="6940" width="3.42578125" style="3" customWidth="1"/>
    <col min="6941" max="6943" width="3.7109375" style="3" customWidth="1"/>
    <col min="6944" max="7168" width="9.140625" style="3"/>
    <col min="7169" max="7177" width="3.7109375" style="3" customWidth="1"/>
    <col min="7178" max="7181" width="3.42578125" style="3" customWidth="1"/>
    <col min="7182" max="7182" width="3.7109375" style="3" customWidth="1"/>
    <col min="7183" max="7189" width="3.42578125" style="3" customWidth="1"/>
    <col min="7190" max="7190" width="3.7109375" style="3" customWidth="1"/>
    <col min="7191" max="7196" width="3.42578125" style="3" customWidth="1"/>
    <col min="7197" max="7199" width="3.7109375" style="3" customWidth="1"/>
    <col min="7200" max="7424" width="9.140625" style="3"/>
    <col min="7425" max="7433" width="3.7109375" style="3" customWidth="1"/>
    <col min="7434" max="7437" width="3.42578125" style="3" customWidth="1"/>
    <col min="7438" max="7438" width="3.7109375" style="3" customWidth="1"/>
    <col min="7439" max="7445" width="3.42578125" style="3" customWidth="1"/>
    <col min="7446" max="7446" width="3.7109375" style="3" customWidth="1"/>
    <col min="7447" max="7452" width="3.42578125" style="3" customWidth="1"/>
    <col min="7453" max="7455" width="3.7109375" style="3" customWidth="1"/>
    <col min="7456" max="7680" width="9.140625" style="3"/>
    <col min="7681" max="7689" width="3.7109375" style="3" customWidth="1"/>
    <col min="7690" max="7693" width="3.42578125" style="3" customWidth="1"/>
    <col min="7694" max="7694" width="3.7109375" style="3" customWidth="1"/>
    <col min="7695" max="7701" width="3.42578125" style="3" customWidth="1"/>
    <col min="7702" max="7702" width="3.7109375" style="3" customWidth="1"/>
    <col min="7703" max="7708" width="3.42578125" style="3" customWidth="1"/>
    <col min="7709" max="7711" width="3.7109375" style="3" customWidth="1"/>
    <col min="7712" max="7936" width="9.140625" style="3"/>
    <col min="7937" max="7945" width="3.7109375" style="3" customWidth="1"/>
    <col min="7946" max="7949" width="3.42578125" style="3" customWidth="1"/>
    <col min="7950" max="7950" width="3.7109375" style="3" customWidth="1"/>
    <col min="7951" max="7957" width="3.42578125" style="3" customWidth="1"/>
    <col min="7958" max="7958" width="3.7109375" style="3" customWidth="1"/>
    <col min="7959" max="7964" width="3.42578125" style="3" customWidth="1"/>
    <col min="7965" max="7967" width="3.7109375" style="3" customWidth="1"/>
    <col min="7968" max="8192" width="9.140625" style="3"/>
    <col min="8193" max="8201" width="3.7109375" style="3" customWidth="1"/>
    <col min="8202" max="8205" width="3.42578125" style="3" customWidth="1"/>
    <col min="8206" max="8206" width="3.7109375" style="3" customWidth="1"/>
    <col min="8207" max="8213" width="3.42578125" style="3" customWidth="1"/>
    <col min="8214" max="8214" width="3.7109375" style="3" customWidth="1"/>
    <col min="8215" max="8220" width="3.42578125" style="3" customWidth="1"/>
    <col min="8221" max="8223" width="3.7109375" style="3" customWidth="1"/>
    <col min="8224" max="8448" width="9.140625" style="3"/>
    <col min="8449" max="8457" width="3.7109375" style="3" customWidth="1"/>
    <col min="8458" max="8461" width="3.42578125" style="3" customWidth="1"/>
    <col min="8462" max="8462" width="3.7109375" style="3" customWidth="1"/>
    <col min="8463" max="8469" width="3.42578125" style="3" customWidth="1"/>
    <col min="8470" max="8470" width="3.7109375" style="3" customWidth="1"/>
    <col min="8471" max="8476" width="3.42578125" style="3" customWidth="1"/>
    <col min="8477" max="8479" width="3.7109375" style="3" customWidth="1"/>
    <col min="8480" max="8704" width="9.140625" style="3"/>
    <col min="8705" max="8713" width="3.7109375" style="3" customWidth="1"/>
    <col min="8714" max="8717" width="3.42578125" style="3" customWidth="1"/>
    <col min="8718" max="8718" width="3.7109375" style="3" customWidth="1"/>
    <col min="8719" max="8725" width="3.42578125" style="3" customWidth="1"/>
    <col min="8726" max="8726" width="3.7109375" style="3" customWidth="1"/>
    <col min="8727" max="8732" width="3.42578125" style="3" customWidth="1"/>
    <col min="8733" max="8735" width="3.7109375" style="3" customWidth="1"/>
    <col min="8736" max="8960" width="9.140625" style="3"/>
    <col min="8961" max="8969" width="3.7109375" style="3" customWidth="1"/>
    <col min="8970" max="8973" width="3.42578125" style="3" customWidth="1"/>
    <col min="8974" max="8974" width="3.7109375" style="3" customWidth="1"/>
    <col min="8975" max="8981" width="3.42578125" style="3" customWidth="1"/>
    <col min="8982" max="8982" width="3.7109375" style="3" customWidth="1"/>
    <col min="8983" max="8988" width="3.42578125" style="3" customWidth="1"/>
    <col min="8989" max="8991" width="3.7109375" style="3" customWidth="1"/>
    <col min="8992" max="9216" width="9.140625" style="3"/>
    <col min="9217" max="9225" width="3.7109375" style="3" customWidth="1"/>
    <col min="9226" max="9229" width="3.42578125" style="3" customWidth="1"/>
    <col min="9230" max="9230" width="3.7109375" style="3" customWidth="1"/>
    <col min="9231" max="9237" width="3.42578125" style="3" customWidth="1"/>
    <col min="9238" max="9238" width="3.7109375" style="3" customWidth="1"/>
    <col min="9239" max="9244" width="3.42578125" style="3" customWidth="1"/>
    <col min="9245" max="9247" width="3.7109375" style="3" customWidth="1"/>
    <col min="9248" max="9472" width="9.140625" style="3"/>
    <col min="9473" max="9481" width="3.7109375" style="3" customWidth="1"/>
    <col min="9482" max="9485" width="3.42578125" style="3" customWidth="1"/>
    <col min="9486" max="9486" width="3.7109375" style="3" customWidth="1"/>
    <col min="9487" max="9493" width="3.42578125" style="3" customWidth="1"/>
    <col min="9494" max="9494" width="3.7109375" style="3" customWidth="1"/>
    <col min="9495" max="9500" width="3.42578125" style="3" customWidth="1"/>
    <col min="9501" max="9503" width="3.7109375" style="3" customWidth="1"/>
    <col min="9504" max="9728" width="9.140625" style="3"/>
    <col min="9729" max="9737" width="3.7109375" style="3" customWidth="1"/>
    <col min="9738" max="9741" width="3.42578125" style="3" customWidth="1"/>
    <col min="9742" max="9742" width="3.7109375" style="3" customWidth="1"/>
    <col min="9743" max="9749" width="3.42578125" style="3" customWidth="1"/>
    <col min="9750" max="9750" width="3.7109375" style="3" customWidth="1"/>
    <col min="9751" max="9756" width="3.42578125" style="3" customWidth="1"/>
    <col min="9757" max="9759" width="3.7109375" style="3" customWidth="1"/>
    <col min="9760" max="9984" width="9.140625" style="3"/>
    <col min="9985" max="9993" width="3.7109375" style="3" customWidth="1"/>
    <col min="9994" max="9997" width="3.42578125" style="3" customWidth="1"/>
    <col min="9998" max="9998" width="3.7109375" style="3" customWidth="1"/>
    <col min="9999" max="10005" width="3.42578125" style="3" customWidth="1"/>
    <col min="10006" max="10006" width="3.7109375" style="3" customWidth="1"/>
    <col min="10007" max="10012" width="3.42578125" style="3" customWidth="1"/>
    <col min="10013" max="10015" width="3.7109375" style="3" customWidth="1"/>
    <col min="10016" max="10240" width="9.140625" style="3"/>
    <col min="10241" max="10249" width="3.7109375" style="3" customWidth="1"/>
    <col min="10250" max="10253" width="3.42578125" style="3" customWidth="1"/>
    <col min="10254" max="10254" width="3.7109375" style="3" customWidth="1"/>
    <col min="10255" max="10261" width="3.42578125" style="3" customWidth="1"/>
    <col min="10262" max="10262" width="3.7109375" style="3" customWidth="1"/>
    <col min="10263" max="10268" width="3.42578125" style="3" customWidth="1"/>
    <col min="10269" max="10271" width="3.7109375" style="3" customWidth="1"/>
    <col min="10272" max="10496" width="9.140625" style="3"/>
    <col min="10497" max="10505" width="3.7109375" style="3" customWidth="1"/>
    <col min="10506" max="10509" width="3.42578125" style="3" customWidth="1"/>
    <col min="10510" max="10510" width="3.7109375" style="3" customWidth="1"/>
    <col min="10511" max="10517" width="3.42578125" style="3" customWidth="1"/>
    <col min="10518" max="10518" width="3.7109375" style="3" customWidth="1"/>
    <col min="10519" max="10524" width="3.42578125" style="3" customWidth="1"/>
    <col min="10525" max="10527" width="3.7109375" style="3" customWidth="1"/>
    <col min="10528" max="10752" width="9.140625" style="3"/>
    <col min="10753" max="10761" width="3.7109375" style="3" customWidth="1"/>
    <col min="10762" max="10765" width="3.42578125" style="3" customWidth="1"/>
    <col min="10766" max="10766" width="3.7109375" style="3" customWidth="1"/>
    <col min="10767" max="10773" width="3.42578125" style="3" customWidth="1"/>
    <col min="10774" max="10774" width="3.7109375" style="3" customWidth="1"/>
    <col min="10775" max="10780" width="3.42578125" style="3" customWidth="1"/>
    <col min="10781" max="10783" width="3.7109375" style="3" customWidth="1"/>
    <col min="10784" max="11008" width="9.140625" style="3"/>
    <col min="11009" max="11017" width="3.7109375" style="3" customWidth="1"/>
    <col min="11018" max="11021" width="3.42578125" style="3" customWidth="1"/>
    <col min="11022" max="11022" width="3.7109375" style="3" customWidth="1"/>
    <col min="11023" max="11029" width="3.42578125" style="3" customWidth="1"/>
    <col min="11030" max="11030" width="3.7109375" style="3" customWidth="1"/>
    <col min="11031" max="11036" width="3.42578125" style="3" customWidth="1"/>
    <col min="11037" max="11039" width="3.7109375" style="3" customWidth="1"/>
    <col min="11040" max="11264" width="9.140625" style="3"/>
    <col min="11265" max="11273" width="3.7109375" style="3" customWidth="1"/>
    <col min="11274" max="11277" width="3.42578125" style="3" customWidth="1"/>
    <col min="11278" max="11278" width="3.7109375" style="3" customWidth="1"/>
    <col min="11279" max="11285" width="3.42578125" style="3" customWidth="1"/>
    <col min="11286" max="11286" width="3.7109375" style="3" customWidth="1"/>
    <col min="11287" max="11292" width="3.42578125" style="3" customWidth="1"/>
    <col min="11293" max="11295" width="3.7109375" style="3" customWidth="1"/>
    <col min="11296" max="11520" width="9.140625" style="3"/>
    <col min="11521" max="11529" width="3.7109375" style="3" customWidth="1"/>
    <col min="11530" max="11533" width="3.42578125" style="3" customWidth="1"/>
    <col min="11534" max="11534" width="3.7109375" style="3" customWidth="1"/>
    <col min="11535" max="11541" width="3.42578125" style="3" customWidth="1"/>
    <col min="11542" max="11542" width="3.7109375" style="3" customWidth="1"/>
    <col min="11543" max="11548" width="3.42578125" style="3" customWidth="1"/>
    <col min="11549" max="11551" width="3.7109375" style="3" customWidth="1"/>
    <col min="11552" max="11776" width="9.140625" style="3"/>
    <col min="11777" max="11785" width="3.7109375" style="3" customWidth="1"/>
    <col min="11786" max="11789" width="3.42578125" style="3" customWidth="1"/>
    <col min="11790" max="11790" width="3.7109375" style="3" customWidth="1"/>
    <col min="11791" max="11797" width="3.42578125" style="3" customWidth="1"/>
    <col min="11798" max="11798" width="3.7109375" style="3" customWidth="1"/>
    <col min="11799" max="11804" width="3.42578125" style="3" customWidth="1"/>
    <col min="11805" max="11807" width="3.7109375" style="3" customWidth="1"/>
    <col min="11808" max="12032" width="9.140625" style="3"/>
    <col min="12033" max="12041" width="3.7109375" style="3" customWidth="1"/>
    <col min="12042" max="12045" width="3.42578125" style="3" customWidth="1"/>
    <col min="12046" max="12046" width="3.7109375" style="3" customWidth="1"/>
    <col min="12047" max="12053" width="3.42578125" style="3" customWidth="1"/>
    <col min="12054" max="12054" width="3.7109375" style="3" customWidth="1"/>
    <col min="12055" max="12060" width="3.42578125" style="3" customWidth="1"/>
    <col min="12061" max="12063" width="3.7109375" style="3" customWidth="1"/>
    <col min="12064" max="12288" width="9.140625" style="3"/>
    <col min="12289" max="12297" width="3.7109375" style="3" customWidth="1"/>
    <col min="12298" max="12301" width="3.42578125" style="3" customWidth="1"/>
    <col min="12302" max="12302" width="3.7109375" style="3" customWidth="1"/>
    <col min="12303" max="12309" width="3.42578125" style="3" customWidth="1"/>
    <col min="12310" max="12310" width="3.7109375" style="3" customWidth="1"/>
    <col min="12311" max="12316" width="3.42578125" style="3" customWidth="1"/>
    <col min="12317" max="12319" width="3.7109375" style="3" customWidth="1"/>
    <col min="12320" max="12544" width="9.140625" style="3"/>
    <col min="12545" max="12553" width="3.7109375" style="3" customWidth="1"/>
    <col min="12554" max="12557" width="3.42578125" style="3" customWidth="1"/>
    <col min="12558" max="12558" width="3.7109375" style="3" customWidth="1"/>
    <col min="12559" max="12565" width="3.42578125" style="3" customWidth="1"/>
    <col min="12566" max="12566" width="3.7109375" style="3" customWidth="1"/>
    <col min="12567" max="12572" width="3.42578125" style="3" customWidth="1"/>
    <col min="12573" max="12575" width="3.7109375" style="3" customWidth="1"/>
    <col min="12576" max="12800" width="9.140625" style="3"/>
    <col min="12801" max="12809" width="3.7109375" style="3" customWidth="1"/>
    <col min="12810" max="12813" width="3.42578125" style="3" customWidth="1"/>
    <col min="12814" max="12814" width="3.7109375" style="3" customWidth="1"/>
    <col min="12815" max="12821" width="3.42578125" style="3" customWidth="1"/>
    <col min="12822" max="12822" width="3.7109375" style="3" customWidth="1"/>
    <col min="12823" max="12828" width="3.42578125" style="3" customWidth="1"/>
    <col min="12829" max="12831" width="3.7109375" style="3" customWidth="1"/>
    <col min="12832" max="13056" width="9.140625" style="3"/>
    <col min="13057" max="13065" width="3.7109375" style="3" customWidth="1"/>
    <col min="13066" max="13069" width="3.42578125" style="3" customWidth="1"/>
    <col min="13070" max="13070" width="3.7109375" style="3" customWidth="1"/>
    <col min="13071" max="13077" width="3.42578125" style="3" customWidth="1"/>
    <col min="13078" max="13078" width="3.7109375" style="3" customWidth="1"/>
    <col min="13079" max="13084" width="3.42578125" style="3" customWidth="1"/>
    <col min="13085" max="13087" width="3.7109375" style="3" customWidth="1"/>
    <col min="13088" max="13312" width="9.140625" style="3"/>
    <col min="13313" max="13321" width="3.7109375" style="3" customWidth="1"/>
    <col min="13322" max="13325" width="3.42578125" style="3" customWidth="1"/>
    <col min="13326" max="13326" width="3.7109375" style="3" customWidth="1"/>
    <col min="13327" max="13333" width="3.42578125" style="3" customWidth="1"/>
    <col min="13334" max="13334" width="3.7109375" style="3" customWidth="1"/>
    <col min="13335" max="13340" width="3.42578125" style="3" customWidth="1"/>
    <col min="13341" max="13343" width="3.7109375" style="3" customWidth="1"/>
    <col min="13344" max="13568" width="9.140625" style="3"/>
    <col min="13569" max="13577" width="3.7109375" style="3" customWidth="1"/>
    <col min="13578" max="13581" width="3.42578125" style="3" customWidth="1"/>
    <col min="13582" max="13582" width="3.7109375" style="3" customWidth="1"/>
    <col min="13583" max="13589" width="3.42578125" style="3" customWidth="1"/>
    <col min="13590" max="13590" width="3.7109375" style="3" customWidth="1"/>
    <col min="13591" max="13596" width="3.42578125" style="3" customWidth="1"/>
    <col min="13597" max="13599" width="3.7109375" style="3" customWidth="1"/>
    <col min="13600" max="13824" width="9.140625" style="3"/>
    <col min="13825" max="13833" width="3.7109375" style="3" customWidth="1"/>
    <col min="13834" max="13837" width="3.42578125" style="3" customWidth="1"/>
    <col min="13838" max="13838" width="3.7109375" style="3" customWidth="1"/>
    <col min="13839" max="13845" width="3.42578125" style="3" customWidth="1"/>
    <col min="13846" max="13846" width="3.7109375" style="3" customWidth="1"/>
    <col min="13847" max="13852" width="3.42578125" style="3" customWidth="1"/>
    <col min="13853" max="13855" width="3.7109375" style="3" customWidth="1"/>
    <col min="13856" max="14080" width="9.140625" style="3"/>
    <col min="14081" max="14089" width="3.7109375" style="3" customWidth="1"/>
    <col min="14090" max="14093" width="3.42578125" style="3" customWidth="1"/>
    <col min="14094" max="14094" width="3.7109375" style="3" customWidth="1"/>
    <col min="14095" max="14101" width="3.42578125" style="3" customWidth="1"/>
    <col min="14102" max="14102" width="3.7109375" style="3" customWidth="1"/>
    <col min="14103" max="14108" width="3.42578125" style="3" customWidth="1"/>
    <col min="14109" max="14111" width="3.7109375" style="3" customWidth="1"/>
    <col min="14112" max="14336" width="9.140625" style="3"/>
    <col min="14337" max="14345" width="3.7109375" style="3" customWidth="1"/>
    <col min="14346" max="14349" width="3.42578125" style="3" customWidth="1"/>
    <col min="14350" max="14350" width="3.7109375" style="3" customWidth="1"/>
    <col min="14351" max="14357" width="3.42578125" style="3" customWidth="1"/>
    <col min="14358" max="14358" width="3.7109375" style="3" customWidth="1"/>
    <col min="14359" max="14364" width="3.42578125" style="3" customWidth="1"/>
    <col min="14365" max="14367" width="3.7109375" style="3" customWidth="1"/>
    <col min="14368" max="14592" width="9.140625" style="3"/>
    <col min="14593" max="14601" width="3.7109375" style="3" customWidth="1"/>
    <col min="14602" max="14605" width="3.42578125" style="3" customWidth="1"/>
    <col min="14606" max="14606" width="3.7109375" style="3" customWidth="1"/>
    <col min="14607" max="14613" width="3.42578125" style="3" customWidth="1"/>
    <col min="14614" max="14614" width="3.7109375" style="3" customWidth="1"/>
    <col min="14615" max="14620" width="3.42578125" style="3" customWidth="1"/>
    <col min="14621" max="14623" width="3.7109375" style="3" customWidth="1"/>
    <col min="14624" max="14848" width="9.140625" style="3"/>
    <col min="14849" max="14857" width="3.7109375" style="3" customWidth="1"/>
    <col min="14858" max="14861" width="3.42578125" style="3" customWidth="1"/>
    <col min="14862" max="14862" width="3.7109375" style="3" customWidth="1"/>
    <col min="14863" max="14869" width="3.42578125" style="3" customWidth="1"/>
    <col min="14870" max="14870" width="3.7109375" style="3" customWidth="1"/>
    <col min="14871" max="14876" width="3.42578125" style="3" customWidth="1"/>
    <col min="14877" max="14879" width="3.7109375" style="3" customWidth="1"/>
    <col min="14880" max="15104" width="9.140625" style="3"/>
    <col min="15105" max="15113" width="3.7109375" style="3" customWidth="1"/>
    <col min="15114" max="15117" width="3.42578125" style="3" customWidth="1"/>
    <col min="15118" max="15118" width="3.7109375" style="3" customWidth="1"/>
    <col min="15119" max="15125" width="3.42578125" style="3" customWidth="1"/>
    <col min="15126" max="15126" width="3.7109375" style="3" customWidth="1"/>
    <col min="15127" max="15132" width="3.42578125" style="3" customWidth="1"/>
    <col min="15133" max="15135" width="3.7109375" style="3" customWidth="1"/>
    <col min="15136" max="15360" width="9.140625" style="3"/>
    <col min="15361" max="15369" width="3.7109375" style="3" customWidth="1"/>
    <col min="15370" max="15373" width="3.42578125" style="3" customWidth="1"/>
    <col min="15374" max="15374" width="3.7109375" style="3" customWidth="1"/>
    <col min="15375" max="15381" width="3.42578125" style="3" customWidth="1"/>
    <col min="15382" max="15382" width="3.7109375" style="3" customWidth="1"/>
    <col min="15383" max="15388" width="3.42578125" style="3" customWidth="1"/>
    <col min="15389" max="15391" width="3.7109375" style="3" customWidth="1"/>
    <col min="15392" max="15616" width="9.140625" style="3"/>
    <col min="15617" max="15625" width="3.7109375" style="3" customWidth="1"/>
    <col min="15626" max="15629" width="3.42578125" style="3" customWidth="1"/>
    <col min="15630" max="15630" width="3.7109375" style="3" customWidth="1"/>
    <col min="15631" max="15637" width="3.42578125" style="3" customWidth="1"/>
    <col min="15638" max="15638" width="3.7109375" style="3" customWidth="1"/>
    <col min="15639" max="15644" width="3.42578125" style="3" customWidth="1"/>
    <col min="15645" max="15647" width="3.7109375" style="3" customWidth="1"/>
    <col min="15648" max="15872" width="9.140625" style="3"/>
    <col min="15873" max="15881" width="3.7109375" style="3" customWidth="1"/>
    <col min="15882" max="15885" width="3.42578125" style="3" customWidth="1"/>
    <col min="15886" max="15886" width="3.7109375" style="3" customWidth="1"/>
    <col min="15887" max="15893" width="3.42578125" style="3" customWidth="1"/>
    <col min="15894" max="15894" width="3.7109375" style="3" customWidth="1"/>
    <col min="15895" max="15900" width="3.42578125" style="3" customWidth="1"/>
    <col min="15901" max="15903" width="3.7109375" style="3" customWidth="1"/>
    <col min="15904" max="16128" width="9.140625" style="3"/>
    <col min="16129" max="16137" width="3.7109375" style="3" customWidth="1"/>
    <col min="16138" max="16141" width="3.42578125" style="3" customWidth="1"/>
    <col min="16142" max="16142" width="3.7109375" style="3" customWidth="1"/>
    <col min="16143" max="16149" width="3.42578125" style="3" customWidth="1"/>
    <col min="16150" max="16150" width="3.7109375" style="3" customWidth="1"/>
    <col min="16151" max="16156" width="3.42578125" style="3" customWidth="1"/>
    <col min="16157" max="16159" width="3.7109375" style="3" customWidth="1"/>
    <col min="16160" max="16384" width="9.140625" style="3"/>
  </cols>
  <sheetData>
    <row r="1" spans="1:30" ht="13.5" customHeight="1"/>
    <row r="2" spans="1:30" ht="14.1" customHeight="1"/>
    <row r="3" spans="1:30" ht="35.450000000000003" customHeight="1">
      <c r="A3" s="341" t="s">
        <v>29</v>
      </c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s="16" customFormat="1" ht="20.100000000000001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30" s="16" customFormat="1" ht="24" customHeight="1">
      <c r="A5" s="6"/>
      <c r="B5" s="6"/>
      <c r="C5" s="207" t="s">
        <v>21</v>
      </c>
      <c r="D5" s="207"/>
      <c r="E5" s="208"/>
      <c r="F5" s="207"/>
      <c r="G5" s="208"/>
      <c r="H5" s="208"/>
      <c r="J5" s="209" t="s">
        <v>18</v>
      </c>
      <c r="K5" s="210" t="str">
        <f>'Data(mg)'!P1</f>
        <v>SPR16010019</v>
      </c>
      <c r="L5" s="211"/>
      <c r="M5" s="210"/>
      <c r="N5" s="210"/>
      <c r="O5" s="210"/>
      <c r="P5" s="210"/>
      <c r="Q5" s="210"/>
      <c r="R5" s="211"/>
      <c r="S5" s="211"/>
      <c r="T5" s="211"/>
      <c r="U5" s="211"/>
      <c r="V5" s="211"/>
      <c r="W5" s="211"/>
      <c r="AA5" s="249" t="s">
        <v>117</v>
      </c>
    </row>
    <row r="6" spans="1:30" s="16" customFormat="1" ht="24" customHeight="1">
      <c r="A6" s="6"/>
      <c r="B6" s="6"/>
      <c r="C6" s="208"/>
      <c r="D6" s="208"/>
      <c r="E6" s="208"/>
      <c r="F6" s="207"/>
      <c r="G6" s="212"/>
      <c r="H6" s="212"/>
      <c r="J6" s="207"/>
      <c r="K6" s="210"/>
      <c r="L6" s="211"/>
      <c r="M6" s="210"/>
      <c r="N6" s="210"/>
      <c r="O6" s="210"/>
      <c r="P6" s="210"/>
      <c r="Q6" s="210"/>
      <c r="R6" s="211"/>
      <c r="S6" s="211"/>
      <c r="T6" s="211"/>
      <c r="U6" s="211"/>
      <c r="V6" s="211"/>
      <c r="W6" s="211"/>
      <c r="X6" s="211"/>
    </row>
    <row r="7" spans="1:30" s="16" customFormat="1" ht="24" customHeight="1">
      <c r="A7" s="6"/>
      <c r="B7" s="6"/>
      <c r="C7" s="213" t="s">
        <v>1</v>
      </c>
      <c r="D7" s="213"/>
      <c r="E7" s="208"/>
      <c r="F7" s="208"/>
      <c r="G7" s="208"/>
      <c r="H7" s="208"/>
      <c r="J7" s="209" t="s">
        <v>18</v>
      </c>
      <c r="K7" s="214" t="str">
        <f>'Data(mg)'!F5</f>
        <v>SP</v>
      </c>
      <c r="L7" s="211"/>
      <c r="M7" s="215"/>
      <c r="N7" s="215"/>
      <c r="O7" s="215"/>
      <c r="P7" s="215"/>
      <c r="Q7" s="215"/>
      <c r="R7" s="215"/>
      <c r="S7" s="215"/>
      <c r="T7" s="215"/>
      <c r="U7" s="215"/>
      <c r="V7" s="216"/>
      <c r="W7" s="216"/>
      <c r="X7" s="216"/>
      <c r="Y7" s="20"/>
      <c r="Z7" s="20"/>
      <c r="AA7" s="20"/>
    </row>
    <row r="8" spans="1:30" s="16" customFormat="1" ht="24" customHeight="1">
      <c r="A8" s="6"/>
      <c r="B8" s="6"/>
      <c r="C8" s="208"/>
      <c r="D8" s="213"/>
      <c r="E8" s="213"/>
      <c r="F8" s="208"/>
      <c r="G8" s="208"/>
      <c r="H8" s="208"/>
      <c r="I8" s="209"/>
      <c r="J8" s="217"/>
      <c r="K8" s="211" t="str">
        <f>'Data(mg)'!F6</f>
        <v>88/115</v>
      </c>
      <c r="L8" s="214"/>
      <c r="M8" s="218"/>
      <c r="N8" s="218"/>
      <c r="O8" s="215"/>
      <c r="P8" s="215"/>
      <c r="Q8" s="215"/>
      <c r="R8" s="215"/>
      <c r="S8" s="215"/>
      <c r="T8" s="215"/>
      <c r="U8" s="215"/>
      <c r="V8" s="215"/>
      <c r="W8" s="216"/>
      <c r="X8" s="216"/>
      <c r="Y8" s="19"/>
      <c r="Z8" s="19"/>
      <c r="AA8" s="19"/>
    </row>
    <row r="9" spans="1:30" s="16" customFormat="1" ht="24" customHeight="1">
      <c r="A9" s="6"/>
      <c r="B9" s="6"/>
      <c r="C9" s="190"/>
      <c r="D9" s="187"/>
      <c r="E9" s="187"/>
      <c r="F9" s="190"/>
      <c r="G9" s="190"/>
      <c r="H9" s="190"/>
      <c r="I9" s="190"/>
      <c r="J9" s="48"/>
      <c r="L9" s="48"/>
      <c r="M9" s="199"/>
      <c r="N9" s="199"/>
      <c r="O9" s="49"/>
      <c r="P9" s="49"/>
      <c r="Q9" s="49"/>
      <c r="R9" s="49"/>
      <c r="S9" s="49"/>
      <c r="T9" s="49"/>
      <c r="U9" s="49"/>
      <c r="V9" s="49"/>
      <c r="W9" s="50"/>
      <c r="X9" s="19"/>
      <c r="Y9" s="19"/>
      <c r="Z9" s="19"/>
      <c r="AA9" s="19"/>
    </row>
    <row r="10" spans="1:30" s="20" customFormat="1" ht="15" customHeight="1">
      <c r="A10" s="14"/>
      <c r="B10" s="14"/>
      <c r="C10" s="195"/>
      <c r="D10" s="195"/>
      <c r="E10" s="195"/>
      <c r="F10" s="195"/>
      <c r="G10" s="195"/>
      <c r="H10" s="196"/>
      <c r="I10" s="195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197"/>
      <c r="V10" s="197"/>
      <c r="W10" s="46"/>
      <c r="X10" s="219"/>
      <c r="Y10" s="220"/>
      <c r="Z10" s="220"/>
      <c r="AA10" s="220"/>
      <c r="AB10" s="234"/>
      <c r="AC10" s="234"/>
    </row>
    <row r="11" spans="1:30" s="16" customFormat="1" ht="15" customHeight="1">
      <c r="A11" s="6"/>
      <c r="B11" s="6"/>
      <c r="C11" s="187"/>
      <c r="D11" s="187"/>
      <c r="E11" s="187"/>
      <c r="F11" s="187"/>
      <c r="G11" s="187"/>
      <c r="H11" s="193"/>
      <c r="I11" s="200"/>
      <c r="J11" s="50"/>
      <c r="K11" s="199"/>
      <c r="L11" s="49"/>
      <c r="M11" s="49"/>
      <c r="N11" s="49"/>
      <c r="O11" s="49"/>
      <c r="P11" s="49"/>
      <c r="Q11" s="49"/>
      <c r="R11" s="49"/>
      <c r="S11" s="49"/>
      <c r="T11" s="49"/>
      <c r="U11" s="50"/>
      <c r="V11" s="50"/>
      <c r="W11" s="47"/>
      <c r="Y11" s="21"/>
      <c r="Z11" s="21"/>
      <c r="AA11" s="21"/>
    </row>
    <row r="12" spans="1:30" s="16" customFormat="1" ht="24" customHeight="1">
      <c r="A12" s="6"/>
      <c r="B12" s="6"/>
      <c r="C12" s="213" t="s">
        <v>19</v>
      </c>
      <c r="D12" s="187"/>
      <c r="E12" s="187"/>
      <c r="F12" s="187"/>
      <c r="G12" s="190"/>
      <c r="H12" s="190"/>
      <c r="J12" s="193" t="s">
        <v>18</v>
      </c>
      <c r="K12" s="214" t="str">
        <f>'Data(mg)'!F7</f>
        <v>Weight</v>
      </c>
      <c r="L12" s="211"/>
      <c r="M12" s="214"/>
      <c r="N12" s="44"/>
      <c r="S12" s="48"/>
      <c r="T12" s="48"/>
      <c r="U12" s="48"/>
      <c r="V12" s="48"/>
      <c r="W12" s="48"/>
      <c r="X12" s="24"/>
      <c r="Y12" s="24"/>
      <c r="Z12" s="24"/>
      <c r="AA12" s="24"/>
    </row>
    <row r="13" spans="1:30" s="16" customFormat="1" ht="24" customHeight="1">
      <c r="A13" s="6"/>
      <c r="B13" s="6"/>
      <c r="C13" s="221" t="s">
        <v>3</v>
      </c>
      <c r="D13" s="187"/>
      <c r="E13" s="187"/>
      <c r="F13" s="187"/>
      <c r="G13" s="190"/>
      <c r="H13" s="190"/>
      <c r="J13" s="193" t="s">
        <v>18</v>
      </c>
      <c r="K13" s="214" t="str">
        <f>'Data(mg)'!T7</f>
        <v>Balance</v>
      </c>
      <c r="L13" s="211"/>
      <c r="M13" s="214"/>
      <c r="N13" s="44"/>
      <c r="S13" s="44"/>
      <c r="T13" s="44"/>
      <c r="U13" s="44"/>
      <c r="V13" s="44"/>
      <c r="W13" s="44"/>
    </row>
    <row r="14" spans="1:30" s="16" customFormat="1" ht="24" customHeight="1">
      <c r="A14" s="6"/>
      <c r="B14" s="6"/>
      <c r="C14" s="213" t="s">
        <v>4</v>
      </c>
      <c r="D14" s="187"/>
      <c r="E14" s="187"/>
      <c r="F14" s="187"/>
      <c r="G14" s="190"/>
      <c r="H14" s="190"/>
      <c r="J14" s="193" t="s">
        <v>18</v>
      </c>
      <c r="K14" s="222" t="str">
        <f>'Data(mg)'!C8</f>
        <v>Max-Min</v>
      </c>
      <c r="L14" s="214"/>
      <c r="M14" s="214"/>
      <c r="N14" s="44"/>
      <c r="S14" s="48"/>
      <c r="T14" s="48"/>
      <c r="U14" s="48"/>
      <c r="V14" s="187"/>
      <c r="W14" s="44"/>
      <c r="X14" s="24"/>
    </row>
    <row r="15" spans="1:30" s="16" customFormat="1" ht="24" customHeight="1">
      <c r="A15" s="6"/>
      <c r="B15" s="6"/>
      <c r="C15" s="213" t="s">
        <v>20</v>
      </c>
      <c r="D15" s="187"/>
      <c r="E15" s="187"/>
      <c r="F15" s="187"/>
      <c r="G15" s="190"/>
      <c r="H15" s="190"/>
      <c r="J15" s="193" t="s">
        <v>18</v>
      </c>
      <c r="K15" s="343">
        <f>'Data(mg)'!O8</f>
        <v>1234567</v>
      </c>
      <c r="L15" s="343"/>
      <c r="M15" s="343"/>
      <c r="N15" s="223"/>
      <c r="S15" s="44"/>
      <c r="T15" s="44"/>
      <c r="U15" s="44"/>
      <c r="V15" s="44"/>
      <c r="W15" s="44"/>
    </row>
    <row r="16" spans="1:30" s="16" customFormat="1" ht="24" customHeight="1">
      <c r="A16" s="6"/>
      <c r="B16" s="6"/>
      <c r="C16" s="213" t="s">
        <v>26</v>
      </c>
      <c r="D16" s="187"/>
      <c r="E16" s="187"/>
      <c r="F16" s="187"/>
      <c r="G16" s="190"/>
      <c r="H16" s="190"/>
      <c r="J16" s="193" t="s">
        <v>18</v>
      </c>
      <c r="K16" s="224" t="str">
        <f>'Data(mg)'!Y8</f>
        <v>M-001</v>
      </c>
      <c r="L16" s="214"/>
      <c r="M16" s="225"/>
      <c r="N16" s="44"/>
      <c r="S16" s="48"/>
      <c r="T16" s="48"/>
      <c r="U16" s="48"/>
      <c r="V16" s="51"/>
      <c r="W16" s="44"/>
      <c r="X16" s="24"/>
    </row>
    <row r="17" spans="1:36" s="16" customFormat="1" ht="18.95" customHeight="1">
      <c r="A17" s="6"/>
      <c r="B17" s="6"/>
      <c r="C17" s="187"/>
      <c r="D17" s="187"/>
      <c r="E17" s="187"/>
      <c r="F17" s="187"/>
      <c r="G17" s="190"/>
      <c r="H17" s="190"/>
      <c r="I17" s="51"/>
      <c r="J17" s="203"/>
      <c r="K17" s="44"/>
      <c r="L17" s="44"/>
      <c r="M17" s="48"/>
      <c r="N17" s="48"/>
      <c r="P17" s="44"/>
      <c r="Q17" s="48"/>
      <c r="R17" s="48"/>
      <c r="S17" s="48"/>
      <c r="T17" s="51"/>
      <c r="U17" s="44"/>
      <c r="V17" s="48"/>
      <c r="W17" s="44"/>
    </row>
    <row r="18" spans="1:36" s="16" customFormat="1" ht="24" customHeight="1">
      <c r="A18" s="6"/>
      <c r="B18" s="6"/>
      <c r="C18" s="213" t="s">
        <v>7</v>
      </c>
      <c r="D18" s="213"/>
      <c r="E18" s="187"/>
      <c r="F18" s="187"/>
      <c r="G18" s="187"/>
      <c r="H18" s="187"/>
      <c r="I18" s="205"/>
      <c r="J18" s="48"/>
      <c r="K18" s="48"/>
      <c r="L18" s="190"/>
      <c r="M18" s="226"/>
      <c r="N18" s="226"/>
      <c r="W18" s="44"/>
    </row>
    <row r="19" spans="1:36" s="16" customFormat="1" ht="24" customHeight="1">
      <c r="A19" s="6"/>
      <c r="B19" s="6"/>
      <c r="C19" s="213" t="s">
        <v>8</v>
      </c>
      <c r="D19" s="213"/>
      <c r="E19" s="187"/>
      <c r="F19" s="187"/>
      <c r="G19" s="190"/>
      <c r="H19" s="190"/>
      <c r="J19" s="191" t="s">
        <v>18</v>
      </c>
      <c r="K19" s="227" t="s">
        <v>118</v>
      </c>
      <c r="L19" s="211"/>
      <c r="M19" s="226"/>
      <c r="Q19" s="190"/>
      <c r="R19" s="221" t="s">
        <v>5</v>
      </c>
      <c r="S19" s="190"/>
      <c r="Z19" s="193" t="s">
        <v>18</v>
      </c>
      <c r="AA19" s="346">
        <f>'Data(mg)'!P2</f>
        <v>42388</v>
      </c>
      <c r="AB19" s="346"/>
      <c r="AC19" s="346"/>
      <c r="AD19" s="346"/>
    </row>
    <row r="20" spans="1:36" s="16" customFormat="1" ht="24" customHeight="1">
      <c r="A20" s="6"/>
      <c r="B20" s="6"/>
      <c r="C20" s="213" t="s">
        <v>9</v>
      </c>
      <c r="D20" s="207"/>
      <c r="E20" s="189"/>
      <c r="F20" s="189"/>
      <c r="G20" s="190"/>
      <c r="H20" s="190"/>
      <c r="J20" s="192" t="s">
        <v>18</v>
      </c>
      <c r="K20" s="228" t="s">
        <v>109</v>
      </c>
      <c r="L20" s="211"/>
      <c r="M20" s="229"/>
      <c r="Q20" s="190"/>
      <c r="R20" s="221" t="s">
        <v>6</v>
      </c>
      <c r="S20" s="190"/>
      <c r="Z20" s="193" t="s">
        <v>18</v>
      </c>
      <c r="AA20" s="346">
        <f>'Data(mg)'!Z2</f>
        <v>42388</v>
      </c>
      <c r="AB20" s="346"/>
      <c r="AC20" s="346"/>
      <c r="AD20" s="346"/>
    </row>
    <row r="21" spans="1:36" s="16" customFormat="1" ht="24" customHeight="1">
      <c r="A21" s="6"/>
      <c r="B21" s="6"/>
      <c r="C21" s="213" t="s">
        <v>25</v>
      </c>
      <c r="D21" s="207"/>
      <c r="E21" s="189"/>
      <c r="F21" s="189"/>
      <c r="G21" s="190"/>
      <c r="H21" s="190"/>
      <c r="J21" s="192" t="s">
        <v>18</v>
      </c>
      <c r="K21" s="227" t="s">
        <v>27</v>
      </c>
      <c r="L21" s="211"/>
      <c r="M21" s="48"/>
      <c r="Q21" s="190"/>
      <c r="R21" s="207" t="s">
        <v>30</v>
      </c>
      <c r="S21" s="190"/>
      <c r="Z21" s="193" t="s">
        <v>18</v>
      </c>
      <c r="AA21" s="347">
        <f>AA20+365</f>
        <v>42753</v>
      </c>
      <c r="AB21" s="347"/>
      <c r="AC21" s="347"/>
      <c r="AD21" s="347"/>
    </row>
    <row r="22" spans="1:36" s="16" customFormat="1" ht="24" customHeight="1">
      <c r="A22" s="6"/>
      <c r="B22" s="6"/>
      <c r="C22" s="213" t="s">
        <v>119</v>
      </c>
      <c r="D22" s="211"/>
      <c r="J22" s="192" t="s">
        <v>18</v>
      </c>
      <c r="K22" s="211" t="str">
        <f>'Data(mg)'!H16</f>
        <v>SP-CPM-04-06</v>
      </c>
      <c r="L22" s="211"/>
      <c r="M22" s="44"/>
      <c r="N22" s="44"/>
      <c r="P22" s="44"/>
      <c r="Q22" s="52"/>
      <c r="R22" s="207" t="s">
        <v>120</v>
      </c>
      <c r="S22" s="211"/>
      <c r="T22" s="211"/>
      <c r="U22" s="211"/>
      <c r="X22" s="289"/>
      <c r="Y22" s="289"/>
      <c r="Z22" s="193" t="s">
        <v>18</v>
      </c>
      <c r="AA22" s="348">
        <f>AA20+1</f>
        <v>42389</v>
      </c>
      <c r="AB22" s="348"/>
      <c r="AC22" s="348"/>
      <c r="AD22" s="348"/>
    </row>
    <row r="23" spans="1:36" s="16" customFormat="1" ht="18.95" customHeight="1">
      <c r="A23" s="6"/>
      <c r="B23" s="6"/>
      <c r="M23" s="44"/>
      <c r="N23" s="44"/>
      <c r="P23" s="44"/>
      <c r="Q23" s="44"/>
      <c r="R23" s="44"/>
      <c r="S23" s="44"/>
      <c r="T23" s="44"/>
      <c r="U23" s="44"/>
      <c r="V23" s="44"/>
      <c r="W23" s="44"/>
    </row>
    <row r="24" spans="1:36" s="16" customFormat="1" ht="24" customHeight="1">
      <c r="A24" s="6"/>
      <c r="B24" s="6"/>
      <c r="C24" s="190" t="s">
        <v>23</v>
      </c>
      <c r="D24" s="4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198"/>
      <c r="X24" s="34"/>
      <c r="Y24" s="53"/>
      <c r="Z24" s="53"/>
      <c r="AA24" s="53"/>
    </row>
    <row r="25" spans="1:36" s="16" customFormat="1" ht="24" customHeight="1">
      <c r="A25" s="6"/>
      <c r="B25" s="6"/>
      <c r="C25" s="230" t="s">
        <v>110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6"/>
    </row>
    <row r="26" spans="1:36" s="16" customFormat="1" ht="24" customHeight="1">
      <c r="A26" s="6"/>
      <c r="B26" s="6"/>
      <c r="C26" s="230" t="s">
        <v>115</v>
      </c>
      <c r="D26" s="44"/>
      <c r="E26" s="6"/>
      <c r="F26" s="6"/>
      <c r="G26" s="6"/>
      <c r="H26" s="204"/>
      <c r="I26" s="20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6"/>
    </row>
    <row r="27" spans="1:36" s="16" customFormat="1" ht="24" customHeight="1">
      <c r="A27" s="6"/>
      <c r="B27" s="6"/>
      <c r="C27" s="230" t="s">
        <v>116</v>
      </c>
      <c r="D27" s="44"/>
      <c r="E27" s="204"/>
      <c r="F27" s="204"/>
      <c r="G27" s="204"/>
      <c r="H27" s="204"/>
      <c r="I27" s="20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6"/>
    </row>
    <row r="28" spans="1:36" s="16" customFormat="1" ht="24" customHeight="1">
      <c r="A28" s="6"/>
      <c r="B28" s="6"/>
      <c r="C28" s="230" t="s">
        <v>111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6"/>
    </row>
    <row r="29" spans="1:36" s="16" customFormat="1" ht="24" customHeight="1">
      <c r="A29" s="6"/>
      <c r="B29" s="6"/>
      <c r="C29" s="230" t="s">
        <v>112</v>
      </c>
      <c r="D29" s="44"/>
    </row>
    <row r="30" spans="1:36" s="16" customFormat="1" ht="24" customHeight="1">
      <c r="A30" s="6"/>
      <c r="B30" s="6"/>
      <c r="C30" s="230" t="s">
        <v>113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6"/>
    </row>
    <row r="31" spans="1:36" s="16" customFormat="1" ht="24" customHeight="1">
      <c r="A31" s="6"/>
      <c r="B31" s="6"/>
      <c r="C31" s="70"/>
      <c r="D31" s="70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6"/>
      <c r="V31" s="6"/>
      <c r="AE31" s="231"/>
      <c r="AF31" s="144"/>
      <c r="AG31" s="54"/>
      <c r="AH31" s="54"/>
      <c r="AI31" s="54"/>
      <c r="AJ31" s="54"/>
    </row>
    <row r="32" spans="1:36" s="16" customFormat="1" ht="24" customHeight="1">
      <c r="A32" s="6"/>
      <c r="B32" s="6"/>
      <c r="C32" s="70"/>
      <c r="D32" s="70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6"/>
      <c r="V32" s="6"/>
      <c r="AE32" s="231"/>
      <c r="AF32" s="144"/>
      <c r="AG32" s="54"/>
      <c r="AH32" s="54"/>
      <c r="AI32" s="54"/>
      <c r="AJ32" s="54"/>
    </row>
    <row r="33" spans="1:36" s="16" customFormat="1" ht="24" customHeight="1">
      <c r="A33" s="6"/>
      <c r="B33" s="6"/>
      <c r="C33" s="70"/>
      <c r="D33" s="70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6"/>
      <c r="V33" s="6"/>
      <c r="AE33" s="231"/>
      <c r="AF33" s="144"/>
      <c r="AG33" s="54"/>
      <c r="AH33" s="54"/>
      <c r="AI33" s="54"/>
      <c r="AJ33" s="54"/>
    </row>
    <row r="34" spans="1:36" s="16" customFormat="1" ht="2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AE34" s="231"/>
      <c r="AF34" s="144"/>
      <c r="AG34" s="54"/>
      <c r="AH34" s="54"/>
      <c r="AI34" s="54"/>
      <c r="AJ34" s="54"/>
    </row>
    <row r="35" spans="1:36" s="16" customFormat="1" ht="24" customHeight="1">
      <c r="A35" s="6"/>
      <c r="B35" s="6"/>
      <c r="C35" s="207" t="s">
        <v>121</v>
      </c>
      <c r="D35" s="207"/>
      <c r="E35" s="207"/>
      <c r="F35" s="211"/>
      <c r="G35" s="193" t="s">
        <v>18</v>
      </c>
      <c r="H35" s="235" t="str">
        <f>'Data(g)'!E57</f>
        <v>Mr.Nirut  Loha</v>
      </c>
      <c r="I35" s="211"/>
      <c r="J35" s="236"/>
      <c r="K35" s="211"/>
      <c r="L35" s="211"/>
      <c r="M35" s="211"/>
      <c r="N35" s="207"/>
      <c r="P35" s="207"/>
      <c r="Q35" s="207" t="s">
        <v>22</v>
      </c>
      <c r="R35" s="211"/>
      <c r="S35" s="210"/>
      <c r="V35" s="233"/>
      <c r="W35" s="233"/>
      <c r="X35" s="233"/>
      <c r="Y35" s="233"/>
      <c r="Z35" s="233"/>
      <c r="AA35" s="234"/>
      <c r="AB35" s="234"/>
      <c r="AC35" s="234"/>
      <c r="AE35" s="231"/>
      <c r="AF35" s="144"/>
      <c r="AG35" s="54"/>
      <c r="AH35" s="54"/>
      <c r="AI35" s="54"/>
      <c r="AJ35" s="54"/>
    </row>
    <row r="36" spans="1:36" s="16" customFormat="1" ht="9.9499999999999993" customHeight="1">
      <c r="A36" s="6"/>
      <c r="B36" s="6"/>
      <c r="C36" s="207"/>
      <c r="D36" s="211"/>
      <c r="E36" s="211"/>
      <c r="F36" s="211"/>
      <c r="G36" s="193"/>
      <c r="H36" s="244"/>
      <c r="I36" s="244"/>
      <c r="J36" s="244"/>
      <c r="K36" s="232"/>
      <c r="L36" s="211"/>
      <c r="M36" s="211"/>
      <c r="N36" s="207"/>
      <c r="O36" s="207"/>
      <c r="P36" s="207"/>
      <c r="Q36" s="207"/>
      <c r="R36" s="211"/>
      <c r="S36" s="210"/>
      <c r="T36" s="210"/>
      <c r="U36" s="210"/>
      <c r="V36" s="210"/>
      <c r="W36" s="210"/>
      <c r="X36" s="210"/>
      <c r="Y36" s="20"/>
      <c r="AE36" s="231"/>
      <c r="AF36" s="144"/>
      <c r="AG36" s="54"/>
      <c r="AH36" s="54"/>
      <c r="AI36" s="54"/>
      <c r="AJ36" s="54"/>
    </row>
    <row r="37" spans="1:36" s="16" customFormat="1" ht="24" customHeight="1">
      <c r="A37" s="35"/>
      <c r="B37" s="35"/>
      <c r="H37" s="211" t="s">
        <v>162</v>
      </c>
      <c r="L37" s="211"/>
      <c r="M37" s="211"/>
      <c r="N37" s="211"/>
      <c r="O37" s="211"/>
      <c r="P37" s="237"/>
      <c r="Q37" s="238">
        <v>3</v>
      </c>
      <c r="R37" s="211"/>
      <c r="V37" s="344" t="s">
        <v>163</v>
      </c>
      <c r="W37" s="344"/>
      <c r="X37" s="344"/>
      <c r="Y37" s="344"/>
      <c r="Z37" s="344"/>
      <c r="AA37" s="344"/>
      <c r="AB37" s="344"/>
      <c r="AC37" s="344"/>
      <c r="AE37" s="231"/>
      <c r="AF37" s="144"/>
      <c r="AG37" s="54"/>
      <c r="AH37" s="54"/>
      <c r="AI37" s="54"/>
      <c r="AJ37" s="54"/>
    </row>
    <row r="38" spans="1:36" s="16" customFormat="1" ht="21" customHeight="1">
      <c r="A38" s="6"/>
      <c r="B38" s="6"/>
      <c r="C38" s="211"/>
      <c r="D38" s="211"/>
      <c r="E38" s="211"/>
      <c r="F38" s="211"/>
      <c r="G38" s="211"/>
      <c r="H38" s="232"/>
      <c r="I38" s="232"/>
      <c r="J38" s="232"/>
      <c r="K38" s="211"/>
      <c r="L38" s="211"/>
      <c r="M38" s="210"/>
      <c r="N38" s="210"/>
      <c r="O38" s="211"/>
      <c r="P38" s="211"/>
      <c r="Q38" s="211"/>
      <c r="R38" s="211"/>
      <c r="V38" s="345" t="s">
        <v>10</v>
      </c>
      <c r="W38" s="345"/>
      <c r="X38" s="345"/>
      <c r="Y38" s="345"/>
      <c r="Z38" s="345"/>
      <c r="AA38" s="345"/>
      <c r="AB38" s="345"/>
      <c r="AC38" s="345"/>
      <c r="AD38" s="240"/>
      <c r="AE38" s="241"/>
      <c r="AF38" s="241"/>
      <c r="AG38" s="241"/>
    </row>
    <row r="39" spans="1:36" s="16" customFormat="1" ht="20.100000000000001" customHeight="1">
      <c r="A39" s="6"/>
      <c r="B39" s="6"/>
      <c r="E39" s="47"/>
      <c r="F39" s="47"/>
      <c r="G39" s="47"/>
      <c r="H39" s="47"/>
      <c r="I39" s="47"/>
      <c r="L39" s="14"/>
      <c r="M39" s="6"/>
      <c r="N39" s="6"/>
      <c r="O39" s="6"/>
      <c r="P39" s="205"/>
      <c r="Q39" s="205"/>
      <c r="R39" s="205"/>
      <c r="S39" s="205"/>
      <c r="T39" s="205"/>
      <c r="U39" s="4"/>
      <c r="V39" s="38"/>
      <c r="W39" s="38"/>
      <c r="X39" s="38"/>
      <c r="Y39" s="38"/>
      <c r="Z39" s="38"/>
      <c r="AA39" s="38"/>
    </row>
    <row r="40" spans="1:36" s="16" customFormat="1" ht="16.5" customHeight="1">
      <c r="A40" s="342"/>
      <c r="B40" s="342"/>
      <c r="C40" s="342"/>
      <c r="D40" s="342"/>
      <c r="E40" s="342"/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56"/>
    </row>
    <row r="41" spans="1:36" ht="18.75" customHeight="1">
      <c r="C41" s="84"/>
      <c r="D41" s="239"/>
      <c r="T41" s="69"/>
      <c r="U41" s="242"/>
    </row>
    <row r="42" spans="1:36" ht="18.75" customHeight="1">
      <c r="C42" s="206"/>
      <c r="D42" s="239"/>
      <c r="T42" s="84"/>
      <c r="U42" s="239"/>
    </row>
    <row r="43" spans="1:36" ht="18.75" customHeight="1">
      <c r="T43" s="84"/>
      <c r="U43" s="239"/>
    </row>
    <row r="44" spans="1:36" ht="18.75" customHeight="1">
      <c r="T44" s="206"/>
      <c r="U44" s="239"/>
    </row>
    <row r="45" spans="1:36" ht="18.75" customHeight="1"/>
    <row r="46" spans="1:36" ht="18.75" customHeight="1"/>
    <row r="47" spans="1:36" ht="18.75" customHeight="1"/>
    <row r="48" spans="1:3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</sheetData>
  <mergeCells count="9">
    <mergeCell ref="A3:AD3"/>
    <mergeCell ref="A40:V40"/>
    <mergeCell ref="K15:M15"/>
    <mergeCell ref="V37:AC37"/>
    <mergeCell ref="V38:AC38"/>
    <mergeCell ref="AA19:AD19"/>
    <mergeCell ref="AA20:AD20"/>
    <mergeCell ref="AA21:AD21"/>
    <mergeCell ref="AA22:AD22"/>
  </mergeCells>
  <pageMargins left="0.51181102362204722" right="0.31496062992125984" top="0.98425196850393704" bottom="0.19685039370078741" header="0.31496062992125984" footer="0.11811023622047245"/>
  <pageSetup paperSize="9" scale="88" orientation="portrait" horizontalDpi="360" verticalDpi="360" r:id="rId1"/>
  <headerFooter>
    <oddFooter>&amp;R&amp;"Gulim,Regular"&amp;10SP-FM-04-15 REV.0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AJ66"/>
  <sheetViews>
    <sheetView showWhiteSpace="0" view="pageBreakPreview" zoomScaleNormal="100" zoomScaleSheetLayoutView="100" workbookViewId="0">
      <selection activeCell="C20" sqref="C20"/>
    </sheetView>
  </sheetViews>
  <sheetFormatPr defaultColWidth="9.140625" defaultRowHeight="20.25"/>
  <cols>
    <col min="1" max="7" width="4.28515625" style="3" customWidth="1"/>
    <col min="8" max="8" width="3.42578125" style="3" customWidth="1"/>
    <col min="9" max="23" width="4.28515625" style="3" customWidth="1"/>
    <col min="24" max="29" width="4.5703125" style="3" customWidth="1"/>
    <col min="30" max="16384" width="9.140625" style="3"/>
  </cols>
  <sheetData>
    <row r="1" spans="1:28" ht="14.1" customHeight="1"/>
    <row r="2" spans="1:28" ht="14.1" customHeight="1"/>
    <row r="3" spans="1:28" ht="34.5" customHeight="1">
      <c r="A3" s="349" t="s">
        <v>47</v>
      </c>
      <c r="B3" s="349"/>
      <c r="C3" s="349"/>
      <c r="D3" s="349"/>
      <c r="E3" s="349"/>
      <c r="F3" s="349"/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49"/>
      <c r="S3" s="349"/>
      <c r="T3" s="349"/>
      <c r="U3" s="349"/>
      <c r="V3" s="349"/>
    </row>
    <row r="4" spans="1:28" s="16" customFormat="1" ht="18.9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8" s="16" customFormat="1" ht="17.850000000000001" customHeight="1">
      <c r="A5" s="6"/>
      <c r="B5" s="189" t="s">
        <v>21</v>
      </c>
      <c r="C5" s="189"/>
      <c r="D5" s="190"/>
      <c r="E5" s="189"/>
      <c r="G5" s="191" t="s">
        <v>18</v>
      </c>
      <c r="H5" s="47" t="str">
        <f>Certificate!K5</f>
        <v>SPR16010019</v>
      </c>
      <c r="I5" s="44"/>
      <c r="J5" s="44"/>
      <c r="K5" s="44"/>
      <c r="L5" s="47"/>
      <c r="M5" s="47"/>
      <c r="N5" s="47"/>
      <c r="O5" s="47"/>
      <c r="P5" s="44"/>
      <c r="Q5" s="44"/>
      <c r="R5" s="44"/>
      <c r="S5" s="44"/>
      <c r="T5" s="194" t="s">
        <v>107</v>
      </c>
      <c r="U5" s="44"/>
    </row>
    <row r="6" spans="1:28" s="16" customFormat="1" ht="18.95" customHeight="1">
      <c r="A6" s="6"/>
      <c r="B6" s="190"/>
      <c r="C6" s="190"/>
      <c r="D6" s="190"/>
      <c r="E6" s="189"/>
      <c r="F6" s="192"/>
      <c r="G6" s="192"/>
      <c r="H6" s="192"/>
      <c r="I6" s="189"/>
      <c r="J6" s="47"/>
      <c r="K6" s="44"/>
      <c r="L6" s="47"/>
      <c r="M6" s="47"/>
      <c r="N6" s="47"/>
      <c r="O6" s="47"/>
      <c r="P6" s="44"/>
      <c r="Q6" s="44"/>
      <c r="R6" s="44"/>
      <c r="S6" s="44"/>
      <c r="T6" s="44"/>
      <c r="U6" s="44"/>
    </row>
    <row r="7" spans="1:28" s="16" customFormat="1" ht="17.850000000000001" customHeight="1">
      <c r="A7" s="6"/>
      <c r="B7" s="61"/>
      <c r="C7" s="8"/>
      <c r="D7" s="5"/>
      <c r="E7" s="5"/>
      <c r="F7" s="5"/>
      <c r="G7" s="5"/>
      <c r="H7" s="5"/>
      <c r="I7" s="69"/>
      <c r="J7" s="62"/>
      <c r="K7" s="70"/>
      <c r="L7" s="71"/>
      <c r="M7" s="71"/>
      <c r="N7" s="49"/>
      <c r="O7" s="49"/>
      <c r="P7" s="49"/>
      <c r="Q7" s="49"/>
      <c r="R7" s="49"/>
      <c r="S7" s="49"/>
      <c r="T7" s="50"/>
      <c r="U7" s="50"/>
      <c r="V7" s="19"/>
      <c r="W7" s="20"/>
      <c r="AB7" s="16" t="s">
        <v>2</v>
      </c>
    </row>
    <row r="8" spans="1:28" s="16" customFormat="1" ht="14.1" customHeight="1">
      <c r="A8" s="6"/>
      <c r="B8" s="66"/>
      <c r="C8" s="8"/>
      <c r="D8" s="8"/>
      <c r="E8" s="5"/>
      <c r="F8" s="5"/>
      <c r="G8" s="353" t="s">
        <v>114</v>
      </c>
      <c r="H8" s="353"/>
      <c r="I8" s="353"/>
      <c r="J8" s="353"/>
      <c r="K8" s="353"/>
      <c r="L8" s="353"/>
      <c r="M8" s="353"/>
      <c r="N8" s="353"/>
      <c r="O8" s="353"/>
      <c r="P8" s="353"/>
      <c r="Q8" s="49"/>
      <c r="R8" s="49"/>
      <c r="S8" s="49"/>
      <c r="T8" s="49"/>
      <c r="U8" s="50"/>
      <c r="V8" s="19"/>
      <c r="W8" s="19"/>
      <c r="X8" s="20"/>
      <c r="Z8" s="21"/>
    </row>
    <row r="9" spans="1:28" s="16" customFormat="1" ht="14.1" customHeight="1">
      <c r="A9" s="6"/>
      <c r="B9" s="66"/>
      <c r="C9" s="8"/>
      <c r="D9" s="8"/>
      <c r="E9" s="5"/>
      <c r="F9" s="5"/>
      <c r="G9" s="353"/>
      <c r="H9" s="353"/>
      <c r="I9" s="353"/>
      <c r="J9" s="353"/>
      <c r="K9" s="353"/>
      <c r="L9" s="353"/>
      <c r="M9" s="353"/>
      <c r="N9" s="353"/>
      <c r="O9" s="353"/>
      <c r="P9" s="353"/>
      <c r="Q9" s="49"/>
      <c r="R9" s="49"/>
      <c r="S9" s="49"/>
      <c r="T9" s="49"/>
      <c r="U9" s="50"/>
      <c r="V9" s="19"/>
      <c r="W9" s="19"/>
      <c r="X9" s="20"/>
    </row>
    <row r="10" spans="1:28" s="20" customFormat="1" ht="18.95" customHeight="1">
      <c r="A10" s="14"/>
      <c r="B10" s="67"/>
      <c r="C10" s="10"/>
      <c r="D10" s="10"/>
      <c r="E10" s="10"/>
      <c r="F10" s="10"/>
      <c r="G10" s="11"/>
      <c r="H10" s="42"/>
      <c r="I10" s="72"/>
      <c r="J10" s="72"/>
      <c r="K10" s="72"/>
      <c r="L10" s="72"/>
      <c r="M10" s="72"/>
      <c r="N10" s="46"/>
      <c r="O10" s="46"/>
      <c r="P10" s="46"/>
      <c r="Q10" s="9"/>
      <c r="R10" s="14"/>
      <c r="S10" s="18"/>
      <c r="T10" s="19"/>
      <c r="V10" s="22"/>
      <c r="W10" s="23"/>
    </row>
    <row r="11" spans="1:28" s="16" customFormat="1" ht="23.1" customHeight="1">
      <c r="A11" s="6"/>
      <c r="B11" s="350" t="s">
        <v>19</v>
      </c>
      <c r="C11" s="351"/>
      <c r="D11" s="351"/>
      <c r="E11" s="351"/>
      <c r="F11" s="351"/>
      <c r="G11" s="352"/>
      <c r="H11" s="350" t="s">
        <v>4</v>
      </c>
      <c r="I11" s="351"/>
      <c r="J11" s="352"/>
      <c r="K11" s="350" t="s">
        <v>28</v>
      </c>
      <c r="L11" s="351"/>
      <c r="M11" s="352"/>
      <c r="N11" s="350" t="s">
        <v>0</v>
      </c>
      <c r="O11" s="351"/>
      <c r="P11" s="351"/>
      <c r="Q11" s="352"/>
      <c r="R11" s="351" t="s">
        <v>24</v>
      </c>
      <c r="S11" s="351"/>
      <c r="T11" s="351"/>
      <c r="U11" s="352"/>
      <c r="W11" s="21"/>
    </row>
    <row r="12" spans="1:28" s="16" customFormat="1" ht="23.1" customHeight="1">
      <c r="A12" s="6"/>
      <c r="B12" s="356" t="s">
        <v>81</v>
      </c>
      <c r="C12" s="357"/>
      <c r="D12" s="357"/>
      <c r="E12" s="357"/>
      <c r="F12" s="357"/>
      <c r="G12" s="357"/>
      <c r="H12" s="356" t="s">
        <v>147</v>
      </c>
      <c r="I12" s="358"/>
      <c r="J12" s="359"/>
      <c r="K12" s="360" t="s">
        <v>148</v>
      </c>
      <c r="L12" s="358"/>
      <c r="M12" s="359"/>
      <c r="N12" s="356" t="s">
        <v>149</v>
      </c>
      <c r="O12" s="358"/>
      <c r="P12" s="358"/>
      <c r="Q12" s="359"/>
      <c r="R12" s="361" t="s">
        <v>150</v>
      </c>
      <c r="S12" s="362"/>
      <c r="T12" s="362"/>
      <c r="U12" s="363"/>
      <c r="V12" s="24"/>
      <c r="W12" s="24"/>
      <c r="X12" s="24"/>
      <c r="Y12" s="24"/>
      <c r="Z12" s="25"/>
    </row>
    <row r="13" spans="1:28" s="16" customFormat="1" ht="23.1" customHeight="1">
      <c r="A13" s="6"/>
      <c r="B13" s="356" t="s">
        <v>81</v>
      </c>
      <c r="C13" s="357"/>
      <c r="D13" s="357"/>
      <c r="E13" s="357"/>
      <c r="F13" s="357"/>
      <c r="G13" s="357"/>
      <c r="H13" s="356" t="s">
        <v>142</v>
      </c>
      <c r="I13" s="358"/>
      <c r="J13" s="359"/>
      <c r="K13" s="360" t="s">
        <v>45</v>
      </c>
      <c r="L13" s="358"/>
      <c r="M13" s="359"/>
      <c r="N13" s="356" t="s">
        <v>151</v>
      </c>
      <c r="O13" s="358"/>
      <c r="P13" s="358"/>
      <c r="Q13" s="359"/>
      <c r="R13" s="361" t="s">
        <v>152</v>
      </c>
      <c r="S13" s="362"/>
      <c r="T13" s="362"/>
      <c r="U13" s="363"/>
      <c r="V13" s="24"/>
      <c r="W13" s="24"/>
      <c r="X13" s="24"/>
      <c r="Y13" s="24"/>
      <c r="Z13" s="25"/>
    </row>
    <row r="14" spans="1:28" s="16" customFormat="1" ht="23.1" customHeight="1">
      <c r="A14" s="6"/>
      <c r="B14" s="356" t="s">
        <v>143</v>
      </c>
      <c r="C14" s="357"/>
      <c r="D14" s="357"/>
      <c r="E14" s="357"/>
      <c r="F14" s="357"/>
      <c r="G14" s="357"/>
      <c r="H14" s="356" t="s">
        <v>45</v>
      </c>
      <c r="I14" s="358"/>
      <c r="J14" s="359"/>
      <c r="K14" s="360" t="s">
        <v>45</v>
      </c>
      <c r="L14" s="358"/>
      <c r="M14" s="359"/>
      <c r="N14" s="356" t="s">
        <v>153</v>
      </c>
      <c r="O14" s="358"/>
      <c r="P14" s="358"/>
      <c r="Q14" s="359"/>
      <c r="R14" s="361" t="s">
        <v>154</v>
      </c>
      <c r="S14" s="362"/>
      <c r="T14" s="362"/>
      <c r="U14" s="363"/>
      <c r="V14" s="24"/>
      <c r="W14" s="24"/>
      <c r="X14" s="24"/>
      <c r="Y14" s="24"/>
      <c r="Z14" s="25"/>
    </row>
    <row r="15" spans="1:28" s="16" customFormat="1" ht="23.1" customHeight="1">
      <c r="A15" s="6"/>
      <c r="B15" s="356" t="s">
        <v>143</v>
      </c>
      <c r="C15" s="357"/>
      <c r="D15" s="357"/>
      <c r="E15" s="357"/>
      <c r="F15" s="357"/>
      <c r="G15" s="357"/>
      <c r="H15" s="356" t="s">
        <v>144</v>
      </c>
      <c r="I15" s="358"/>
      <c r="J15" s="359"/>
      <c r="K15" s="360" t="s">
        <v>45</v>
      </c>
      <c r="L15" s="358"/>
      <c r="M15" s="359"/>
      <c r="N15" s="356" t="s">
        <v>155</v>
      </c>
      <c r="O15" s="358"/>
      <c r="P15" s="358"/>
      <c r="Q15" s="359"/>
      <c r="R15" s="361" t="s">
        <v>152</v>
      </c>
      <c r="S15" s="362"/>
      <c r="T15" s="362"/>
      <c r="U15" s="363"/>
      <c r="V15" s="24"/>
      <c r="W15" s="24"/>
      <c r="X15" s="24"/>
      <c r="Y15" s="24"/>
      <c r="Z15" s="25"/>
    </row>
    <row r="16" spans="1:28" s="16" customFormat="1" ht="23.1" customHeight="1">
      <c r="A16" s="6"/>
      <c r="B16" s="356" t="s">
        <v>143</v>
      </c>
      <c r="C16" s="357"/>
      <c r="D16" s="357"/>
      <c r="E16" s="357"/>
      <c r="F16" s="357"/>
      <c r="G16" s="357"/>
      <c r="H16" s="356" t="s">
        <v>145</v>
      </c>
      <c r="I16" s="358"/>
      <c r="J16" s="359"/>
      <c r="K16" s="360" t="s">
        <v>45</v>
      </c>
      <c r="L16" s="358"/>
      <c r="M16" s="359"/>
      <c r="N16" s="356" t="s">
        <v>156</v>
      </c>
      <c r="O16" s="358"/>
      <c r="P16" s="358"/>
      <c r="Q16" s="359"/>
      <c r="R16" s="361" t="s">
        <v>152</v>
      </c>
      <c r="S16" s="362"/>
      <c r="T16" s="362"/>
      <c r="U16" s="363"/>
      <c r="V16" s="24"/>
      <c r="W16" s="24"/>
      <c r="X16" s="24"/>
      <c r="Y16" s="24"/>
      <c r="Z16" s="25"/>
    </row>
    <row r="17" spans="1:36" s="16" customFormat="1" ht="23.1" customHeight="1">
      <c r="A17" s="6"/>
      <c r="B17" s="280"/>
      <c r="C17" s="286"/>
      <c r="D17" s="286"/>
      <c r="E17" s="286"/>
      <c r="F17" s="286"/>
      <c r="G17" s="286"/>
      <c r="H17" s="280"/>
      <c r="I17" s="280"/>
      <c r="J17" s="280"/>
      <c r="K17" s="287"/>
      <c r="L17" s="280"/>
      <c r="M17" s="280"/>
      <c r="N17" s="280"/>
      <c r="O17" s="280"/>
      <c r="P17" s="280"/>
      <c r="Q17" s="280"/>
      <c r="R17" s="288"/>
      <c r="S17" s="288"/>
      <c r="T17" s="288"/>
      <c r="U17" s="288"/>
      <c r="V17" s="24"/>
      <c r="W17" s="24"/>
      <c r="X17" s="24"/>
      <c r="Y17" s="24"/>
      <c r="Z17" s="25"/>
    </row>
    <row r="18" spans="1:36" s="16" customFormat="1" ht="16.5" customHeight="1">
      <c r="A18" s="6"/>
      <c r="B18" s="185"/>
      <c r="C18" s="187"/>
      <c r="D18" s="187"/>
      <c r="E18" s="187"/>
      <c r="F18" s="190"/>
      <c r="G18" s="190"/>
      <c r="H18" s="190"/>
      <c r="I18" s="193"/>
      <c r="J18" s="48"/>
      <c r="K18" s="44"/>
      <c r="L18" s="48"/>
      <c r="M18" s="44"/>
      <c r="N18" s="44"/>
      <c r="O18" s="48"/>
      <c r="P18" s="48"/>
      <c r="Q18" s="44"/>
      <c r="R18" s="44"/>
      <c r="S18" s="44"/>
      <c r="T18" s="44"/>
      <c r="U18" s="44"/>
      <c r="AH18" s="24"/>
      <c r="AI18" s="24"/>
    </row>
    <row r="19" spans="1:36" s="16" customFormat="1" ht="16.5" customHeight="1">
      <c r="A19" s="6"/>
      <c r="B19" s="194" t="s">
        <v>34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48"/>
      <c r="Q19" s="44"/>
      <c r="R19" s="44"/>
      <c r="S19" s="44"/>
      <c r="T19" s="44"/>
      <c r="U19" s="44"/>
      <c r="AI19" s="24"/>
      <c r="AJ19" s="24"/>
    </row>
    <row r="20" spans="1:36" s="16" customFormat="1" ht="16.5" customHeight="1">
      <c r="A20" s="6"/>
      <c r="B20" s="44"/>
      <c r="C20" s="44" t="s">
        <v>31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8"/>
      <c r="Q20" s="48"/>
      <c r="R20" s="48"/>
      <c r="S20" s="48"/>
      <c r="T20" s="51"/>
      <c r="U20" s="44"/>
      <c r="V20" s="24"/>
      <c r="AI20" s="24"/>
      <c r="AJ20" s="24"/>
    </row>
    <row r="21" spans="1:36" s="16" customFormat="1" ht="18.95" customHeight="1">
      <c r="A21" s="6"/>
      <c r="B21" s="45" t="s">
        <v>32</v>
      </c>
      <c r="C21" s="175"/>
      <c r="D21" s="175"/>
      <c r="E21" s="175"/>
      <c r="F21" s="175"/>
      <c r="G21" s="175"/>
      <c r="H21" s="175"/>
      <c r="I21" s="44"/>
      <c r="J21" s="44"/>
      <c r="K21" s="44"/>
      <c r="L21" s="44"/>
      <c r="M21" s="44"/>
      <c r="N21" s="44"/>
      <c r="O21" s="44"/>
      <c r="P21" s="48"/>
      <c r="Q21" s="48"/>
      <c r="R21" s="51"/>
      <c r="S21" s="44"/>
      <c r="T21" s="48"/>
      <c r="U21" s="44"/>
      <c r="AG21" s="24"/>
      <c r="AH21" s="24"/>
    </row>
    <row r="22" spans="1:36" s="16" customFormat="1" ht="16.5" customHeight="1">
      <c r="A22" s="6"/>
      <c r="B22" s="68"/>
      <c r="C22" s="12"/>
      <c r="D22" s="5"/>
      <c r="E22" s="13"/>
      <c r="F22" s="5"/>
      <c r="G22" s="5"/>
      <c r="H22" s="5"/>
      <c r="I22" s="73"/>
      <c r="J22" s="250"/>
      <c r="K22" s="251"/>
      <c r="L22" s="251"/>
      <c r="M22" s="251"/>
      <c r="O22" s="48"/>
      <c r="P22" s="48"/>
      <c r="Q22" s="48"/>
      <c r="R22" s="51"/>
      <c r="S22" s="6"/>
      <c r="T22" s="17"/>
      <c r="U22" s="6"/>
      <c r="Y22" s="26"/>
      <c r="Z22" s="27"/>
      <c r="AF22" s="29"/>
      <c r="AG22" s="29"/>
      <c r="AH22" s="29"/>
    </row>
    <row r="23" spans="1:36" s="16" customFormat="1" ht="16.5" customHeight="1">
      <c r="A23" s="6"/>
      <c r="B23" s="68"/>
      <c r="C23" s="12"/>
      <c r="D23" s="5"/>
      <c r="E23" s="55"/>
      <c r="F23" s="5"/>
      <c r="G23" s="5"/>
      <c r="H23" s="5"/>
      <c r="I23" s="73"/>
      <c r="J23" s="250"/>
      <c r="K23" s="251"/>
      <c r="L23" s="251"/>
      <c r="M23" s="251"/>
      <c r="O23" s="48"/>
      <c r="P23" s="48"/>
      <c r="Q23" s="48"/>
      <c r="R23" s="51"/>
      <c r="S23" s="6"/>
      <c r="T23" s="17"/>
      <c r="U23" s="6"/>
      <c r="AG23" s="24"/>
      <c r="AH23" s="24"/>
    </row>
    <row r="24" spans="1:36" s="16" customFormat="1" ht="16.5" customHeight="1">
      <c r="A24" s="6"/>
      <c r="B24" s="65"/>
      <c r="C24" s="12"/>
      <c r="D24" s="5"/>
      <c r="E24" s="4"/>
      <c r="F24" s="5"/>
      <c r="G24" s="5"/>
      <c r="H24" s="5"/>
      <c r="I24" s="73"/>
      <c r="J24" s="251"/>
      <c r="K24" s="251"/>
      <c r="L24" s="251"/>
      <c r="M24" s="251"/>
      <c r="O24" s="48"/>
      <c r="P24" s="48"/>
      <c r="Q24" s="48"/>
      <c r="R24" s="51"/>
      <c r="S24" s="6"/>
      <c r="T24" s="17"/>
      <c r="U24" s="6"/>
      <c r="AG24" s="24"/>
      <c r="AH24" s="24"/>
    </row>
    <row r="25" spans="1:36" s="16" customFormat="1" ht="18.95" customHeight="1">
      <c r="A25" s="6"/>
      <c r="B25" s="65"/>
      <c r="C25" s="12"/>
      <c r="D25" s="5"/>
      <c r="E25" s="4"/>
      <c r="F25" s="5"/>
      <c r="G25" s="12"/>
      <c r="H25" s="39"/>
      <c r="I25" s="74"/>
      <c r="J25" s="74"/>
      <c r="K25" s="74"/>
      <c r="L25" s="62"/>
      <c r="M25" s="62"/>
      <c r="O25" s="48"/>
      <c r="P25" s="51"/>
      <c r="Q25" s="6"/>
      <c r="R25" s="17"/>
      <c r="S25" s="6"/>
      <c r="AF25" s="24"/>
    </row>
    <row r="26" spans="1:36" s="16" customFormat="1" ht="16.5" customHeight="1">
      <c r="A26" s="6"/>
      <c r="B26" s="61"/>
      <c r="C26" s="8"/>
      <c r="D26" s="8"/>
      <c r="E26" s="8"/>
      <c r="F26" s="8"/>
      <c r="G26" s="8"/>
      <c r="H26" s="41"/>
      <c r="I26" s="84"/>
      <c r="J26" s="62"/>
      <c r="K26" s="62"/>
      <c r="L26" s="64"/>
      <c r="M26" s="70"/>
      <c r="O26" s="52"/>
      <c r="P26" s="52"/>
      <c r="Q26" s="6"/>
      <c r="R26" s="6"/>
      <c r="S26" s="6"/>
      <c r="AF26" s="30"/>
      <c r="AG26" s="30"/>
    </row>
    <row r="27" spans="1:36" s="16" customFormat="1" ht="16.5" customHeight="1">
      <c r="A27" s="6"/>
      <c r="B27" s="61"/>
      <c r="C27" s="8"/>
      <c r="D27" s="8"/>
      <c r="E27" s="8"/>
      <c r="F27" s="5"/>
      <c r="G27" s="5"/>
      <c r="H27" s="5"/>
      <c r="I27" s="69"/>
      <c r="J27" s="75"/>
      <c r="K27" s="70"/>
      <c r="L27" s="70"/>
      <c r="M27" s="70"/>
      <c r="O27" s="44"/>
      <c r="P27" s="44"/>
      <c r="Q27" s="44"/>
      <c r="R27" s="44"/>
      <c r="S27" s="6"/>
      <c r="T27" s="6"/>
      <c r="U27" s="6"/>
      <c r="AG27" s="28"/>
      <c r="AH27" s="31"/>
      <c r="AI27" s="20"/>
    </row>
    <row r="28" spans="1:36" s="16" customFormat="1" ht="16.5" customHeight="1">
      <c r="A28" s="6"/>
      <c r="B28" s="61"/>
      <c r="C28" s="4"/>
      <c r="D28" s="4"/>
      <c r="E28" s="4"/>
      <c r="F28" s="5"/>
      <c r="G28" s="5"/>
      <c r="H28" s="5"/>
      <c r="I28" s="76"/>
      <c r="J28" s="75"/>
      <c r="K28" s="70"/>
      <c r="L28" s="70"/>
      <c r="M28" s="70"/>
      <c r="O28" s="44"/>
      <c r="P28" s="44"/>
      <c r="Q28" s="44"/>
      <c r="R28" s="44"/>
      <c r="S28" s="6"/>
      <c r="T28" s="6"/>
      <c r="U28" s="6"/>
      <c r="V28" s="20"/>
      <c r="W28" s="20"/>
      <c r="AC28" s="32"/>
      <c r="AD28" s="32"/>
      <c r="AE28" s="32"/>
      <c r="AF28" s="32"/>
      <c r="AG28" s="28"/>
      <c r="AH28" s="31"/>
      <c r="AI28" s="20"/>
    </row>
    <row r="29" spans="1:36" s="16" customFormat="1" ht="16.5" customHeight="1">
      <c r="A29" s="6"/>
      <c r="B29" s="61"/>
      <c r="C29" s="4"/>
      <c r="D29" s="4"/>
      <c r="E29" s="4"/>
      <c r="F29" s="5"/>
      <c r="G29" s="5"/>
      <c r="H29" s="5"/>
      <c r="I29" s="76"/>
      <c r="J29" s="75"/>
      <c r="K29" s="70"/>
      <c r="L29" s="70"/>
      <c r="M29" s="70"/>
      <c r="O29" s="44"/>
      <c r="P29" s="44"/>
      <c r="Q29" s="44"/>
      <c r="R29" s="44"/>
      <c r="S29" s="6"/>
      <c r="T29" s="6"/>
      <c r="U29" s="6"/>
      <c r="V29" s="20"/>
      <c r="W29" s="20"/>
      <c r="AC29" s="32"/>
      <c r="AD29" s="32"/>
      <c r="AE29" s="32"/>
      <c r="AF29" s="32"/>
      <c r="AG29" s="28"/>
      <c r="AH29" s="31"/>
      <c r="AI29" s="20"/>
    </row>
    <row r="30" spans="1:36" s="16" customFormat="1" ht="18.95" customHeight="1">
      <c r="A30" s="6"/>
      <c r="B30" s="66"/>
      <c r="C30" s="5"/>
      <c r="D30" s="4"/>
      <c r="E30" s="4"/>
      <c r="F30" s="4"/>
      <c r="G30" s="4"/>
      <c r="H30" s="7"/>
      <c r="I30" s="70"/>
      <c r="J30" s="70"/>
      <c r="K30" s="70"/>
      <c r="L30" s="70"/>
      <c r="M30" s="70"/>
      <c r="N30" s="17"/>
      <c r="O30" s="6"/>
      <c r="P30" s="6"/>
      <c r="Q30" s="6"/>
      <c r="R30" s="6"/>
      <c r="S30" s="6"/>
      <c r="T30" s="6"/>
      <c r="U30" s="20"/>
      <c r="V30" s="20"/>
      <c r="AA30" s="32"/>
      <c r="AB30" s="32"/>
      <c r="AC30" s="32"/>
      <c r="AD30" s="32"/>
      <c r="AE30" s="32"/>
      <c r="AF30" s="28"/>
      <c r="AG30" s="31"/>
      <c r="AH30" s="20"/>
    </row>
    <row r="31" spans="1:36" s="16" customFormat="1" ht="16.5" customHeight="1">
      <c r="A31" s="14"/>
      <c r="B31" s="65"/>
      <c r="C31" s="5"/>
      <c r="D31" s="4"/>
      <c r="E31" s="4"/>
      <c r="F31" s="4"/>
      <c r="G31" s="4"/>
      <c r="H31" s="40"/>
      <c r="I31" s="43"/>
      <c r="J31" s="40"/>
      <c r="K31" s="40"/>
      <c r="L31" s="40"/>
      <c r="M31" s="43"/>
      <c r="N31" s="40"/>
      <c r="O31" s="40"/>
      <c r="P31" s="40"/>
      <c r="Q31" s="40"/>
      <c r="R31" s="40"/>
      <c r="S31" s="40"/>
      <c r="T31" s="43"/>
    </row>
    <row r="32" spans="1:36" s="16" customFormat="1" ht="16.5" customHeight="1">
      <c r="A32" s="6"/>
      <c r="V32" s="33"/>
    </row>
    <row r="33" spans="1:26" s="16" customFormat="1" ht="16.5" customHeight="1">
      <c r="A33" s="6"/>
      <c r="V33" s="33"/>
    </row>
    <row r="34" spans="1:26" s="16" customFormat="1" ht="18.95" customHeight="1">
      <c r="A34" s="6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34"/>
      <c r="W34" s="34"/>
      <c r="X34" s="53"/>
      <c r="Y34" s="53"/>
    </row>
    <row r="35" spans="1:26" s="16" customFormat="1" ht="16.5" customHeight="1">
      <c r="A35" s="6"/>
      <c r="P35" s="58"/>
      <c r="Q35" s="58"/>
      <c r="R35" s="58"/>
      <c r="S35" s="58"/>
      <c r="T35" s="58"/>
      <c r="U35" s="34"/>
      <c r="V35" s="34"/>
      <c r="W35" s="53"/>
      <c r="X35" s="53"/>
    </row>
    <row r="36" spans="1:26" s="16" customFormat="1" ht="16.5" customHeight="1">
      <c r="A36" s="6"/>
      <c r="P36" s="44"/>
      <c r="Q36" s="44"/>
      <c r="R36" s="44"/>
      <c r="S36" s="44"/>
      <c r="T36" s="6"/>
    </row>
    <row r="37" spans="1:26" s="16" customFormat="1" ht="16.5" customHeight="1">
      <c r="A37" s="6"/>
      <c r="P37" s="44"/>
      <c r="Q37" s="44"/>
      <c r="R37" s="44"/>
      <c r="S37" s="44"/>
      <c r="T37" s="6"/>
    </row>
    <row r="38" spans="1:26" s="16" customFormat="1" ht="18.95" customHeight="1">
      <c r="A38" s="6"/>
      <c r="B38" s="45"/>
      <c r="C38" s="83"/>
      <c r="D38" s="83"/>
      <c r="E38" s="83"/>
      <c r="F38" s="83"/>
      <c r="G38" s="83"/>
      <c r="H38" s="83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6"/>
    </row>
    <row r="39" spans="1:26" s="16" customFormat="1" ht="16.5" customHeight="1">
      <c r="A39" s="6"/>
      <c r="B39" s="65"/>
      <c r="C39" s="7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14"/>
    </row>
    <row r="40" spans="1:26" s="16" customFormat="1" ht="16.5" customHeight="1">
      <c r="A40" s="6"/>
      <c r="B40" s="63"/>
      <c r="C40" s="63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14"/>
      <c r="T40" s="14"/>
    </row>
    <row r="41" spans="1:26" s="16" customFormat="1" ht="16.5" customHeight="1">
      <c r="A41" s="6"/>
      <c r="B41" s="78"/>
      <c r="C41" s="85"/>
      <c r="D41" s="83"/>
      <c r="E41" s="83"/>
      <c r="F41" s="83"/>
      <c r="G41" s="83"/>
      <c r="H41" s="83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14"/>
      <c r="T41" s="14"/>
    </row>
    <row r="42" spans="1:26" s="16" customFormat="1" ht="18.95" customHeight="1">
      <c r="A42" s="6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6" s="16" customFormat="1" ht="16.5" customHeight="1">
      <c r="A43" s="6"/>
      <c r="B43" s="65"/>
      <c r="C43" s="20"/>
      <c r="D43" s="20"/>
      <c r="E43" s="20"/>
      <c r="F43" s="364"/>
      <c r="G43" s="364"/>
      <c r="H43" s="364"/>
      <c r="I43" s="364"/>
      <c r="J43" s="79"/>
      <c r="K43" s="20"/>
      <c r="L43" s="365"/>
      <c r="M43" s="365"/>
      <c r="N43" s="365"/>
      <c r="O43" s="365"/>
      <c r="P43" s="47"/>
      <c r="Q43" s="47"/>
      <c r="R43" s="47"/>
      <c r="S43" s="47"/>
      <c r="T43" s="47"/>
    </row>
    <row r="44" spans="1:26" s="16" customFormat="1" ht="14.1" customHeight="1">
      <c r="A44" s="35"/>
      <c r="B44" s="20"/>
      <c r="C44" s="20"/>
      <c r="D44" s="20"/>
      <c r="E44" s="20"/>
      <c r="F44" s="63"/>
      <c r="G44" s="63"/>
      <c r="H44" s="63"/>
      <c r="I44" s="85"/>
      <c r="J44" s="14"/>
      <c r="K44" s="20"/>
      <c r="L44" s="14"/>
      <c r="M44" s="14"/>
      <c r="N44" s="36"/>
      <c r="O44" s="37"/>
      <c r="P44" s="85"/>
      <c r="Q44" s="85"/>
      <c r="R44" s="85"/>
      <c r="S44" s="85"/>
      <c r="T44" s="85"/>
      <c r="U44" s="38"/>
      <c r="V44" s="38"/>
      <c r="W44" s="38"/>
      <c r="X44" s="38"/>
      <c r="Y44" s="38"/>
      <c r="Z44" s="38"/>
    </row>
    <row r="45" spans="1:26" s="16" customFormat="1" ht="16.5" customHeight="1">
      <c r="A45" s="6"/>
      <c r="B45" s="65"/>
      <c r="C45" s="4"/>
      <c r="D45" s="4"/>
      <c r="E45" s="20"/>
      <c r="F45" s="63"/>
      <c r="G45" s="80"/>
      <c r="H45" s="80"/>
      <c r="I45" s="80"/>
      <c r="J45" s="20"/>
      <c r="K45" s="20"/>
      <c r="L45" s="14"/>
      <c r="M45" s="14"/>
      <c r="N45" s="14"/>
      <c r="O45" s="14"/>
      <c r="P45" s="354"/>
      <c r="Q45" s="354"/>
      <c r="R45" s="354"/>
      <c r="S45" s="354"/>
      <c r="T45" s="354"/>
      <c r="U45" s="38"/>
      <c r="V45" s="38"/>
      <c r="W45" s="38"/>
      <c r="X45" s="38"/>
      <c r="Y45" s="38"/>
      <c r="Z45" s="38"/>
    </row>
    <row r="46" spans="1:26" s="16" customFormat="1" ht="18.95" customHeight="1">
      <c r="A46" s="6"/>
      <c r="D46" s="355"/>
      <c r="E46" s="355"/>
      <c r="F46" s="355"/>
      <c r="G46" s="355"/>
      <c r="H46" s="355"/>
      <c r="K46" s="14"/>
      <c r="L46" s="6"/>
      <c r="M46" s="6"/>
      <c r="N46" s="57"/>
      <c r="O46" s="57"/>
      <c r="P46" s="57"/>
      <c r="Q46" s="57"/>
      <c r="R46" s="57"/>
      <c r="S46" s="4"/>
      <c r="T46" s="38"/>
      <c r="U46" s="38"/>
      <c r="V46" s="38"/>
      <c r="W46" s="38"/>
      <c r="X46" s="38"/>
      <c r="Y46" s="38"/>
    </row>
    <row r="47" spans="1:26" s="16" customFormat="1" ht="16.5" customHeight="1">
      <c r="A47" s="342"/>
      <c r="B47" s="342"/>
      <c r="C47" s="342"/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56"/>
    </row>
    <row r="48" spans="1:2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</sheetData>
  <mergeCells count="37">
    <mergeCell ref="H15:J15"/>
    <mergeCell ref="K15:M15"/>
    <mergeCell ref="N15:Q15"/>
    <mergeCell ref="R15:U15"/>
    <mergeCell ref="H16:J16"/>
    <mergeCell ref="K16:M16"/>
    <mergeCell ref="N16:Q16"/>
    <mergeCell ref="R16:U16"/>
    <mergeCell ref="N13:Q13"/>
    <mergeCell ref="R13:U13"/>
    <mergeCell ref="H14:J14"/>
    <mergeCell ref="K14:M14"/>
    <mergeCell ref="N14:Q14"/>
    <mergeCell ref="R14:U14"/>
    <mergeCell ref="P45:T45"/>
    <mergeCell ref="D46:H46"/>
    <mergeCell ref="A47:T47"/>
    <mergeCell ref="B12:G12"/>
    <mergeCell ref="H12:J12"/>
    <mergeCell ref="K12:M12"/>
    <mergeCell ref="N12:Q12"/>
    <mergeCell ref="R12:U12"/>
    <mergeCell ref="F43:I43"/>
    <mergeCell ref="L43:O43"/>
    <mergeCell ref="B13:G13"/>
    <mergeCell ref="B14:G14"/>
    <mergeCell ref="B15:G15"/>
    <mergeCell ref="B16:G16"/>
    <mergeCell ref="H13:J13"/>
    <mergeCell ref="K13:M13"/>
    <mergeCell ref="A3:V3"/>
    <mergeCell ref="B11:G11"/>
    <mergeCell ref="H11:J11"/>
    <mergeCell ref="K11:M11"/>
    <mergeCell ref="N11:Q11"/>
    <mergeCell ref="R11:U11"/>
    <mergeCell ref="G8:P9"/>
  </mergeCells>
  <pageMargins left="0.31496062992125984" right="0.31496062992125984" top="0.98425196850393704" bottom="0.19685039370078741" header="0.31496062992125984" footer="0.11811023622047245"/>
  <pageSetup paperSize="9" orientation="portrait" r:id="rId1"/>
  <headerFooter>
    <oddFooter>&amp;R&amp;"Gulim,Regular"&amp;10SP-FM-04-15 REV.0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AJ63"/>
  <sheetViews>
    <sheetView view="pageBreakPreview" zoomScaleNormal="100" zoomScaleSheetLayoutView="100" workbookViewId="0">
      <selection activeCell="L10" sqref="L10:M10"/>
    </sheetView>
  </sheetViews>
  <sheetFormatPr defaultRowHeight="14.25"/>
  <cols>
    <col min="1" max="21" width="3.85546875" style="25" customWidth="1"/>
    <col min="22" max="33" width="3.85546875" style="93" customWidth="1"/>
    <col min="34" max="242" width="9" style="93"/>
    <col min="243" max="269" width="3.85546875" style="93" customWidth="1"/>
    <col min="270" max="282" width="5" style="93" customWidth="1"/>
    <col min="283" max="289" width="3.85546875" style="93" customWidth="1"/>
    <col min="290" max="498" width="9" style="93"/>
    <col min="499" max="525" width="3.85546875" style="93" customWidth="1"/>
    <col min="526" max="538" width="5" style="93" customWidth="1"/>
    <col min="539" max="545" width="3.85546875" style="93" customWidth="1"/>
    <col min="546" max="754" width="9" style="93"/>
    <col min="755" max="781" width="3.85546875" style="93" customWidth="1"/>
    <col min="782" max="794" width="5" style="93" customWidth="1"/>
    <col min="795" max="801" width="3.85546875" style="93" customWidth="1"/>
    <col min="802" max="1010" width="9" style="93"/>
    <col min="1011" max="1037" width="3.85546875" style="93" customWidth="1"/>
    <col min="1038" max="1050" width="5" style="93" customWidth="1"/>
    <col min="1051" max="1057" width="3.85546875" style="93" customWidth="1"/>
    <col min="1058" max="1266" width="9" style="93"/>
    <col min="1267" max="1293" width="3.85546875" style="93" customWidth="1"/>
    <col min="1294" max="1306" width="5" style="93" customWidth="1"/>
    <col min="1307" max="1313" width="3.85546875" style="93" customWidth="1"/>
    <col min="1314" max="1522" width="9" style="93"/>
    <col min="1523" max="1549" width="3.85546875" style="93" customWidth="1"/>
    <col min="1550" max="1562" width="5" style="93" customWidth="1"/>
    <col min="1563" max="1569" width="3.85546875" style="93" customWidth="1"/>
    <col min="1570" max="1778" width="9" style="93"/>
    <col min="1779" max="1805" width="3.85546875" style="93" customWidth="1"/>
    <col min="1806" max="1818" width="5" style="93" customWidth="1"/>
    <col min="1819" max="1825" width="3.85546875" style="93" customWidth="1"/>
    <col min="1826" max="2034" width="9" style="93"/>
    <col min="2035" max="2061" width="3.85546875" style="93" customWidth="1"/>
    <col min="2062" max="2074" width="5" style="93" customWidth="1"/>
    <col min="2075" max="2081" width="3.85546875" style="93" customWidth="1"/>
    <col min="2082" max="2290" width="9" style="93"/>
    <col min="2291" max="2317" width="3.85546875" style="93" customWidth="1"/>
    <col min="2318" max="2330" width="5" style="93" customWidth="1"/>
    <col min="2331" max="2337" width="3.85546875" style="93" customWidth="1"/>
    <col min="2338" max="2546" width="9" style="93"/>
    <col min="2547" max="2573" width="3.85546875" style="93" customWidth="1"/>
    <col min="2574" max="2586" width="5" style="93" customWidth="1"/>
    <col min="2587" max="2593" width="3.85546875" style="93" customWidth="1"/>
    <col min="2594" max="2802" width="9" style="93"/>
    <col min="2803" max="2829" width="3.85546875" style="93" customWidth="1"/>
    <col min="2830" max="2842" width="5" style="93" customWidth="1"/>
    <col min="2843" max="2849" width="3.85546875" style="93" customWidth="1"/>
    <col min="2850" max="3058" width="9" style="93"/>
    <col min="3059" max="3085" width="3.85546875" style="93" customWidth="1"/>
    <col min="3086" max="3098" width="5" style="93" customWidth="1"/>
    <col min="3099" max="3105" width="3.85546875" style="93" customWidth="1"/>
    <col min="3106" max="3314" width="9" style="93"/>
    <col min="3315" max="3341" width="3.85546875" style="93" customWidth="1"/>
    <col min="3342" max="3354" width="5" style="93" customWidth="1"/>
    <col min="3355" max="3361" width="3.85546875" style="93" customWidth="1"/>
    <col min="3362" max="3570" width="9" style="93"/>
    <col min="3571" max="3597" width="3.85546875" style="93" customWidth="1"/>
    <col min="3598" max="3610" width="5" style="93" customWidth="1"/>
    <col min="3611" max="3617" width="3.85546875" style="93" customWidth="1"/>
    <col min="3618" max="3826" width="9" style="93"/>
    <col min="3827" max="3853" width="3.85546875" style="93" customWidth="1"/>
    <col min="3854" max="3866" width="5" style="93" customWidth="1"/>
    <col min="3867" max="3873" width="3.85546875" style="93" customWidth="1"/>
    <col min="3874" max="4082" width="9" style="93"/>
    <col min="4083" max="4109" width="3.85546875" style="93" customWidth="1"/>
    <col min="4110" max="4122" width="5" style="93" customWidth="1"/>
    <col min="4123" max="4129" width="3.85546875" style="93" customWidth="1"/>
    <col min="4130" max="4338" width="9" style="93"/>
    <col min="4339" max="4365" width="3.85546875" style="93" customWidth="1"/>
    <col min="4366" max="4378" width="5" style="93" customWidth="1"/>
    <col min="4379" max="4385" width="3.85546875" style="93" customWidth="1"/>
    <col min="4386" max="4594" width="9" style="93"/>
    <col min="4595" max="4621" width="3.85546875" style="93" customWidth="1"/>
    <col min="4622" max="4634" width="5" style="93" customWidth="1"/>
    <col min="4635" max="4641" width="3.85546875" style="93" customWidth="1"/>
    <col min="4642" max="4850" width="9" style="93"/>
    <col min="4851" max="4877" width="3.85546875" style="93" customWidth="1"/>
    <col min="4878" max="4890" width="5" style="93" customWidth="1"/>
    <col min="4891" max="4897" width="3.85546875" style="93" customWidth="1"/>
    <col min="4898" max="5106" width="9" style="93"/>
    <col min="5107" max="5133" width="3.85546875" style="93" customWidth="1"/>
    <col min="5134" max="5146" width="5" style="93" customWidth="1"/>
    <col min="5147" max="5153" width="3.85546875" style="93" customWidth="1"/>
    <col min="5154" max="5362" width="9" style="93"/>
    <col min="5363" max="5389" width="3.85546875" style="93" customWidth="1"/>
    <col min="5390" max="5402" width="5" style="93" customWidth="1"/>
    <col min="5403" max="5409" width="3.85546875" style="93" customWidth="1"/>
    <col min="5410" max="5618" width="9" style="93"/>
    <col min="5619" max="5645" width="3.85546875" style="93" customWidth="1"/>
    <col min="5646" max="5658" width="5" style="93" customWidth="1"/>
    <col min="5659" max="5665" width="3.85546875" style="93" customWidth="1"/>
    <col min="5666" max="5874" width="9" style="93"/>
    <col min="5875" max="5901" width="3.85546875" style="93" customWidth="1"/>
    <col min="5902" max="5914" width="5" style="93" customWidth="1"/>
    <col min="5915" max="5921" width="3.85546875" style="93" customWidth="1"/>
    <col min="5922" max="6130" width="9" style="93"/>
    <col min="6131" max="6157" width="3.85546875" style="93" customWidth="1"/>
    <col min="6158" max="6170" width="5" style="93" customWidth="1"/>
    <col min="6171" max="6177" width="3.85546875" style="93" customWidth="1"/>
    <col min="6178" max="6386" width="9" style="93"/>
    <col min="6387" max="6413" width="3.85546875" style="93" customWidth="1"/>
    <col min="6414" max="6426" width="5" style="93" customWidth="1"/>
    <col min="6427" max="6433" width="3.85546875" style="93" customWidth="1"/>
    <col min="6434" max="6642" width="9" style="93"/>
    <col min="6643" max="6669" width="3.85546875" style="93" customWidth="1"/>
    <col min="6670" max="6682" width="5" style="93" customWidth="1"/>
    <col min="6683" max="6689" width="3.85546875" style="93" customWidth="1"/>
    <col min="6690" max="6898" width="9" style="93"/>
    <col min="6899" max="6925" width="3.85546875" style="93" customWidth="1"/>
    <col min="6926" max="6938" width="5" style="93" customWidth="1"/>
    <col min="6939" max="6945" width="3.85546875" style="93" customWidth="1"/>
    <col min="6946" max="7154" width="9" style="93"/>
    <col min="7155" max="7181" width="3.85546875" style="93" customWidth="1"/>
    <col min="7182" max="7194" width="5" style="93" customWidth="1"/>
    <col min="7195" max="7201" width="3.85546875" style="93" customWidth="1"/>
    <col min="7202" max="7410" width="9" style="93"/>
    <col min="7411" max="7437" width="3.85546875" style="93" customWidth="1"/>
    <col min="7438" max="7450" width="5" style="93" customWidth="1"/>
    <col min="7451" max="7457" width="3.85546875" style="93" customWidth="1"/>
    <col min="7458" max="7666" width="9" style="93"/>
    <col min="7667" max="7693" width="3.85546875" style="93" customWidth="1"/>
    <col min="7694" max="7706" width="5" style="93" customWidth="1"/>
    <col min="7707" max="7713" width="3.85546875" style="93" customWidth="1"/>
    <col min="7714" max="7922" width="9" style="93"/>
    <col min="7923" max="7949" width="3.85546875" style="93" customWidth="1"/>
    <col min="7950" max="7962" width="5" style="93" customWidth="1"/>
    <col min="7963" max="7969" width="3.85546875" style="93" customWidth="1"/>
    <col min="7970" max="8178" width="9" style="93"/>
    <col min="8179" max="8205" width="3.85546875" style="93" customWidth="1"/>
    <col min="8206" max="8218" width="5" style="93" customWidth="1"/>
    <col min="8219" max="8225" width="3.85546875" style="93" customWidth="1"/>
    <col min="8226" max="8434" width="9" style="93"/>
    <col min="8435" max="8461" width="3.85546875" style="93" customWidth="1"/>
    <col min="8462" max="8474" width="5" style="93" customWidth="1"/>
    <col min="8475" max="8481" width="3.85546875" style="93" customWidth="1"/>
    <col min="8482" max="8690" width="9" style="93"/>
    <col min="8691" max="8717" width="3.85546875" style="93" customWidth="1"/>
    <col min="8718" max="8730" width="5" style="93" customWidth="1"/>
    <col min="8731" max="8737" width="3.85546875" style="93" customWidth="1"/>
    <col min="8738" max="8946" width="9" style="93"/>
    <col min="8947" max="8973" width="3.85546875" style="93" customWidth="1"/>
    <col min="8974" max="8986" width="5" style="93" customWidth="1"/>
    <col min="8987" max="8993" width="3.85546875" style="93" customWidth="1"/>
    <col min="8994" max="9202" width="9" style="93"/>
    <col min="9203" max="9229" width="3.85546875" style="93" customWidth="1"/>
    <col min="9230" max="9242" width="5" style="93" customWidth="1"/>
    <col min="9243" max="9249" width="3.85546875" style="93" customWidth="1"/>
    <col min="9250" max="9458" width="9" style="93"/>
    <col min="9459" max="9485" width="3.85546875" style="93" customWidth="1"/>
    <col min="9486" max="9498" width="5" style="93" customWidth="1"/>
    <col min="9499" max="9505" width="3.85546875" style="93" customWidth="1"/>
    <col min="9506" max="9714" width="9" style="93"/>
    <col min="9715" max="9741" width="3.85546875" style="93" customWidth="1"/>
    <col min="9742" max="9754" width="5" style="93" customWidth="1"/>
    <col min="9755" max="9761" width="3.85546875" style="93" customWidth="1"/>
    <col min="9762" max="9970" width="9" style="93"/>
    <col min="9971" max="9997" width="3.85546875" style="93" customWidth="1"/>
    <col min="9998" max="10010" width="5" style="93" customWidth="1"/>
    <col min="10011" max="10017" width="3.85546875" style="93" customWidth="1"/>
    <col min="10018" max="10226" width="9" style="93"/>
    <col min="10227" max="10253" width="3.85546875" style="93" customWidth="1"/>
    <col min="10254" max="10266" width="5" style="93" customWidth="1"/>
    <col min="10267" max="10273" width="3.85546875" style="93" customWidth="1"/>
    <col min="10274" max="10482" width="9" style="93"/>
    <col min="10483" max="10509" width="3.85546875" style="93" customWidth="1"/>
    <col min="10510" max="10522" width="5" style="93" customWidth="1"/>
    <col min="10523" max="10529" width="3.85546875" style="93" customWidth="1"/>
    <col min="10530" max="10738" width="9" style="93"/>
    <col min="10739" max="10765" width="3.85546875" style="93" customWidth="1"/>
    <col min="10766" max="10778" width="5" style="93" customWidth="1"/>
    <col min="10779" max="10785" width="3.85546875" style="93" customWidth="1"/>
    <col min="10786" max="10994" width="9" style="93"/>
    <col min="10995" max="11021" width="3.85546875" style="93" customWidth="1"/>
    <col min="11022" max="11034" width="5" style="93" customWidth="1"/>
    <col min="11035" max="11041" width="3.85546875" style="93" customWidth="1"/>
    <col min="11042" max="11250" width="9" style="93"/>
    <col min="11251" max="11277" width="3.85546875" style="93" customWidth="1"/>
    <col min="11278" max="11290" width="5" style="93" customWidth="1"/>
    <col min="11291" max="11297" width="3.85546875" style="93" customWidth="1"/>
    <col min="11298" max="11506" width="9" style="93"/>
    <col min="11507" max="11533" width="3.85546875" style="93" customWidth="1"/>
    <col min="11534" max="11546" width="5" style="93" customWidth="1"/>
    <col min="11547" max="11553" width="3.85546875" style="93" customWidth="1"/>
    <col min="11554" max="11762" width="9" style="93"/>
    <col min="11763" max="11789" width="3.85546875" style="93" customWidth="1"/>
    <col min="11790" max="11802" width="5" style="93" customWidth="1"/>
    <col min="11803" max="11809" width="3.85546875" style="93" customWidth="1"/>
    <col min="11810" max="12018" width="9" style="93"/>
    <col min="12019" max="12045" width="3.85546875" style="93" customWidth="1"/>
    <col min="12046" max="12058" width="5" style="93" customWidth="1"/>
    <col min="12059" max="12065" width="3.85546875" style="93" customWidth="1"/>
    <col min="12066" max="12274" width="9" style="93"/>
    <col min="12275" max="12301" width="3.85546875" style="93" customWidth="1"/>
    <col min="12302" max="12314" width="5" style="93" customWidth="1"/>
    <col min="12315" max="12321" width="3.85546875" style="93" customWidth="1"/>
    <col min="12322" max="12530" width="9" style="93"/>
    <col min="12531" max="12557" width="3.85546875" style="93" customWidth="1"/>
    <col min="12558" max="12570" width="5" style="93" customWidth="1"/>
    <col min="12571" max="12577" width="3.85546875" style="93" customWidth="1"/>
    <col min="12578" max="12786" width="9" style="93"/>
    <col min="12787" max="12813" width="3.85546875" style="93" customWidth="1"/>
    <col min="12814" max="12826" width="5" style="93" customWidth="1"/>
    <col min="12827" max="12833" width="3.85546875" style="93" customWidth="1"/>
    <col min="12834" max="13042" width="9" style="93"/>
    <col min="13043" max="13069" width="3.85546875" style="93" customWidth="1"/>
    <col min="13070" max="13082" width="5" style="93" customWidth="1"/>
    <col min="13083" max="13089" width="3.85546875" style="93" customWidth="1"/>
    <col min="13090" max="13298" width="9" style="93"/>
    <col min="13299" max="13325" width="3.85546875" style="93" customWidth="1"/>
    <col min="13326" max="13338" width="5" style="93" customWidth="1"/>
    <col min="13339" max="13345" width="3.85546875" style="93" customWidth="1"/>
    <col min="13346" max="13554" width="9" style="93"/>
    <col min="13555" max="13581" width="3.85546875" style="93" customWidth="1"/>
    <col min="13582" max="13594" width="5" style="93" customWidth="1"/>
    <col min="13595" max="13601" width="3.85546875" style="93" customWidth="1"/>
    <col min="13602" max="13810" width="9" style="93"/>
    <col min="13811" max="13837" width="3.85546875" style="93" customWidth="1"/>
    <col min="13838" max="13850" width="5" style="93" customWidth="1"/>
    <col min="13851" max="13857" width="3.85546875" style="93" customWidth="1"/>
    <col min="13858" max="14066" width="9" style="93"/>
    <col min="14067" max="14093" width="3.85546875" style="93" customWidth="1"/>
    <col min="14094" max="14106" width="5" style="93" customWidth="1"/>
    <col min="14107" max="14113" width="3.85546875" style="93" customWidth="1"/>
    <col min="14114" max="14322" width="9" style="93"/>
    <col min="14323" max="14349" width="3.85546875" style="93" customWidth="1"/>
    <col min="14350" max="14362" width="5" style="93" customWidth="1"/>
    <col min="14363" max="14369" width="3.85546875" style="93" customWidth="1"/>
    <col min="14370" max="14578" width="9" style="93"/>
    <col min="14579" max="14605" width="3.85546875" style="93" customWidth="1"/>
    <col min="14606" max="14618" width="5" style="93" customWidth="1"/>
    <col min="14619" max="14625" width="3.85546875" style="93" customWidth="1"/>
    <col min="14626" max="14834" width="9" style="93"/>
    <col min="14835" max="14861" width="3.85546875" style="93" customWidth="1"/>
    <col min="14862" max="14874" width="5" style="93" customWidth="1"/>
    <col min="14875" max="14881" width="3.85546875" style="93" customWidth="1"/>
    <col min="14882" max="15090" width="9" style="93"/>
    <col min="15091" max="15117" width="3.85546875" style="93" customWidth="1"/>
    <col min="15118" max="15130" width="5" style="93" customWidth="1"/>
    <col min="15131" max="15137" width="3.85546875" style="93" customWidth="1"/>
    <col min="15138" max="15346" width="9" style="93"/>
    <col min="15347" max="15373" width="3.85546875" style="93" customWidth="1"/>
    <col min="15374" max="15386" width="5" style="93" customWidth="1"/>
    <col min="15387" max="15393" width="3.85546875" style="93" customWidth="1"/>
    <col min="15394" max="15602" width="9" style="93"/>
    <col min="15603" max="15629" width="3.85546875" style="93" customWidth="1"/>
    <col min="15630" max="15642" width="5" style="93" customWidth="1"/>
    <col min="15643" max="15649" width="3.85546875" style="93" customWidth="1"/>
    <col min="15650" max="15858" width="9" style="93"/>
    <col min="15859" max="15885" width="3.85546875" style="93" customWidth="1"/>
    <col min="15886" max="15898" width="5" style="93" customWidth="1"/>
    <col min="15899" max="15905" width="3.85546875" style="93" customWidth="1"/>
    <col min="15906" max="16114" width="9" style="93"/>
    <col min="16115" max="16141" width="3.85546875" style="93" customWidth="1"/>
    <col min="16142" max="16154" width="5" style="93" customWidth="1"/>
    <col min="16155" max="16161" width="3.85546875" style="93" customWidth="1"/>
    <col min="16162" max="16383" width="9" style="93"/>
    <col min="16384" max="16384" width="9" style="93" customWidth="1"/>
  </cols>
  <sheetData>
    <row r="1" spans="1:36" s="91" customFormat="1" ht="18" customHeight="1"/>
    <row r="2" spans="1:36" s="91" customFormat="1" ht="18" customHeight="1"/>
    <row r="3" spans="1:36" s="3" customFormat="1" ht="34.5" customHeight="1">
      <c r="A3" s="349" t="s">
        <v>128</v>
      </c>
      <c r="B3" s="349"/>
      <c r="C3" s="349"/>
      <c r="D3" s="349"/>
      <c r="E3" s="349"/>
      <c r="F3" s="349"/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49"/>
      <c r="S3" s="349"/>
      <c r="T3" s="349"/>
      <c r="U3" s="349"/>
      <c r="V3" s="349"/>
      <c r="W3" s="349"/>
      <c r="X3" s="349"/>
      <c r="Y3" s="349"/>
    </row>
    <row r="4" spans="1:36" s="3" customFormat="1" ht="18.75" customHeight="1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</row>
    <row r="5" spans="1:36" s="92" customFormat="1" ht="17.100000000000001" customHeight="1">
      <c r="C5" s="179" t="s">
        <v>33</v>
      </c>
      <c r="D5" s="91"/>
      <c r="E5" s="91"/>
      <c r="H5" s="180" t="str">
        <f>Report!H5</f>
        <v>SPR16010019</v>
      </c>
      <c r="I5" s="91"/>
      <c r="J5" s="91"/>
      <c r="K5" s="91"/>
      <c r="L5" s="91"/>
      <c r="M5" s="91"/>
      <c r="N5" s="91"/>
      <c r="P5" s="181"/>
      <c r="Q5" s="181"/>
      <c r="V5" s="253" t="s">
        <v>106</v>
      </c>
      <c r="W5" s="253"/>
      <c r="X5" s="253"/>
      <c r="Y5" s="253"/>
    </row>
    <row r="6" spans="1:36" s="92" customFormat="1" ht="17.100000000000001" customHeight="1">
      <c r="C6" s="179"/>
      <c r="D6" s="91"/>
      <c r="E6" s="91"/>
      <c r="G6" s="180"/>
      <c r="H6" s="91"/>
      <c r="I6" s="91"/>
      <c r="J6" s="91"/>
      <c r="K6" s="91"/>
      <c r="L6" s="91"/>
      <c r="M6" s="91"/>
      <c r="N6" s="91"/>
      <c r="P6" s="181"/>
      <c r="Q6" s="181"/>
      <c r="T6" s="246"/>
      <c r="U6" s="246"/>
      <c r="V6" s="246"/>
      <c r="W6" s="246"/>
    </row>
    <row r="7" spans="1:36" ht="21" customHeight="1">
      <c r="A7" s="182"/>
      <c r="B7" s="182"/>
      <c r="C7" s="185"/>
      <c r="D7" s="185"/>
      <c r="E7" s="185"/>
      <c r="F7" s="185"/>
      <c r="G7" s="185"/>
      <c r="H7" s="185"/>
      <c r="I7" s="183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366" t="s">
        <v>134</v>
      </c>
      <c r="V7" s="366"/>
      <c r="W7" s="186" t="s">
        <v>70</v>
      </c>
      <c r="AG7" s="94"/>
      <c r="AH7" s="94"/>
      <c r="AI7" s="94"/>
      <c r="AJ7" s="94"/>
    </row>
    <row r="8" spans="1:36" s="92" customFormat="1" ht="21" customHeight="1">
      <c r="C8" s="378" t="s">
        <v>123</v>
      </c>
      <c r="D8" s="379"/>
      <c r="E8" s="379"/>
      <c r="F8" s="372" t="s">
        <v>124</v>
      </c>
      <c r="G8" s="374"/>
      <c r="H8" s="382" t="s">
        <v>130</v>
      </c>
      <c r="I8" s="383"/>
      <c r="J8" s="383"/>
      <c r="K8" s="383"/>
      <c r="L8" s="383"/>
      <c r="M8" s="383"/>
      <c r="N8" s="383"/>
      <c r="O8" s="383"/>
      <c r="P8" s="383"/>
      <c r="Q8" s="383"/>
      <c r="R8" s="383"/>
      <c r="S8" s="384"/>
      <c r="T8" s="372" t="s">
        <v>82</v>
      </c>
      <c r="U8" s="373"/>
      <c r="V8" s="373"/>
      <c r="W8" s="374"/>
    </row>
    <row r="9" spans="1:36" s="92" customFormat="1" ht="21" customHeight="1">
      <c r="C9" s="380"/>
      <c r="D9" s="381"/>
      <c r="E9" s="381"/>
      <c r="F9" s="375"/>
      <c r="G9" s="377"/>
      <c r="H9" s="382" t="s">
        <v>125</v>
      </c>
      <c r="I9" s="383"/>
      <c r="J9" s="383"/>
      <c r="K9" s="383"/>
      <c r="L9" s="383"/>
      <c r="M9" s="384"/>
      <c r="N9" s="382" t="s">
        <v>126</v>
      </c>
      <c r="O9" s="383"/>
      <c r="P9" s="383"/>
      <c r="Q9" s="383"/>
      <c r="R9" s="383"/>
      <c r="S9" s="384"/>
      <c r="T9" s="375" t="s">
        <v>133</v>
      </c>
      <c r="U9" s="376"/>
      <c r="V9" s="376"/>
      <c r="W9" s="377"/>
    </row>
    <row r="10" spans="1:36" s="92" customFormat="1" ht="23.1" customHeight="1">
      <c r="C10" s="367">
        <f>'Data(mg)'!A20</f>
        <v>10</v>
      </c>
      <c r="D10" s="368"/>
      <c r="E10" s="278" t="str">
        <f>'Data(mg)'!A22</f>
        <v>mg</v>
      </c>
      <c r="F10" s="367"/>
      <c r="G10" s="392"/>
      <c r="H10" s="385">
        <f t="shared" ref="H10:H15" si="0">C10</f>
        <v>10</v>
      </c>
      <c r="I10" s="386"/>
      <c r="J10" s="270" t="str">
        <f t="shared" ref="J10:J15" si="1">E10</f>
        <v>mg</v>
      </c>
      <c r="K10" s="277"/>
      <c r="L10" s="387">
        <f>'Data(mg)'!AL20</f>
        <v>-2.9999999999752447E-4</v>
      </c>
      <c r="M10" s="388"/>
      <c r="N10" s="389" t="s">
        <v>45</v>
      </c>
      <c r="O10" s="390"/>
      <c r="P10" s="390"/>
      <c r="Q10" s="390"/>
      <c r="R10" s="390"/>
      <c r="S10" s="391"/>
      <c r="T10" s="369">
        <f>'Uncert Budget '!R22</f>
        <v>57.779927310442339</v>
      </c>
      <c r="U10" s="370"/>
      <c r="V10" s="370"/>
      <c r="W10" s="371"/>
    </row>
    <row r="11" spans="1:36" s="92" customFormat="1" ht="23.1" customHeight="1">
      <c r="C11" s="396">
        <v>20</v>
      </c>
      <c r="D11" s="397"/>
      <c r="E11" s="264" t="s">
        <v>70</v>
      </c>
      <c r="F11" s="396"/>
      <c r="G11" s="398"/>
      <c r="H11" s="385">
        <f t="shared" si="0"/>
        <v>20</v>
      </c>
      <c r="I11" s="386"/>
      <c r="J11" s="270" t="str">
        <f t="shared" si="1"/>
        <v>g</v>
      </c>
      <c r="L11" s="399">
        <f>'Data(kg)'!W21</f>
        <v>0</v>
      </c>
      <c r="M11" s="400"/>
      <c r="N11" s="401" t="s">
        <v>45</v>
      </c>
      <c r="O11" s="402"/>
      <c r="P11" s="402"/>
      <c r="Q11" s="402"/>
      <c r="R11" s="402"/>
      <c r="S11" s="403"/>
      <c r="T11" s="393"/>
      <c r="U11" s="394"/>
      <c r="V11" s="394"/>
      <c r="W11" s="395"/>
    </row>
    <row r="12" spans="1:36" s="92" customFormat="1" ht="23.1" customHeight="1">
      <c r="C12" s="396">
        <v>21</v>
      </c>
      <c r="D12" s="397"/>
      <c r="E12" s="264" t="s">
        <v>70</v>
      </c>
      <c r="F12" s="396"/>
      <c r="G12" s="398"/>
      <c r="H12" s="272">
        <f t="shared" si="0"/>
        <v>21</v>
      </c>
      <c r="I12" s="266"/>
      <c r="J12" s="270" t="str">
        <f t="shared" si="1"/>
        <v>g</v>
      </c>
      <c r="L12" s="274">
        <f>'Data(kg)'!W22</f>
        <v>0</v>
      </c>
      <c r="M12" s="265"/>
      <c r="N12" s="401" t="s">
        <v>45</v>
      </c>
      <c r="O12" s="402"/>
      <c r="P12" s="402"/>
      <c r="Q12" s="402"/>
      <c r="R12" s="402"/>
      <c r="S12" s="403"/>
      <c r="T12" s="393"/>
      <c r="U12" s="394"/>
      <c r="V12" s="394"/>
      <c r="W12" s="395"/>
    </row>
    <row r="13" spans="1:36" ht="23.1" customHeight="1">
      <c r="A13" s="182"/>
      <c r="B13" s="184"/>
      <c r="C13" s="396">
        <v>22</v>
      </c>
      <c r="D13" s="397"/>
      <c r="E13" s="264" t="s">
        <v>70</v>
      </c>
      <c r="F13" s="396"/>
      <c r="G13" s="398"/>
      <c r="H13" s="272">
        <f t="shared" si="0"/>
        <v>22</v>
      </c>
      <c r="I13" s="266"/>
      <c r="J13" s="270" t="str">
        <f t="shared" si="1"/>
        <v>g</v>
      </c>
      <c r="L13" s="274">
        <f>'Data(kg)'!W23</f>
        <v>0</v>
      </c>
      <c r="M13" s="268"/>
      <c r="N13" s="401" t="s">
        <v>45</v>
      </c>
      <c r="O13" s="402"/>
      <c r="P13" s="402"/>
      <c r="Q13" s="402"/>
      <c r="R13" s="402"/>
      <c r="S13" s="403"/>
      <c r="T13" s="393"/>
      <c r="U13" s="394"/>
      <c r="V13" s="394"/>
      <c r="W13" s="395"/>
    </row>
    <row r="14" spans="1:36" ht="23.1" customHeight="1">
      <c r="A14" s="182"/>
      <c r="B14" s="184"/>
      <c r="C14" s="396">
        <v>23</v>
      </c>
      <c r="D14" s="397"/>
      <c r="E14" s="264" t="s">
        <v>70</v>
      </c>
      <c r="F14" s="396"/>
      <c r="G14" s="398"/>
      <c r="H14" s="272">
        <f t="shared" si="0"/>
        <v>23</v>
      </c>
      <c r="I14" s="266"/>
      <c r="J14" s="270" t="str">
        <f t="shared" si="1"/>
        <v>g</v>
      </c>
      <c r="L14" s="274">
        <f>'Data(kg)'!W24</f>
        <v>0</v>
      </c>
      <c r="M14" s="268"/>
      <c r="N14" s="401" t="s">
        <v>45</v>
      </c>
      <c r="O14" s="402"/>
      <c r="P14" s="402"/>
      <c r="Q14" s="402"/>
      <c r="R14" s="402"/>
      <c r="S14" s="403"/>
      <c r="T14" s="393"/>
      <c r="U14" s="394"/>
      <c r="V14" s="394"/>
      <c r="W14" s="395"/>
    </row>
    <row r="15" spans="1:36" ht="23.1" customHeight="1">
      <c r="A15" s="182"/>
      <c r="B15" s="184"/>
      <c r="C15" s="407">
        <v>24</v>
      </c>
      <c r="D15" s="408"/>
      <c r="E15" s="279" t="s">
        <v>70</v>
      </c>
      <c r="F15" s="407"/>
      <c r="G15" s="410"/>
      <c r="H15" s="273">
        <f t="shared" si="0"/>
        <v>24</v>
      </c>
      <c r="I15" s="267"/>
      <c r="J15" s="271" t="str">
        <f t="shared" si="1"/>
        <v>g</v>
      </c>
      <c r="K15" s="276"/>
      <c r="L15" s="275">
        <f>'Data(kg)'!W25</f>
        <v>0</v>
      </c>
      <c r="M15" s="269"/>
      <c r="N15" s="411" t="s">
        <v>45</v>
      </c>
      <c r="O15" s="412"/>
      <c r="P15" s="412"/>
      <c r="Q15" s="412"/>
      <c r="R15" s="412"/>
      <c r="S15" s="413"/>
      <c r="T15" s="404"/>
      <c r="U15" s="405"/>
      <c r="V15" s="405"/>
      <c r="W15" s="406"/>
    </row>
    <row r="16" spans="1:36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247"/>
      <c r="N16" s="247"/>
      <c r="O16" s="247"/>
      <c r="P16" s="247"/>
      <c r="Q16" s="186"/>
      <c r="R16" s="186"/>
      <c r="S16" s="186"/>
      <c r="T16" s="186"/>
      <c r="U16" s="186"/>
      <c r="V16" s="92"/>
      <c r="W16" s="137"/>
      <c r="X16" s="137"/>
    </row>
    <row r="17" spans="1:26" ht="20.100000000000001" customHeight="1">
      <c r="A17" s="186"/>
      <c r="B17" s="187" t="s">
        <v>11</v>
      </c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92"/>
      <c r="W17" s="137"/>
      <c r="X17" s="137"/>
    </row>
    <row r="18" spans="1:26" ht="20.100000000000001" customHeight="1">
      <c r="A18" s="186"/>
      <c r="B18" s="48" t="s">
        <v>12</v>
      </c>
      <c r="C18" s="93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92"/>
      <c r="W18" s="137"/>
      <c r="X18" s="137"/>
    </row>
    <row r="19" spans="1:26" ht="20.100000000000001" customHeight="1">
      <c r="A19" s="248" t="s">
        <v>53</v>
      </c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92"/>
      <c r="W19" s="137"/>
      <c r="X19" s="137"/>
    </row>
    <row r="20" spans="1:26" s="92" customFormat="1" ht="20.100000000000001" customHeight="1">
      <c r="A20" s="409" t="s">
        <v>129</v>
      </c>
      <c r="B20" s="409"/>
      <c r="C20" s="409"/>
      <c r="D20" s="409"/>
      <c r="E20" s="409"/>
      <c r="F20" s="409"/>
      <c r="G20" s="409"/>
      <c r="H20" s="409"/>
      <c r="I20" s="409"/>
      <c r="J20" s="409"/>
      <c r="K20" s="409"/>
      <c r="L20" s="409"/>
      <c r="M20" s="409"/>
      <c r="N20" s="409"/>
      <c r="O20" s="409"/>
      <c r="P20" s="409"/>
      <c r="Q20" s="409"/>
      <c r="R20" s="409"/>
      <c r="S20" s="409"/>
      <c r="T20" s="409"/>
      <c r="U20" s="409"/>
      <c r="V20" s="409"/>
      <c r="W20" s="409"/>
      <c r="X20" s="254"/>
      <c r="Y20" s="255"/>
      <c r="Z20" s="256"/>
    </row>
    <row r="21" spans="1:26" ht="18" customHeight="1">
      <c r="A21" s="184"/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2"/>
      <c r="W21" s="182"/>
    </row>
    <row r="22" spans="1:26" ht="18" customHeight="1">
      <c r="A22" s="184"/>
      <c r="B22" s="188"/>
      <c r="C22" s="188"/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2"/>
      <c r="W22" s="182"/>
    </row>
    <row r="23" spans="1:26" ht="18" customHeight="1">
      <c r="A23" s="138"/>
      <c r="B23" s="60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95"/>
    </row>
    <row r="24" spans="1:26" ht="18" customHeight="1">
      <c r="A24" s="60"/>
      <c r="B24" s="62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95"/>
    </row>
    <row r="25" spans="1:26" ht="18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95"/>
    </row>
    <row r="26" spans="1:26" ht="18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95"/>
    </row>
    <row r="27" spans="1:26" ht="18" customHeight="1">
      <c r="A27" s="135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95"/>
    </row>
    <row r="28" spans="1:26" ht="18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95"/>
      <c r="M28" s="95"/>
      <c r="N28" s="95"/>
      <c r="O28" s="95"/>
      <c r="P28" s="95"/>
      <c r="Q28" s="95"/>
      <c r="R28" s="95"/>
      <c r="S28" s="95"/>
      <c r="T28" s="95"/>
      <c r="U28" s="60"/>
      <c r="V28" s="95"/>
    </row>
    <row r="29" spans="1:26" ht="18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95"/>
      <c r="M29" s="95"/>
      <c r="N29" s="95"/>
      <c r="O29" s="95"/>
      <c r="P29" s="95"/>
      <c r="Q29" s="95"/>
      <c r="R29" s="95"/>
      <c r="S29" s="95"/>
      <c r="T29" s="95"/>
      <c r="U29" s="60"/>
      <c r="V29" s="95"/>
    </row>
    <row r="30" spans="1:26" ht="18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95"/>
    </row>
    <row r="31" spans="1:26" ht="18" customHeight="1">
      <c r="L31" s="93"/>
      <c r="M31" s="93"/>
      <c r="N31" s="93"/>
      <c r="O31" s="93"/>
      <c r="P31" s="93"/>
      <c r="Q31" s="93"/>
      <c r="R31" s="93"/>
      <c r="S31" s="93"/>
      <c r="T31" s="93"/>
      <c r="U31" s="17"/>
    </row>
    <row r="32" spans="1:26" ht="18" customHeight="1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</row>
    <row r="33" spans="1:22" ht="18" customHeight="1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</row>
    <row r="34" spans="1:22" ht="18" customHeight="1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</row>
    <row r="35" spans="1:22" ht="18" customHeight="1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</row>
    <row r="36" spans="1:22" ht="18" customHeight="1"/>
    <row r="37" spans="1:22" ht="18" customHeight="1">
      <c r="L37" s="96"/>
      <c r="M37" s="93"/>
      <c r="N37" s="93"/>
      <c r="O37" s="93"/>
      <c r="P37" s="93"/>
      <c r="Q37" s="93"/>
      <c r="R37" s="93"/>
      <c r="S37" s="93"/>
      <c r="T37" s="93"/>
    </row>
    <row r="38" spans="1:22" ht="18" customHeight="1"/>
    <row r="39" spans="1:22" ht="18" customHeight="1"/>
    <row r="40" spans="1:22" ht="18" customHeight="1">
      <c r="T40" s="93"/>
      <c r="U40" s="93"/>
      <c r="V40" s="25"/>
    </row>
    <row r="41" spans="1:22" ht="18" customHeight="1"/>
    <row r="42" spans="1:22" ht="18" customHeight="1"/>
    <row r="43" spans="1:22" ht="18" customHeight="1"/>
    <row r="44" spans="1:22" ht="18" customHeight="1"/>
    <row r="45" spans="1:22" ht="18" customHeight="1"/>
    <row r="46" spans="1:22" ht="18" customHeight="1"/>
    <row r="47" spans="1:22" ht="18" customHeight="1"/>
    <row r="48" spans="1:22" ht="18" customHeight="1"/>
    <row r="49" spans="12:20" ht="18" customHeight="1">
      <c r="L49" s="93"/>
      <c r="M49" s="93"/>
      <c r="N49" s="93"/>
      <c r="O49" s="93"/>
      <c r="P49" s="93"/>
      <c r="Q49" s="93"/>
      <c r="R49" s="93"/>
      <c r="S49" s="93"/>
      <c r="T49" s="93"/>
    </row>
    <row r="50" spans="12:20" ht="18" customHeight="1"/>
    <row r="51" spans="12:20" ht="18" customHeight="1">
      <c r="L51" s="93"/>
      <c r="M51" s="93"/>
      <c r="N51" s="93"/>
      <c r="O51" s="93"/>
      <c r="P51" s="93"/>
      <c r="Q51" s="93"/>
      <c r="R51" s="93"/>
      <c r="S51" s="93"/>
      <c r="T51" s="93"/>
    </row>
    <row r="52" spans="12:20" ht="18" customHeight="1">
      <c r="L52" s="93"/>
      <c r="M52" s="93"/>
      <c r="N52" s="93"/>
      <c r="O52" s="93"/>
      <c r="P52" s="93"/>
      <c r="Q52" s="93"/>
      <c r="R52" s="93"/>
      <c r="S52" s="93"/>
      <c r="T52" s="93"/>
    </row>
    <row r="53" spans="12:20" ht="18" customHeight="1">
      <c r="L53" s="93"/>
      <c r="M53" s="93"/>
      <c r="N53" s="93"/>
      <c r="O53" s="93"/>
      <c r="P53" s="93"/>
      <c r="Q53" s="93"/>
      <c r="R53" s="93"/>
      <c r="S53" s="93"/>
      <c r="T53" s="93"/>
    </row>
    <row r="54" spans="12:20" ht="18" customHeight="1"/>
    <row r="55" spans="12:20" ht="18" customHeight="1"/>
    <row r="56" spans="12:20" ht="18" customHeight="1"/>
    <row r="57" spans="12:20" ht="18" customHeight="1"/>
    <row r="58" spans="12:20" ht="18" customHeight="1"/>
    <row r="59" spans="12:20" ht="18" customHeight="1"/>
    <row r="60" spans="12:20" ht="18" customHeight="1"/>
    <row r="61" spans="12:20" ht="18" customHeight="1"/>
    <row r="62" spans="12:20" ht="18" customHeight="1"/>
    <row r="63" spans="12:20" ht="18" customHeight="1"/>
  </sheetData>
  <mergeCells count="38">
    <mergeCell ref="T14:W14"/>
    <mergeCell ref="T15:W15"/>
    <mergeCell ref="C15:D15"/>
    <mergeCell ref="A20:W20"/>
    <mergeCell ref="C14:D14"/>
    <mergeCell ref="F14:G14"/>
    <mergeCell ref="F15:G15"/>
    <mergeCell ref="N14:S14"/>
    <mergeCell ref="N15:S15"/>
    <mergeCell ref="T11:W11"/>
    <mergeCell ref="T12:W12"/>
    <mergeCell ref="C11:D11"/>
    <mergeCell ref="C12:D12"/>
    <mergeCell ref="C13:D13"/>
    <mergeCell ref="F11:G11"/>
    <mergeCell ref="F12:G12"/>
    <mergeCell ref="F13:G13"/>
    <mergeCell ref="T13:W13"/>
    <mergeCell ref="H11:I11"/>
    <mergeCell ref="L11:M11"/>
    <mergeCell ref="N11:S11"/>
    <mergeCell ref="N12:S12"/>
    <mergeCell ref="N13:S13"/>
    <mergeCell ref="U7:V7"/>
    <mergeCell ref="A3:Y3"/>
    <mergeCell ref="C10:D10"/>
    <mergeCell ref="T10:W10"/>
    <mergeCell ref="T8:W8"/>
    <mergeCell ref="T9:W9"/>
    <mergeCell ref="C8:E9"/>
    <mergeCell ref="F8:G9"/>
    <mergeCell ref="H9:M9"/>
    <mergeCell ref="N9:S9"/>
    <mergeCell ref="H8:S8"/>
    <mergeCell ref="H10:I10"/>
    <mergeCell ref="L10:M10"/>
    <mergeCell ref="N10:S10"/>
    <mergeCell ref="F10:G10"/>
  </mergeCells>
  <pageMargins left="0.31496062992125984" right="0.31496062992125984" top="0.98425196850393704" bottom="0.19685039370078741" header="0.31496062992125984" footer="0.11811023622047245"/>
  <pageSetup paperSize="9" orientation="portrait" r:id="rId1"/>
  <headerFooter>
    <oddFooter>&amp;R&amp;"Gulim,Regular"&amp;10SP-FM-04-15 REV.0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IJ160"/>
  <sheetViews>
    <sheetView tabSelected="1" zoomScaleNormal="100" workbookViewId="0">
      <selection activeCell="Q16" sqref="Q16"/>
    </sheetView>
  </sheetViews>
  <sheetFormatPr defaultRowHeight="15"/>
  <cols>
    <col min="1" max="1" width="1.42578125" customWidth="1"/>
    <col min="2" max="15" width="8.5703125" style="98" customWidth="1"/>
    <col min="16" max="16" width="11.7109375" style="98" customWidth="1"/>
    <col min="17" max="18" width="8.5703125" style="98" customWidth="1"/>
    <col min="255" max="255" width="1.42578125" customWidth="1"/>
    <col min="256" max="256" width="5.5703125" customWidth="1"/>
    <col min="257" max="260" width="6.7109375" customWidth="1"/>
    <col min="261" max="262" width="7.5703125" customWidth="1"/>
    <col min="263" max="263" width="8" customWidth="1"/>
    <col min="264" max="271" width="7.5703125" customWidth="1"/>
    <col min="272" max="272" width="6.42578125" customWidth="1"/>
    <col min="273" max="274" width="7.5703125" customWidth="1"/>
    <col min="275" max="275" width="2.140625" customWidth="1"/>
    <col min="276" max="276" width="5.5703125" customWidth="1"/>
    <col min="277" max="277" width="3.5703125" customWidth="1"/>
    <col min="278" max="278" width="5.5703125" customWidth="1"/>
    <col min="279" max="279" width="3.5703125" customWidth="1"/>
    <col min="280" max="280" width="1.5703125" customWidth="1"/>
    <col min="281" max="281" width="5.5703125" customWidth="1"/>
    <col min="282" max="282" width="3.42578125" customWidth="1"/>
    <col min="283" max="283" width="5.5703125" customWidth="1"/>
    <col min="284" max="284" width="3.5703125" customWidth="1"/>
    <col min="285" max="285" width="1.5703125" customWidth="1"/>
    <col min="286" max="286" width="5.5703125" customWidth="1"/>
    <col min="287" max="287" width="3.42578125" customWidth="1"/>
    <col min="288" max="288" width="5.5703125" customWidth="1"/>
    <col min="289" max="289" width="3.5703125" customWidth="1"/>
    <col min="290" max="290" width="1.5703125" customWidth="1"/>
    <col min="291" max="291" width="3.42578125" customWidth="1"/>
    <col min="292" max="292" width="4.5703125" customWidth="1"/>
    <col min="293" max="293" width="3.42578125" customWidth="1"/>
    <col min="294" max="294" width="5.5703125" customWidth="1"/>
    <col min="295" max="295" width="3.5703125" customWidth="1"/>
    <col min="511" max="511" width="1.42578125" customWidth="1"/>
    <col min="512" max="512" width="5.5703125" customWidth="1"/>
    <col min="513" max="516" width="6.7109375" customWidth="1"/>
    <col min="517" max="518" width="7.5703125" customWidth="1"/>
    <col min="519" max="519" width="8" customWidth="1"/>
    <col min="520" max="527" width="7.5703125" customWidth="1"/>
    <col min="528" max="528" width="6.42578125" customWidth="1"/>
    <col min="529" max="530" width="7.5703125" customWidth="1"/>
    <col min="531" max="531" width="2.140625" customWidth="1"/>
    <col min="532" max="532" width="5.5703125" customWidth="1"/>
    <col min="533" max="533" width="3.5703125" customWidth="1"/>
    <col min="534" max="534" width="5.5703125" customWidth="1"/>
    <col min="535" max="535" width="3.5703125" customWidth="1"/>
    <col min="536" max="536" width="1.5703125" customWidth="1"/>
    <col min="537" max="537" width="5.5703125" customWidth="1"/>
    <col min="538" max="538" width="3.42578125" customWidth="1"/>
    <col min="539" max="539" width="5.5703125" customWidth="1"/>
    <col min="540" max="540" width="3.5703125" customWidth="1"/>
    <col min="541" max="541" width="1.5703125" customWidth="1"/>
    <col min="542" max="542" width="5.5703125" customWidth="1"/>
    <col min="543" max="543" width="3.42578125" customWidth="1"/>
    <col min="544" max="544" width="5.5703125" customWidth="1"/>
    <col min="545" max="545" width="3.5703125" customWidth="1"/>
    <col min="546" max="546" width="1.5703125" customWidth="1"/>
    <col min="547" max="547" width="3.42578125" customWidth="1"/>
    <col min="548" max="548" width="4.5703125" customWidth="1"/>
    <col min="549" max="549" width="3.42578125" customWidth="1"/>
    <col min="550" max="550" width="5.5703125" customWidth="1"/>
    <col min="551" max="551" width="3.5703125" customWidth="1"/>
    <col min="767" max="767" width="1.42578125" customWidth="1"/>
    <col min="768" max="768" width="5.5703125" customWidth="1"/>
    <col min="769" max="772" width="6.7109375" customWidth="1"/>
    <col min="773" max="774" width="7.5703125" customWidth="1"/>
    <col min="775" max="775" width="8" customWidth="1"/>
    <col min="776" max="783" width="7.5703125" customWidth="1"/>
    <col min="784" max="784" width="6.42578125" customWidth="1"/>
    <col min="785" max="786" width="7.5703125" customWidth="1"/>
    <col min="787" max="787" width="2.140625" customWidth="1"/>
    <col min="788" max="788" width="5.5703125" customWidth="1"/>
    <col min="789" max="789" width="3.5703125" customWidth="1"/>
    <col min="790" max="790" width="5.5703125" customWidth="1"/>
    <col min="791" max="791" width="3.5703125" customWidth="1"/>
    <col min="792" max="792" width="1.5703125" customWidth="1"/>
    <col min="793" max="793" width="5.5703125" customWidth="1"/>
    <col min="794" max="794" width="3.42578125" customWidth="1"/>
    <col min="795" max="795" width="5.5703125" customWidth="1"/>
    <col min="796" max="796" width="3.5703125" customWidth="1"/>
    <col min="797" max="797" width="1.5703125" customWidth="1"/>
    <col min="798" max="798" width="5.5703125" customWidth="1"/>
    <col min="799" max="799" width="3.42578125" customWidth="1"/>
    <col min="800" max="800" width="5.5703125" customWidth="1"/>
    <col min="801" max="801" width="3.5703125" customWidth="1"/>
    <col min="802" max="802" width="1.5703125" customWidth="1"/>
    <col min="803" max="803" width="3.42578125" customWidth="1"/>
    <col min="804" max="804" width="4.5703125" customWidth="1"/>
    <col min="805" max="805" width="3.42578125" customWidth="1"/>
    <col min="806" max="806" width="5.5703125" customWidth="1"/>
    <col min="807" max="807" width="3.5703125" customWidth="1"/>
    <col min="1023" max="1023" width="1.42578125" customWidth="1"/>
    <col min="1024" max="1024" width="5.5703125" customWidth="1"/>
    <col min="1025" max="1028" width="6.7109375" customWidth="1"/>
    <col min="1029" max="1030" width="7.5703125" customWidth="1"/>
    <col min="1031" max="1031" width="8" customWidth="1"/>
    <col min="1032" max="1039" width="7.5703125" customWidth="1"/>
    <col min="1040" max="1040" width="6.42578125" customWidth="1"/>
    <col min="1041" max="1042" width="7.5703125" customWidth="1"/>
    <col min="1043" max="1043" width="2.140625" customWidth="1"/>
    <col min="1044" max="1044" width="5.5703125" customWidth="1"/>
    <col min="1045" max="1045" width="3.5703125" customWidth="1"/>
    <col min="1046" max="1046" width="5.5703125" customWidth="1"/>
    <col min="1047" max="1047" width="3.5703125" customWidth="1"/>
    <col min="1048" max="1048" width="1.5703125" customWidth="1"/>
    <col min="1049" max="1049" width="5.5703125" customWidth="1"/>
    <col min="1050" max="1050" width="3.42578125" customWidth="1"/>
    <col min="1051" max="1051" width="5.5703125" customWidth="1"/>
    <col min="1052" max="1052" width="3.5703125" customWidth="1"/>
    <col min="1053" max="1053" width="1.5703125" customWidth="1"/>
    <col min="1054" max="1054" width="5.5703125" customWidth="1"/>
    <col min="1055" max="1055" width="3.42578125" customWidth="1"/>
    <col min="1056" max="1056" width="5.5703125" customWidth="1"/>
    <col min="1057" max="1057" width="3.5703125" customWidth="1"/>
    <col min="1058" max="1058" width="1.5703125" customWidth="1"/>
    <col min="1059" max="1059" width="3.42578125" customWidth="1"/>
    <col min="1060" max="1060" width="4.5703125" customWidth="1"/>
    <col min="1061" max="1061" width="3.42578125" customWidth="1"/>
    <col min="1062" max="1062" width="5.5703125" customWidth="1"/>
    <col min="1063" max="1063" width="3.5703125" customWidth="1"/>
    <col min="1279" max="1279" width="1.42578125" customWidth="1"/>
    <col min="1280" max="1280" width="5.5703125" customWidth="1"/>
    <col min="1281" max="1284" width="6.7109375" customWidth="1"/>
    <col min="1285" max="1286" width="7.5703125" customWidth="1"/>
    <col min="1287" max="1287" width="8" customWidth="1"/>
    <col min="1288" max="1295" width="7.5703125" customWidth="1"/>
    <col min="1296" max="1296" width="6.42578125" customWidth="1"/>
    <col min="1297" max="1298" width="7.5703125" customWidth="1"/>
    <col min="1299" max="1299" width="2.140625" customWidth="1"/>
    <col min="1300" max="1300" width="5.5703125" customWidth="1"/>
    <col min="1301" max="1301" width="3.5703125" customWidth="1"/>
    <col min="1302" max="1302" width="5.5703125" customWidth="1"/>
    <col min="1303" max="1303" width="3.5703125" customWidth="1"/>
    <col min="1304" max="1304" width="1.5703125" customWidth="1"/>
    <col min="1305" max="1305" width="5.5703125" customWidth="1"/>
    <col min="1306" max="1306" width="3.42578125" customWidth="1"/>
    <col min="1307" max="1307" width="5.5703125" customWidth="1"/>
    <col min="1308" max="1308" width="3.5703125" customWidth="1"/>
    <col min="1309" max="1309" width="1.5703125" customWidth="1"/>
    <col min="1310" max="1310" width="5.5703125" customWidth="1"/>
    <col min="1311" max="1311" width="3.42578125" customWidth="1"/>
    <col min="1312" max="1312" width="5.5703125" customWidth="1"/>
    <col min="1313" max="1313" width="3.5703125" customWidth="1"/>
    <col min="1314" max="1314" width="1.5703125" customWidth="1"/>
    <col min="1315" max="1315" width="3.42578125" customWidth="1"/>
    <col min="1316" max="1316" width="4.5703125" customWidth="1"/>
    <col min="1317" max="1317" width="3.42578125" customWidth="1"/>
    <col min="1318" max="1318" width="5.5703125" customWidth="1"/>
    <col min="1319" max="1319" width="3.5703125" customWidth="1"/>
    <col min="1535" max="1535" width="1.42578125" customWidth="1"/>
    <col min="1536" max="1536" width="5.5703125" customWidth="1"/>
    <col min="1537" max="1540" width="6.7109375" customWidth="1"/>
    <col min="1541" max="1542" width="7.5703125" customWidth="1"/>
    <col min="1543" max="1543" width="8" customWidth="1"/>
    <col min="1544" max="1551" width="7.5703125" customWidth="1"/>
    <col min="1552" max="1552" width="6.42578125" customWidth="1"/>
    <col min="1553" max="1554" width="7.5703125" customWidth="1"/>
    <col min="1555" max="1555" width="2.140625" customWidth="1"/>
    <col min="1556" max="1556" width="5.5703125" customWidth="1"/>
    <col min="1557" max="1557" width="3.5703125" customWidth="1"/>
    <col min="1558" max="1558" width="5.5703125" customWidth="1"/>
    <col min="1559" max="1559" width="3.5703125" customWidth="1"/>
    <col min="1560" max="1560" width="1.5703125" customWidth="1"/>
    <col min="1561" max="1561" width="5.5703125" customWidth="1"/>
    <col min="1562" max="1562" width="3.42578125" customWidth="1"/>
    <col min="1563" max="1563" width="5.5703125" customWidth="1"/>
    <col min="1564" max="1564" width="3.5703125" customWidth="1"/>
    <col min="1565" max="1565" width="1.5703125" customWidth="1"/>
    <col min="1566" max="1566" width="5.5703125" customWidth="1"/>
    <col min="1567" max="1567" width="3.42578125" customWidth="1"/>
    <col min="1568" max="1568" width="5.5703125" customWidth="1"/>
    <col min="1569" max="1569" width="3.5703125" customWidth="1"/>
    <col min="1570" max="1570" width="1.5703125" customWidth="1"/>
    <col min="1571" max="1571" width="3.42578125" customWidth="1"/>
    <col min="1572" max="1572" width="4.5703125" customWidth="1"/>
    <col min="1573" max="1573" width="3.42578125" customWidth="1"/>
    <col min="1574" max="1574" width="5.5703125" customWidth="1"/>
    <col min="1575" max="1575" width="3.5703125" customWidth="1"/>
    <col min="1791" max="1791" width="1.42578125" customWidth="1"/>
    <col min="1792" max="1792" width="5.5703125" customWidth="1"/>
    <col min="1793" max="1796" width="6.7109375" customWidth="1"/>
    <col min="1797" max="1798" width="7.5703125" customWidth="1"/>
    <col min="1799" max="1799" width="8" customWidth="1"/>
    <col min="1800" max="1807" width="7.5703125" customWidth="1"/>
    <col min="1808" max="1808" width="6.42578125" customWidth="1"/>
    <col min="1809" max="1810" width="7.5703125" customWidth="1"/>
    <col min="1811" max="1811" width="2.140625" customWidth="1"/>
    <col min="1812" max="1812" width="5.5703125" customWidth="1"/>
    <col min="1813" max="1813" width="3.5703125" customWidth="1"/>
    <col min="1814" max="1814" width="5.5703125" customWidth="1"/>
    <col min="1815" max="1815" width="3.5703125" customWidth="1"/>
    <col min="1816" max="1816" width="1.5703125" customWidth="1"/>
    <col min="1817" max="1817" width="5.5703125" customWidth="1"/>
    <col min="1818" max="1818" width="3.42578125" customWidth="1"/>
    <col min="1819" max="1819" width="5.5703125" customWidth="1"/>
    <col min="1820" max="1820" width="3.5703125" customWidth="1"/>
    <col min="1821" max="1821" width="1.5703125" customWidth="1"/>
    <col min="1822" max="1822" width="5.5703125" customWidth="1"/>
    <col min="1823" max="1823" width="3.42578125" customWidth="1"/>
    <col min="1824" max="1824" width="5.5703125" customWidth="1"/>
    <col min="1825" max="1825" width="3.5703125" customWidth="1"/>
    <col min="1826" max="1826" width="1.5703125" customWidth="1"/>
    <col min="1827" max="1827" width="3.42578125" customWidth="1"/>
    <col min="1828" max="1828" width="4.5703125" customWidth="1"/>
    <col min="1829" max="1829" width="3.42578125" customWidth="1"/>
    <col min="1830" max="1830" width="5.5703125" customWidth="1"/>
    <col min="1831" max="1831" width="3.5703125" customWidth="1"/>
    <col min="2047" max="2047" width="1.42578125" customWidth="1"/>
    <col min="2048" max="2048" width="5.5703125" customWidth="1"/>
    <col min="2049" max="2052" width="6.7109375" customWidth="1"/>
    <col min="2053" max="2054" width="7.5703125" customWidth="1"/>
    <col min="2055" max="2055" width="8" customWidth="1"/>
    <col min="2056" max="2063" width="7.5703125" customWidth="1"/>
    <col min="2064" max="2064" width="6.42578125" customWidth="1"/>
    <col min="2065" max="2066" width="7.5703125" customWidth="1"/>
    <col min="2067" max="2067" width="2.140625" customWidth="1"/>
    <col min="2068" max="2068" width="5.5703125" customWidth="1"/>
    <col min="2069" max="2069" width="3.5703125" customWidth="1"/>
    <col min="2070" max="2070" width="5.5703125" customWidth="1"/>
    <col min="2071" max="2071" width="3.5703125" customWidth="1"/>
    <col min="2072" max="2072" width="1.5703125" customWidth="1"/>
    <col min="2073" max="2073" width="5.5703125" customWidth="1"/>
    <col min="2074" max="2074" width="3.42578125" customWidth="1"/>
    <col min="2075" max="2075" width="5.5703125" customWidth="1"/>
    <col min="2076" max="2076" width="3.5703125" customWidth="1"/>
    <col min="2077" max="2077" width="1.5703125" customWidth="1"/>
    <col min="2078" max="2078" width="5.5703125" customWidth="1"/>
    <col min="2079" max="2079" width="3.42578125" customWidth="1"/>
    <col min="2080" max="2080" width="5.5703125" customWidth="1"/>
    <col min="2081" max="2081" width="3.5703125" customWidth="1"/>
    <col min="2082" max="2082" width="1.5703125" customWidth="1"/>
    <col min="2083" max="2083" width="3.42578125" customWidth="1"/>
    <col min="2084" max="2084" width="4.5703125" customWidth="1"/>
    <col min="2085" max="2085" width="3.42578125" customWidth="1"/>
    <col min="2086" max="2086" width="5.5703125" customWidth="1"/>
    <col min="2087" max="2087" width="3.5703125" customWidth="1"/>
    <col min="2303" max="2303" width="1.42578125" customWidth="1"/>
    <col min="2304" max="2304" width="5.5703125" customWidth="1"/>
    <col min="2305" max="2308" width="6.7109375" customWidth="1"/>
    <col min="2309" max="2310" width="7.5703125" customWidth="1"/>
    <col min="2311" max="2311" width="8" customWidth="1"/>
    <col min="2312" max="2319" width="7.5703125" customWidth="1"/>
    <col min="2320" max="2320" width="6.42578125" customWidth="1"/>
    <col min="2321" max="2322" width="7.5703125" customWidth="1"/>
    <col min="2323" max="2323" width="2.140625" customWidth="1"/>
    <col min="2324" max="2324" width="5.5703125" customWidth="1"/>
    <col min="2325" max="2325" width="3.5703125" customWidth="1"/>
    <col min="2326" max="2326" width="5.5703125" customWidth="1"/>
    <col min="2327" max="2327" width="3.5703125" customWidth="1"/>
    <col min="2328" max="2328" width="1.5703125" customWidth="1"/>
    <col min="2329" max="2329" width="5.5703125" customWidth="1"/>
    <col min="2330" max="2330" width="3.42578125" customWidth="1"/>
    <col min="2331" max="2331" width="5.5703125" customWidth="1"/>
    <col min="2332" max="2332" width="3.5703125" customWidth="1"/>
    <col min="2333" max="2333" width="1.5703125" customWidth="1"/>
    <col min="2334" max="2334" width="5.5703125" customWidth="1"/>
    <col min="2335" max="2335" width="3.42578125" customWidth="1"/>
    <col min="2336" max="2336" width="5.5703125" customWidth="1"/>
    <col min="2337" max="2337" width="3.5703125" customWidth="1"/>
    <col min="2338" max="2338" width="1.5703125" customWidth="1"/>
    <col min="2339" max="2339" width="3.42578125" customWidth="1"/>
    <col min="2340" max="2340" width="4.5703125" customWidth="1"/>
    <col min="2341" max="2341" width="3.42578125" customWidth="1"/>
    <col min="2342" max="2342" width="5.5703125" customWidth="1"/>
    <col min="2343" max="2343" width="3.5703125" customWidth="1"/>
    <col min="2559" max="2559" width="1.42578125" customWidth="1"/>
    <col min="2560" max="2560" width="5.5703125" customWidth="1"/>
    <col min="2561" max="2564" width="6.7109375" customWidth="1"/>
    <col min="2565" max="2566" width="7.5703125" customWidth="1"/>
    <col min="2567" max="2567" width="8" customWidth="1"/>
    <col min="2568" max="2575" width="7.5703125" customWidth="1"/>
    <col min="2576" max="2576" width="6.42578125" customWidth="1"/>
    <col min="2577" max="2578" width="7.5703125" customWidth="1"/>
    <col min="2579" max="2579" width="2.140625" customWidth="1"/>
    <col min="2580" max="2580" width="5.5703125" customWidth="1"/>
    <col min="2581" max="2581" width="3.5703125" customWidth="1"/>
    <col min="2582" max="2582" width="5.5703125" customWidth="1"/>
    <col min="2583" max="2583" width="3.5703125" customWidth="1"/>
    <col min="2584" max="2584" width="1.5703125" customWidth="1"/>
    <col min="2585" max="2585" width="5.5703125" customWidth="1"/>
    <col min="2586" max="2586" width="3.42578125" customWidth="1"/>
    <col min="2587" max="2587" width="5.5703125" customWidth="1"/>
    <col min="2588" max="2588" width="3.5703125" customWidth="1"/>
    <col min="2589" max="2589" width="1.5703125" customWidth="1"/>
    <col min="2590" max="2590" width="5.5703125" customWidth="1"/>
    <col min="2591" max="2591" width="3.42578125" customWidth="1"/>
    <col min="2592" max="2592" width="5.5703125" customWidth="1"/>
    <col min="2593" max="2593" width="3.5703125" customWidth="1"/>
    <col min="2594" max="2594" width="1.5703125" customWidth="1"/>
    <col min="2595" max="2595" width="3.42578125" customWidth="1"/>
    <col min="2596" max="2596" width="4.5703125" customWidth="1"/>
    <col min="2597" max="2597" width="3.42578125" customWidth="1"/>
    <col min="2598" max="2598" width="5.5703125" customWidth="1"/>
    <col min="2599" max="2599" width="3.5703125" customWidth="1"/>
    <col min="2815" max="2815" width="1.42578125" customWidth="1"/>
    <col min="2816" max="2816" width="5.5703125" customWidth="1"/>
    <col min="2817" max="2820" width="6.7109375" customWidth="1"/>
    <col min="2821" max="2822" width="7.5703125" customWidth="1"/>
    <col min="2823" max="2823" width="8" customWidth="1"/>
    <col min="2824" max="2831" width="7.5703125" customWidth="1"/>
    <col min="2832" max="2832" width="6.42578125" customWidth="1"/>
    <col min="2833" max="2834" width="7.5703125" customWidth="1"/>
    <col min="2835" max="2835" width="2.140625" customWidth="1"/>
    <col min="2836" max="2836" width="5.5703125" customWidth="1"/>
    <col min="2837" max="2837" width="3.5703125" customWidth="1"/>
    <col min="2838" max="2838" width="5.5703125" customWidth="1"/>
    <col min="2839" max="2839" width="3.5703125" customWidth="1"/>
    <col min="2840" max="2840" width="1.5703125" customWidth="1"/>
    <col min="2841" max="2841" width="5.5703125" customWidth="1"/>
    <col min="2842" max="2842" width="3.42578125" customWidth="1"/>
    <col min="2843" max="2843" width="5.5703125" customWidth="1"/>
    <col min="2844" max="2844" width="3.5703125" customWidth="1"/>
    <col min="2845" max="2845" width="1.5703125" customWidth="1"/>
    <col min="2846" max="2846" width="5.5703125" customWidth="1"/>
    <col min="2847" max="2847" width="3.42578125" customWidth="1"/>
    <col min="2848" max="2848" width="5.5703125" customWidth="1"/>
    <col min="2849" max="2849" width="3.5703125" customWidth="1"/>
    <col min="2850" max="2850" width="1.5703125" customWidth="1"/>
    <col min="2851" max="2851" width="3.42578125" customWidth="1"/>
    <col min="2852" max="2852" width="4.5703125" customWidth="1"/>
    <col min="2853" max="2853" width="3.42578125" customWidth="1"/>
    <col min="2854" max="2854" width="5.5703125" customWidth="1"/>
    <col min="2855" max="2855" width="3.5703125" customWidth="1"/>
    <col min="3071" max="3071" width="1.42578125" customWidth="1"/>
    <col min="3072" max="3072" width="5.5703125" customWidth="1"/>
    <col min="3073" max="3076" width="6.7109375" customWidth="1"/>
    <col min="3077" max="3078" width="7.5703125" customWidth="1"/>
    <col min="3079" max="3079" width="8" customWidth="1"/>
    <col min="3080" max="3087" width="7.5703125" customWidth="1"/>
    <col min="3088" max="3088" width="6.42578125" customWidth="1"/>
    <col min="3089" max="3090" width="7.5703125" customWidth="1"/>
    <col min="3091" max="3091" width="2.140625" customWidth="1"/>
    <col min="3092" max="3092" width="5.5703125" customWidth="1"/>
    <col min="3093" max="3093" width="3.5703125" customWidth="1"/>
    <col min="3094" max="3094" width="5.5703125" customWidth="1"/>
    <col min="3095" max="3095" width="3.5703125" customWidth="1"/>
    <col min="3096" max="3096" width="1.5703125" customWidth="1"/>
    <col min="3097" max="3097" width="5.5703125" customWidth="1"/>
    <col min="3098" max="3098" width="3.42578125" customWidth="1"/>
    <col min="3099" max="3099" width="5.5703125" customWidth="1"/>
    <col min="3100" max="3100" width="3.5703125" customWidth="1"/>
    <col min="3101" max="3101" width="1.5703125" customWidth="1"/>
    <col min="3102" max="3102" width="5.5703125" customWidth="1"/>
    <col min="3103" max="3103" width="3.42578125" customWidth="1"/>
    <col min="3104" max="3104" width="5.5703125" customWidth="1"/>
    <col min="3105" max="3105" width="3.5703125" customWidth="1"/>
    <col min="3106" max="3106" width="1.5703125" customWidth="1"/>
    <col min="3107" max="3107" width="3.42578125" customWidth="1"/>
    <col min="3108" max="3108" width="4.5703125" customWidth="1"/>
    <col min="3109" max="3109" width="3.42578125" customWidth="1"/>
    <col min="3110" max="3110" width="5.5703125" customWidth="1"/>
    <col min="3111" max="3111" width="3.5703125" customWidth="1"/>
    <col min="3327" max="3327" width="1.42578125" customWidth="1"/>
    <col min="3328" max="3328" width="5.5703125" customWidth="1"/>
    <col min="3329" max="3332" width="6.7109375" customWidth="1"/>
    <col min="3333" max="3334" width="7.5703125" customWidth="1"/>
    <col min="3335" max="3335" width="8" customWidth="1"/>
    <col min="3336" max="3343" width="7.5703125" customWidth="1"/>
    <col min="3344" max="3344" width="6.42578125" customWidth="1"/>
    <col min="3345" max="3346" width="7.5703125" customWidth="1"/>
    <col min="3347" max="3347" width="2.140625" customWidth="1"/>
    <col min="3348" max="3348" width="5.5703125" customWidth="1"/>
    <col min="3349" max="3349" width="3.5703125" customWidth="1"/>
    <col min="3350" max="3350" width="5.5703125" customWidth="1"/>
    <col min="3351" max="3351" width="3.5703125" customWidth="1"/>
    <col min="3352" max="3352" width="1.5703125" customWidth="1"/>
    <col min="3353" max="3353" width="5.5703125" customWidth="1"/>
    <col min="3354" max="3354" width="3.42578125" customWidth="1"/>
    <col min="3355" max="3355" width="5.5703125" customWidth="1"/>
    <col min="3356" max="3356" width="3.5703125" customWidth="1"/>
    <col min="3357" max="3357" width="1.5703125" customWidth="1"/>
    <col min="3358" max="3358" width="5.5703125" customWidth="1"/>
    <col min="3359" max="3359" width="3.42578125" customWidth="1"/>
    <col min="3360" max="3360" width="5.5703125" customWidth="1"/>
    <col min="3361" max="3361" width="3.5703125" customWidth="1"/>
    <col min="3362" max="3362" width="1.5703125" customWidth="1"/>
    <col min="3363" max="3363" width="3.42578125" customWidth="1"/>
    <col min="3364" max="3364" width="4.5703125" customWidth="1"/>
    <col min="3365" max="3365" width="3.42578125" customWidth="1"/>
    <col min="3366" max="3366" width="5.5703125" customWidth="1"/>
    <col min="3367" max="3367" width="3.5703125" customWidth="1"/>
    <col min="3583" max="3583" width="1.42578125" customWidth="1"/>
    <col min="3584" max="3584" width="5.5703125" customWidth="1"/>
    <col min="3585" max="3588" width="6.7109375" customWidth="1"/>
    <col min="3589" max="3590" width="7.5703125" customWidth="1"/>
    <col min="3591" max="3591" width="8" customWidth="1"/>
    <col min="3592" max="3599" width="7.5703125" customWidth="1"/>
    <col min="3600" max="3600" width="6.42578125" customWidth="1"/>
    <col min="3601" max="3602" width="7.5703125" customWidth="1"/>
    <col min="3603" max="3603" width="2.140625" customWidth="1"/>
    <col min="3604" max="3604" width="5.5703125" customWidth="1"/>
    <col min="3605" max="3605" width="3.5703125" customWidth="1"/>
    <col min="3606" max="3606" width="5.5703125" customWidth="1"/>
    <col min="3607" max="3607" width="3.5703125" customWidth="1"/>
    <col min="3608" max="3608" width="1.5703125" customWidth="1"/>
    <col min="3609" max="3609" width="5.5703125" customWidth="1"/>
    <col min="3610" max="3610" width="3.42578125" customWidth="1"/>
    <col min="3611" max="3611" width="5.5703125" customWidth="1"/>
    <col min="3612" max="3612" width="3.5703125" customWidth="1"/>
    <col min="3613" max="3613" width="1.5703125" customWidth="1"/>
    <col min="3614" max="3614" width="5.5703125" customWidth="1"/>
    <col min="3615" max="3615" width="3.42578125" customWidth="1"/>
    <col min="3616" max="3616" width="5.5703125" customWidth="1"/>
    <col min="3617" max="3617" width="3.5703125" customWidth="1"/>
    <col min="3618" max="3618" width="1.5703125" customWidth="1"/>
    <col min="3619" max="3619" width="3.42578125" customWidth="1"/>
    <col min="3620" max="3620" width="4.5703125" customWidth="1"/>
    <col min="3621" max="3621" width="3.42578125" customWidth="1"/>
    <col min="3622" max="3622" width="5.5703125" customWidth="1"/>
    <col min="3623" max="3623" width="3.5703125" customWidth="1"/>
    <col min="3839" max="3839" width="1.42578125" customWidth="1"/>
    <col min="3840" max="3840" width="5.5703125" customWidth="1"/>
    <col min="3841" max="3844" width="6.7109375" customWidth="1"/>
    <col min="3845" max="3846" width="7.5703125" customWidth="1"/>
    <col min="3847" max="3847" width="8" customWidth="1"/>
    <col min="3848" max="3855" width="7.5703125" customWidth="1"/>
    <col min="3856" max="3856" width="6.42578125" customWidth="1"/>
    <col min="3857" max="3858" width="7.5703125" customWidth="1"/>
    <col min="3859" max="3859" width="2.140625" customWidth="1"/>
    <col min="3860" max="3860" width="5.5703125" customWidth="1"/>
    <col min="3861" max="3861" width="3.5703125" customWidth="1"/>
    <col min="3862" max="3862" width="5.5703125" customWidth="1"/>
    <col min="3863" max="3863" width="3.5703125" customWidth="1"/>
    <col min="3864" max="3864" width="1.5703125" customWidth="1"/>
    <col min="3865" max="3865" width="5.5703125" customWidth="1"/>
    <col min="3866" max="3866" width="3.42578125" customWidth="1"/>
    <col min="3867" max="3867" width="5.5703125" customWidth="1"/>
    <col min="3868" max="3868" width="3.5703125" customWidth="1"/>
    <col min="3869" max="3869" width="1.5703125" customWidth="1"/>
    <col min="3870" max="3870" width="5.5703125" customWidth="1"/>
    <col min="3871" max="3871" width="3.42578125" customWidth="1"/>
    <col min="3872" max="3872" width="5.5703125" customWidth="1"/>
    <col min="3873" max="3873" width="3.5703125" customWidth="1"/>
    <col min="3874" max="3874" width="1.5703125" customWidth="1"/>
    <col min="3875" max="3875" width="3.42578125" customWidth="1"/>
    <col min="3876" max="3876" width="4.5703125" customWidth="1"/>
    <col min="3877" max="3877" width="3.42578125" customWidth="1"/>
    <col min="3878" max="3878" width="5.5703125" customWidth="1"/>
    <col min="3879" max="3879" width="3.5703125" customWidth="1"/>
    <col min="4095" max="4095" width="1.42578125" customWidth="1"/>
    <col min="4096" max="4096" width="5.5703125" customWidth="1"/>
    <col min="4097" max="4100" width="6.7109375" customWidth="1"/>
    <col min="4101" max="4102" width="7.5703125" customWidth="1"/>
    <col min="4103" max="4103" width="8" customWidth="1"/>
    <col min="4104" max="4111" width="7.5703125" customWidth="1"/>
    <col min="4112" max="4112" width="6.42578125" customWidth="1"/>
    <col min="4113" max="4114" width="7.5703125" customWidth="1"/>
    <col min="4115" max="4115" width="2.140625" customWidth="1"/>
    <col min="4116" max="4116" width="5.5703125" customWidth="1"/>
    <col min="4117" max="4117" width="3.5703125" customWidth="1"/>
    <col min="4118" max="4118" width="5.5703125" customWidth="1"/>
    <col min="4119" max="4119" width="3.5703125" customWidth="1"/>
    <col min="4120" max="4120" width="1.5703125" customWidth="1"/>
    <col min="4121" max="4121" width="5.5703125" customWidth="1"/>
    <col min="4122" max="4122" width="3.42578125" customWidth="1"/>
    <col min="4123" max="4123" width="5.5703125" customWidth="1"/>
    <col min="4124" max="4124" width="3.5703125" customWidth="1"/>
    <col min="4125" max="4125" width="1.5703125" customWidth="1"/>
    <col min="4126" max="4126" width="5.5703125" customWidth="1"/>
    <col min="4127" max="4127" width="3.42578125" customWidth="1"/>
    <col min="4128" max="4128" width="5.5703125" customWidth="1"/>
    <col min="4129" max="4129" width="3.5703125" customWidth="1"/>
    <col min="4130" max="4130" width="1.5703125" customWidth="1"/>
    <col min="4131" max="4131" width="3.42578125" customWidth="1"/>
    <col min="4132" max="4132" width="4.5703125" customWidth="1"/>
    <col min="4133" max="4133" width="3.42578125" customWidth="1"/>
    <col min="4134" max="4134" width="5.5703125" customWidth="1"/>
    <col min="4135" max="4135" width="3.5703125" customWidth="1"/>
    <col min="4351" max="4351" width="1.42578125" customWidth="1"/>
    <col min="4352" max="4352" width="5.5703125" customWidth="1"/>
    <col min="4353" max="4356" width="6.7109375" customWidth="1"/>
    <col min="4357" max="4358" width="7.5703125" customWidth="1"/>
    <col min="4359" max="4359" width="8" customWidth="1"/>
    <col min="4360" max="4367" width="7.5703125" customWidth="1"/>
    <col min="4368" max="4368" width="6.42578125" customWidth="1"/>
    <col min="4369" max="4370" width="7.5703125" customWidth="1"/>
    <col min="4371" max="4371" width="2.140625" customWidth="1"/>
    <col min="4372" max="4372" width="5.5703125" customWidth="1"/>
    <col min="4373" max="4373" width="3.5703125" customWidth="1"/>
    <col min="4374" max="4374" width="5.5703125" customWidth="1"/>
    <col min="4375" max="4375" width="3.5703125" customWidth="1"/>
    <col min="4376" max="4376" width="1.5703125" customWidth="1"/>
    <col min="4377" max="4377" width="5.5703125" customWidth="1"/>
    <col min="4378" max="4378" width="3.42578125" customWidth="1"/>
    <col min="4379" max="4379" width="5.5703125" customWidth="1"/>
    <col min="4380" max="4380" width="3.5703125" customWidth="1"/>
    <col min="4381" max="4381" width="1.5703125" customWidth="1"/>
    <col min="4382" max="4382" width="5.5703125" customWidth="1"/>
    <col min="4383" max="4383" width="3.42578125" customWidth="1"/>
    <col min="4384" max="4384" width="5.5703125" customWidth="1"/>
    <col min="4385" max="4385" width="3.5703125" customWidth="1"/>
    <col min="4386" max="4386" width="1.5703125" customWidth="1"/>
    <col min="4387" max="4387" width="3.42578125" customWidth="1"/>
    <col min="4388" max="4388" width="4.5703125" customWidth="1"/>
    <col min="4389" max="4389" width="3.42578125" customWidth="1"/>
    <col min="4390" max="4390" width="5.5703125" customWidth="1"/>
    <col min="4391" max="4391" width="3.5703125" customWidth="1"/>
    <col min="4607" max="4607" width="1.42578125" customWidth="1"/>
    <col min="4608" max="4608" width="5.5703125" customWidth="1"/>
    <col min="4609" max="4612" width="6.7109375" customWidth="1"/>
    <col min="4613" max="4614" width="7.5703125" customWidth="1"/>
    <col min="4615" max="4615" width="8" customWidth="1"/>
    <col min="4616" max="4623" width="7.5703125" customWidth="1"/>
    <col min="4624" max="4624" width="6.42578125" customWidth="1"/>
    <col min="4625" max="4626" width="7.5703125" customWidth="1"/>
    <col min="4627" max="4627" width="2.140625" customWidth="1"/>
    <col min="4628" max="4628" width="5.5703125" customWidth="1"/>
    <col min="4629" max="4629" width="3.5703125" customWidth="1"/>
    <col min="4630" max="4630" width="5.5703125" customWidth="1"/>
    <col min="4631" max="4631" width="3.5703125" customWidth="1"/>
    <col min="4632" max="4632" width="1.5703125" customWidth="1"/>
    <col min="4633" max="4633" width="5.5703125" customWidth="1"/>
    <col min="4634" max="4634" width="3.42578125" customWidth="1"/>
    <col min="4635" max="4635" width="5.5703125" customWidth="1"/>
    <col min="4636" max="4636" width="3.5703125" customWidth="1"/>
    <col min="4637" max="4637" width="1.5703125" customWidth="1"/>
    <col min="4638" max="4638" width="5.5703125" customWidth="1"/>
    <col min="4639" max="4639" width="3.42578125" customWidth="1"/>
    <col min="4640" max="4640" width="5.5703125" customWidth="1"/>
    <col min="4641" max="4641" width="3.5703125" customWidth="1"/>
    <col min="4642" max="4642" width="1.5703125" customWidth="1"/>
    <col min="4643" max="4643" width="3.42578125" customWidth="1"/>
    <col min="4644" max="4644" width="4.5703125" customWidth="1"/>
    <col min="4645" max="4645" width="3.42578125" customWidth="1"/>
    <col min="4646" max="4646" width="5.5703125" customWidth="1"/>
    <col min="4647" max="4647" width="3.5703125" customWidth="1"/>
    <col min="4863" max="4863" width="1.42578125" customWidth="1"/>
    <col min="4864" max="4864" width="5.5703125" customWidth="1"/>
    <col min="4865" max="4868" width="6.7109375" customWidth="1"/>
    <col min="4869" max="4870" width="7.5703125" customWidth="1"/>
    <col min="4871" max="4871" width="8" customWidth="1"/>
    <col min="4872" max="4879" width="7.5703125" customWidth="1"/>
    <col min="4880" max="4880" width="6.42578125" customWidth="1"/>
    <col min="4881" max="4882" width="7.5703125" customWidth="1"/>
    <col min="4883" max="4883" width="2.140625" customWidth="1"/>
    <col min="4884" max="4884" width="5.5703125" customWidth="1"/>
    <col min="4885" max="4885" width="3.5703125" customWidth="1"/>
    <col min="4886" max="4886" width="5.5703125" customWidth="1"/>
    <col min="4887" max="4887" width="3.5703125" customWidth="1"/>
    <col min="4888" max="4888" width="1.5703125" customWidth="1"/>
    <col min="4889" max="4889" width="5.5703125" customWidth="1"/>
    <col min="4890" max="4890" width="3.42578125" customWidth="1"/>
    <col min="4891" max="4891" width="5.5703125" customWidth="1"/>
    <col min="4892" max="4892" width="3.5703125" customWidth="1"/>
    <col min="4893" max="4893" width="1.5703125" customWidth="1"/>
    <col min="4894" max="4894" width="5.5703125" customWidth="1"/>
    <col min="4895" max="4895" width="3.42578125" customWidth="1"/>
    <col min="4896" max="4896" width="5.5703125" customWidth="1"/>
    <col min="4897" max="4897" width="3.5703125" customWidth="1"/>
    <col min="4898" max="4898" width="1.5703125" customWidth="1"/>
    <col min="4899" max="4899" width="3.42578125" customWidth="1"/>
    <col min="4900" max="4900" width="4.5703125" customWidth="1"/>
    <col min="4901" max="4901" width="3.42578125" customWidth="1"/>
    <col min="4902" max="4902" width="5.5703125" customWidth="1"/>
    <col min="4903" max="4903" width="3.5703125" customWidth="1"/>
    <col min="5119" max="5119" width="1.42578125" customWidth="1"/>
    <col min="5120" max="5120" width="5.5703125" customWidth="1"/>
    <col min="5121" max="5124" width="6.7109375" customWidth="1"/>
    <col min="5125" max="5126" width="7.5703125" customWidth="1"/>
    <col min="5127" max="5127" width="8" customWidth="1"/>
    <col min="5128" max="5135" width="7.5703125" customWidth="1"/>
    <col min="5136" max="5136" width="6.42578125" customWidth="1"/>
    <col min="5137" max="5138" width="7.5703125" customWidth="1"/>
    <col min="5139" max="5139" width="2.140625" customWidth="1"/>
    <col min="5140" max="5140" width="5.5703125" customWidth="1"/>
    <col min="5141" max="5141" width="3.5703125" customWidth="1"/>
    <col min="5142" max="5142" width="5.5703125" customWidth="1"/>
    <col min="5143" max="5143" width="3.5703125" customWidth="1"/>
    <col min="5144" max="5144" width="1.5703125" customWidth="1"/>
    <col min="5145" max="5145" width="5.5703125" customWidth="1"/>
    <col min="5146" max="5146" width="3.42578125" customWidth="1"/>
    <col min="5147" max="5147" width="5.5703125" customWidth="1"/>
    <col min="5148" max="5148" width="3.5703125" customWidth="1"/>
    <col min="5149" max="5149" width="1.5703125" customWidth="1"/>
    <col min="5150" max="5150" width="5.5703125" customWidth="1"/>
    <col min="5151" max="5151" width="3.42578125" customWidth="1"/>
    <col min="5152" max="5152" width="5.5703125" customWidth="1"/>
    <col min="5153" max="5153" width="3.5703125" customWidth="1"/>
    <col min="5154" max="5154" width="1.5703125" customWidth="1"/>
    <col min="5155" max="5155" width="3.42578125" customWidth="1"/>
    <col min="5156" max="5156" width="4.5703125" customWidth="1"/>
    <col min="5157" max="5157" width="3.42578125" customWidth="1"/>
    <col min="5158" max="5158" width="5.5703125" customWidth="1"/>
    <col min="5159" max="5159" width="3.5703125" customWidth="1"/>
    <col min="5375" max="5375" width="1.42578125" customWidth="1"/>
    <col min="5376" max="5376" width="5.5703125" customWidth="1"/>
    <col min="5377" max="5380" width="6.7109375" customWidth="1"/>
    <col min="5381" max="5382" width="7.5703125" customWidth="1"/>
    <col min="5383" max="5383" width="8" customWidth="1"/>
    <col min="5384" max="5391" width="7.5703125" customWidth="1"/>
    <col min="5392" max="5392" width="6.42578125" customWidth="1"/>
    <col min="5393" max="5394" width="7.5703125" customWidth="1"/>
    <col min="5395" max="5395" width="2.140625" customWidth="1"/>
    <col min="5396" max="5396" width="5.5703125" customWidth="1"/>
    <col min="5397" max="5397" width="3.5703125" customWidth="1"/>
    <col min="5398" max="5398" width="5.5703125" customWidth="1"/>
    <col min="5399" max="5399" width="3.5703125" customWidth="1"/>
    <col min="5400" max="5400" width="1.5703125" customWidth="1"/>
    <col min="5401" max="5401" width="5.5703125" customWidth="1"/>
    <col min="5402" max="5402" width="3.42578125" customWidth="1"/>
    <col min="5403" max="5403" width="5.5703125" customWidth="1"/>
    <col min="5404" max="5404" width="3.5703125" customWidth="1"/>
    <col min="5405" max="5405" width="1.5703125" customWidth="1"/>
    <col min="5406" max="5406" width="5.5703125" customWidth="1"/>
    <col min="5407" max="5407" width="3.42578125" customWidth="1"/>
    <col min="5408" max="5408" width="5.5703125" customWidth="1"/>
    <col min="5409" max="5409" width="3.5703125" customWidth="1"/>
    <col min="5410" max="5410" width="1.5703125" customWidth="1"/>
    <col min="5411" max="5411" width="3.42578125" customWidth="1"/>
    <col min="5412" max="5412" width="4.5703125" customWidth="1"/>
    <col min="5413" max="5413" width="3.42578125" customWidth="1"/>
    <col min="5414" max="5414" width="5.5703125" customWidth="1"/>
    <col min="5415" max="5415" width="3.5703125" customWidth="1"/>
    <col min="5631" max="5631" width="1.42578125" customWidth="1"/>
    <col min="5632" max="5632" width="5.5703125" customWidth="1"/>
    <col min="5633" max="5636" width="6.7109375" customWidth="1"/>
    <col min="5637" max="5638" width="7.5703125" customWidth="1"/>
    <col min="5639" max="5639" width="8" customWidth="1"/>
    <col min="5640" max="5647" width="7.5703125" customWidth="1"/>
    <col min="5648" max="5648" width="6.42578125" customWidth="1"/>
    <col min="5649" max="5650" width="7.5703125" customWidth="1"/>
    <col min="5651" max="5651" width="2.140625" customWidth="1"/>
    <col min="5652" max="5652" width="5.5703125" customWidth="1"/>
    <col min="5653" max="5653" width="3.5703125" customWidth="1"/>
    <col min="5654" max="5654" width="5.5703125" customWidth="1"/>
    <col min="5655" max="5655" width="3.5703125" customWidth="1"/>
    <col min="5656" max="5656" width="1.5703125" customWidth="1"/>
    <col min="5657" max="5657" width="5.5703125" customWidth="1"/>
    <col min="5658" max="5658" width="3.42578125" customWidth="1"/>
    <col min="5659" max="5659" width="5.5703125" customWidth="1"/>
    <col min="5660" max="5660" width="3.5703125" customWidth="1"/>
    <col min="5661" max="5661" width="1.5703125" customWidth="1"/>
    <col min="5662" max="5662" width="5.5703125" customWidth="1"/>
    <col min="5663" max="5663" width="3.42578125" customWidth="1"/>
    <col min="5664" max="5664" width="5.5703125" customWidth="1"/>
    <col min="5665" max="5665" width="3.5703125" customWidth="1"/>
    <col min="5666" max="5666" width="1.5703125" customWidth="1"/>
    <col min="5667" max="5667" width="3.42578125" customWidth="1"/>
    <col min="5668" max="5668" width="4.5703125" customWidth="1"/>
    <col min="5669" max="5669" width="3.42578125" customWidth="1"/>
    <col min="5670" max="5670" width="5.5703125" customWidth="1"/>
    <col min="5671" max="5671" width="3.5703125" customWidth="1"/>
    <col min="5887" max="5887" width="1.42578125" customWidth="1"/>
    <col min="5888" max="5888" width="5.5703125" customWidth="1"/>
    <col min="5889" max="5892" width="6.7109375" customWidth="1"/>
    <col min="5893" max="5894" width="7.5703125" customWidth="1"/>
    <col min="5895" max="5895" width="8" customWidth="1"/>
    <col min="5896" max="5903" width="7.5703125" customWidth="1"/>
    <col min="5904" max="5904" width="6.42578125" customWidth="1"/>
    <col min="5905" max="5906" width="7.5703125" customWidth="1"/>
    <col min="5907" max="5907" width="2.140625" customWidth="1"/>
    <col min="5908" max="5908" width="5.5703125" customWidth="1"/>
    <col min="5909" max="5909" width="3.5703125" customWidth="1"/>
    <col min="5910" max="5910" width="5.5703125" customWidth="1"/>
    <col min="5911" max="5911" width="3.5703125" customWidth="1"/>
    <col min="5912" max="5912" width="1.5703125" customWidth="1"/>
    <col min="5913" max="5913" width="5.5703125" customWidth="1"/>
    <col min="5914" max="5914" width="3.42578125" customWidth="1"/>
    <col min="5915" max="5915" width="5.5703125" customWidth="1"/>
    <col min="5916" max="5916" width="3.5703125" customWidth="1"/>
    <col min="5917" max="5917" width="1.5703125" customWidth="1"/>
    <col min="5918" max="5918" width="5.5703125" customWidth="1"/>
    <col min="5919" max="5919" width="3.42578125" customWidth="1"/>
    <col min="5920" max="5920" width="5.5703125" customWidth="1"/>
    <col min="5921" max="5921" width="3.5703125" customWidth="1"/>
    <col min="5922" max="5922" width="1.5703125" customWidth="1"/>
    <col min="5923" max="5923" width="3.42578125" customWidth="1"/>
    <col min="5924" max="5924" width="4.5703125" customWidth="1"/>
    <col min="5925" max="5925" width="3.42578125" customWidth="1"/>
    <col min="5926" max="5926" width="5.5703125" customWidth="1"/>
    <col min="5927" max="5927" width="3.5703125" customWidth="1"/>
    <col min="6143" max="6143" width="1.42578125" customWidth="1"/>
    <col min="6144" max="6144" width="5.5703125" customWidth="1"/>
    <col min="6145" max="6148" width="6.7109375" customWidth="1"/>
    <col min="6149" max="6150" width="7.5703125" customWidth="1"/>
    <col min="6151" max="6151" width="8" customWidth="1"/>
    <col min="6152" max="6159" width="7.5703125" customWidth="1"/>
    <col min="6160" max="6160" width="6.42578125" customWidth="1"/>
    <col min="6161" max="6162" width="7.5703125" customWidth="1"/>
    <col min="6163" max="6163" width="2.140625" customWidth="1"/>
    <col min="6164" max="6164" width="5.5703125" customWidth="1"/>
    <col min="6165" max="6165" width="3.5703125" customWidth="1"/>
    <col min="6166" max="6166" width="5.5703125" customWidth="1"/>
    <col min="6167" max="6167" width="3.5703125" customWidth="1"/>
    <col min="6168" max="6168" width="1.5703125" customWidth="1"/>
    <col min="6169" max="6169" width="5.5703125" customWidth="1"/>
    <col min="6170" max="6170" width="3.42578125" customWidth="1"/>
    <col min="6171" max="6171" width="5.5703125" customWidth="1"/>
    <col min="6172" max="6172" width="3.5703125" customWidth="1"/>
    <col min="6173" max="6173" width="1.5703125" customWidth="1"/>
    <col min="6174" max="6174" width="5.5703125" customWidth="1"/>
    <col min="6175" max="6175" width="3.42578125" customWidth="1"/>
    <col min="6176" max="6176" width="5.5703125" customWidth="1"/>
    <col min="6177" max="6177" width="3.5703125" customWidth="1"/>
    <col min="6178" max="6178" width="1.5703125" customWidth="1"/>
    <col min="6179" max="6179" width="3.42578125" customWidth="1"/>
    <col min="6180" max="6180" width="4.5703125" customWidth="1"/>
    <col min="6181" max="6181" width="3.42578125" customWidth="1"/>
    <col min="6182" max="6182" width="5.5703125" customWidth="1"/>
    <col min="6183" max="6183" width="3.5703125" customWidth="1"/>
    <col min="6399" max="6399" width="1.42578125" customWidth="1"/>
    <col min="6400" max="6400" width="5.5703125" customWidth="1"/>
    <col min="6401" max="6404" width="6.7109375" customWidth="1"/>
    <col min="6405" max="6406" width="7.5703125" customWidth="1"/>
    <col min="6407" max="6407" width="8" customWidth="1"/>
    <col min="6408" max="6415" width="7.5703125" customWidth="1"/>
    <col min="6416" max="6416" width="6.42578125" customWidth="1"/>
    <col min="6417" max="6418" width="7.5703125" customWidth="1"/>
    <col min="6419" max="6419" width="2.140625" customWidth="1"/>
    <col min="6420" max="6420" width="5.5703125" customWidth="1"/>
    <col min="6421" max="6421" width="3.5703125" customWidth="1"/>
    <col min="6422" max="6422" width="5.5703125" customWidth="1"/>
    <col min="6423" max="6423" width="3.5703125" customWidth="1"/>
    <col min="6424" max="6424" width="1.5703125" customWidth="1"/>
    <col min="6425" max="6425" width="5.5703125" customWidth="1"/>
    <col min="6426" max="6426" width="3.42578125" customWidth="1"/>
    <col min="6427" max="6427" width="5.5703125" customWidth="1"/>
    <col min="6428" max="6428" width="3.5703125" customWidth="1"/>
    <col min="6429" max="6429" width="1.5703125" customWidth="1"/>
    <col min="6430" max="6430" width="5.5703125" customWidth="1"/>
    <col min="6431" max="6431" width="3.42578125" customWidth="1"/>
    <col min="6432" max="6432" width="5.5703125" customWidth="1"/>
    <col min="6433" max="6433" width="3.5703125" customWidth="1"/>
    <col min="6434" max="6434" width="1.5703125" customWidth="1"/>
    <col min="6435" max="6435" width="3.42578125" customWidth="1"/>
    <col min="6436" max="6436" width="4.5703125" customWidth="1"/>
    <col min="6437" max="6437" width="3.42578125" customWidth="1"/>
    <col min="6438" max="6438" width="5.5703125" customWidth="1"/>
    <col min="6439" max="6439" width="3.5703125" customWidth="1"/>
    <col min="6655" max="6655" width="1.42578125" customWidth="1"/>
    <col min="6656" max="6656" width="5.5703125" customWidth="1"/>
    <col min="6657" max="6660" width="6.7109375" customWidth="1"/>
    <col min="6661" max="6662" width="7.5703125" customWidth="1"/>
    <col min="6663" max="6663" width="8" customWidth="1"/>
    <col min="6664" max="6671" width="7.5703125" customWidth="1"/>
    <col min="6672" max="6672" width="6.42578125" customWidth="1"/>
    <col min="6673" max="6674" width="7.5703125" customWidth="1"/>
    <col min="6675" max="6675" width="2.140625" customWidth="1"/>
    <col min="6676" max="6676" width="5.5703125" customWidth="1"/>
    <col min="6677" max="6677" width="3.5703125" customWidth="1"/>
    <col min="6678" max="6678" width="5.5703125" customWidth="1"/>
    <col min="6679" max="6679" width="3.5703125" customWidth="1"/>
    <col min="6680" max="6680" width="1.5703125" customWidth="1"/>
    <col min="6681" max="6681" width="5.5703125" customWidth="1"/>
    <col min="6682" max="6682" width="3.42578125" customWidth="1"/>
    <col min="6683" max="6683" width="5.5703125" customWidth="1"/>
    <col min="6684" max="6684" width="3.5703125" customWidth="1"/>
    <col min="6685" max="6685" width="1.5703125" customWidth="1"/>
    <col min="6686" max="6686" width="5.5703125" customWidth="1"/>
    <col min="6687" max="6687" width="3.42578125" customWidth="1"/>
    <col min="6688" max="6688" width="5.5703125" customWidth="1"/>
    <col min="6689" max="6689" width="3.5703125" customWidth="1"/>
    <col min="6690" max="6690" width="1.5703125" customWidth="1"/>
    <col min="6691" max="6691" width="3.42578125" customWidth="1"/>
    <col min="6692" max="6692" width="4.5703125" customWidth="1"/>
    <col min="6693" max="6693" width="3.42578125" customWidth="1"/>
    <col min="6694" max="6694" width="5.5703125" customWidth="1"/>
    <col min="6695" max="6695" width="3.5703125" customWidth="1"/>
    <col min="6911" max="6911" width="1.42578125" customWidth="1"/>
    <col min="6912" max="6912" width="5.5703125" customWidth="1"/>
    <col min="6913" max="6916" width="6.7109375" customWidth="1"/>
    <col min="6917" max="6918" width="7.5703125" customWidth="1"/>
    <col min="6919" max="6919" width="8" customWidth="1"/>
    <col min="6920" max="6927" width="7.5703125" customWidth="1"/>
    <col min="6928" max="6928" width="6.42578125" customWidth="1"/>
    <col min="6929" max="6930" width="7.5703125" customWidth="1"/>
    <col min="6931" max="6931" width="2.140625" customWidth="1"/>
    <col min="6932" max="6932" width="5.5703125" customWidth="1"/>
    <col min="6933" max="6933" width="3.5703125" customWidth="1"/>
    <col min="6934" max="6934" width="5.5703125" customWidth="1"/>
    <col min="6935" max="6935" width="3.5703125" customWidth="1"/>
    <col min="6936" max="6936" width="1.5703125" customWidth="1"/>
    <col min="6937" max="6937" width="5.5703125" customWidth="1"/>
    <col min="6938" max="6938" width="3.42578125" customWidth="1"/>
    <col min="6939" max="6939" width="5.5703125" customWidth="1"/>
    <col min="6940" max="6940" width="3.5703125" customWidth="1"/>
    <col min="6941" max="6941" width="1.5703125" customWidth="1"/>
    <col min="6942" max="6942" width="5.5703125" customWidth="1"/>
    <col min="6943" max="6943" width="3.42578125" customWidth="1"/>
    <col min="6944" max="6944" width="5.5703125" customWidth="1"/>
    <col min="6945" max="6945" width="3.5703125" customWidth="1"/>
    <col min="6946" max="6946" width="1.5703125" customWidth="1"/>
    <col min="6947" max="6947" width="3.42578125" customWidth="1"/>
    <col min="6948" max="6948" width="4.5703125" customWidth="1"/>
    <col min="6949" max="6949" width="3.42578125" customWidth="1"/>
    <col min="6950" max="6950" width="5.5703125" customWidth="1"/>
    <col min="6951" max="6951" width="3.5703125" customWidth="1"/>
    <col min="7167" max="7167" width="1.42578125" customWidth="1"/>
    <col min="7168" max="7168" width="5.5703125" customWidth="1"/>
    <col min="7169" max="7172" width="6.7109375" customWidth="1"/>
    <col min="7173" max="7174" width="7.5703125" customWidth="1"/>
    <col min="7175" max="7175" width="8" customWidth="1"/>
    <col min="7176" max="7183" width="7.5703125" customWidth="1"/>
    <col min="7184" max="7184" width="6.42578125" customWidth="1"/>
    <col min="7185" max="7186" width="7.5703125" customWidth="1"/>
    <col min="7187" max="7187" width="2.140625" customWidth="1"/>
    <col min="7188" max="7188" width="5.5703125" customWidth="1"/>
    <col min="7189" max="7189" width="3.5703125" customWidth="1"/>
    <col min="7190" max="7190" width="5.5703125" customWidth="1"/>
    <col min="7191" max="7191" width="3.5703125" customWidth="1"/>
    <col min="7192" max="7192" width="1.5703125" customWidth="1"/>
    <col min="7193" max="7193" width="5.5703125" customWidth="1"/>
    <col min="7194" max="7194" width="3.42578125" customWidth="1"/>
    <col min="7195" max="7195" width="5.5703125" customWidth="1"/>
    <col min="7196" max="7196" width="3.5703125" customWidth="1"/>
    <col min="7197" max="7197" width="1.5703125" customWidth="1"/>
    <col min="7198" max="7198" width="5.5703125" customWidth="1"/>
    <col min="7199" max="7199" width="3.42578125" customWidth="1"/>
    <col min="7200" max="7200" width="5.5703125" customWidth="1"/>
    <col min="7201" max="7201" width="3.5703125" customWidth="1"/>
    <col min="7202" max="7202" width="1.5703125" customWidth="1"/>
    <col min="7203" max="7203" width="3.42578125" customWidth="1"/>
    <col min="7204" max="7204" width="4.5703125" customWidth="1"/>
    <col min="7205" max="7205" width="3.42578125" customWidth="1"/>
    <col min="7206" max="7206" width="5.5703125" customWidth="1"/>
    <col min="7207" max="7207" width="3.5703125" customWidth="1"/>
    <col min="7423" max="7423" width="1.42578125" customWidth="1"/>
    <col min="7424" max="7424" width="5.5703125" customWidth="1"/>
    <col min="7425" max="7428" width="6.7109375" customWidth="1"/>
    <col min="7429" max="7430" width="7.5703125" customWidth="1"/>
    <col min="7431" max="7431" width="8" customWidth="1"/>
    <col min="7432" max="7439" width="7.5703125" customWidth="1"/>
    <col min="7440" max="7440" width="6.42578125" customWidth="1"/>
    <col min="7441" max="7442" width="7.5703125" customWidth="1"/>
    <col min="7443" max="7443" width="2.140625" customWidth="1"/>
    <col min="7444" max="7444" width="5.5703125" customWidth="1"/>
    <col min="7445" max="7445" width="3.5703125" customWidth="1"/>
    <col min="7446" max="7446" width="5.5703125" customWidth="1"/>
    <col min="7447" max="7447" width="3.5703125" customWidth="1"/>
    <col min="7448" max="7448" width="1.5703125" customWidth="1"/>
    <col min="7449" max="7449" width="5.5703125" customWidth="1"/>
    <col min="7450" max="7450" width="3.42578125" customWidth="1"/>
    <col min="7451" max="7451" width="5.5703125" customWidth="1"/>
    <col min="7452" max="7452" width="3.5703125" customWidth="1"/>
    <col min="7453" max="7453" width="1.5703125" customWidth="1"/>
    <col min="7454" max="7454" width="5.5703125" customWidth="1"/>
    <col min="7455" max="7455" width="3.42578125" customWidth="1"/>
    <col min="7456" max="7456" width="5.5703125" customWidth="1"/>
    <col min="7457" max="7457" width="3.5703125" customWidth="1"/>
    <col min="7458" max="7458" width="1.5703125" customWidth="1"/>
    <col min="7459" max="7459" width="3.42578125" customWidth="1"/>
    <col min="7460" max="7460" width="4.5703125" customWidth="1"/>
    <col min="7461" max="7461" width="3.42578125" customWidth="1"/>
    <col min="7462" max="7462" width="5.5703125" customWidth="1"/>
    <col min="7463" max="7463" width="3.5703125" customWidth="1"/>
    <col min="7679" max="7679" width="1.42578125" customWidth="1"/>
    <col min="7680" max="7680" width="5.5703125" customWidth="1"/>
    <col min="7681" max="7684" width="6.7109375" customWidth="1"/>
    <col min="7685" max="7686" width="7.5703125" customWidth="1"/>
    <col min="7687" max="7687" width="8" customWidth="1"/>
    <col min="7688" max="7695" width="7.5703125" customWidth="1"/>
    <col min="7696" max="7696" width="6.42578125" customWidth="1"/>
    <col min="7697" max="7698" width="7.5703125" customWidth="1"/>
    <col min="7699" max="7699" width="2.140625" customWidth="1"/>
    <col min="7700" max="7700" width="5.5703125" customWidth="1"/>
    <col min="7701" max="7701" width="3.5703125" customWidth="1"/>
    <col min="7702" max="7702" width="5.5703125" customWidth="1"/>
    <col min="7703" max="7703" width="3.5703125" customWidth="1"/>
    <col min="7704" max="7704" width="1.5703125" customWidth="1"/>
    <col min="7705" max="7705" width="5.5703125" customWidth="1"/>
    <col min="7706" max="7706" width="3.42578125" customWidth="1"/>
    <col min="7707" max="7707" width="5.5703125" customWidth="1"/>
    <col min="7708" max="7708" width="3.5703125" customWidth="1"/>
    <col min="7709" max="7709" width="1.5703125" customWidth="1"/>
    <col min="7710" max="7710" width="5.5703125" customWidth="1"/>
    <col min="7711" max="7711" width="3.42578125" customWidth="1"/>
    <col min="7712" max="7712" width="5.5703125" customWidth="1"/>
    <col min="7713" max="7713" width="3.5703125" customWidth="1"/>
    <col min="7714" max="7714" width="1.5703125" customWidth="1"/>
    <col min="7715" max="7715" width="3.42578125" customWidth="1"/>
    <col min="7716" max="7716" width="4.5703125" customWidth="1"/>
    <col min="7717" max="7717" width="3.42578125" customWidth="1"/>
    <col min="7718" max="7718" width="5.5703125" customWidth="1"/>
    <col min="7719" max="7719" width="3.5703125" customWidth="1"/>
    <col min="7935" max="7935" width="1.42578125" customWidth="1"/>
    <col min="7936" max="7936" width="5.5703125" customWidth="1"/>
    <col min="7937" max="7940" width="6.7109375" customWidth="1"/>
    <col min="7941" max="7942" width="7.5703125" customWidth="1"/>
    <col min="7943" max="7943" width="8" customWidth="1"/>
    <col min="7944" max="7951" width="7.5703125" customWidth="1"/>
    <col min="7952" max="7952" width="6.42578125" customWidth="1"/>
    <col min="7953" max="7954" width="7.5703125" customWidth="1"/>
    <col min="7955" max="7955" width="2.140625" customWidth="1"/>
    <col min="7956" max="7956" width="5.5703125" customWidth="1"/>
    <col min="7957" max="7957" width="3.5703125" customWidth="1"/>
    <col min="7958" max="7958" width="5.5703125" customWidth="1"/>
    <col min="7959" max="7959" width="3.5703125" customWidth="1"/>
    <col min="7960" max="7960" width="1.5703125" customWidth="1"/>
    <col min="7961" max="7961" width="5.5703125" customWidth="1"/>
    <col min="7962" max="7962" width="3.42578125" customWidth="1"/>
    <col min="7963" max="7963" width="5.5703125" customWidth="1"/>
    <col min="7964" max="7964" width="3.5703125" customWidth="1"/>
    <col min="7965" max="7965" width="1.5703125" customWidth="1"/>
    <col min="7966" max="7966" width="5.5703125" customWidth="1"/>
    <col min="7967" max="7967" width="3.42578125" customWidth="1"/>
    <col min="7968" max="7968" width="5.5703125" customWidth="1"/>
    <col min="7969" max="7969" width="3.5703125" customWidth="1"/>
    <col min="7970" max="7970" width="1.5703125" customWidth="1"/>
    <col min="7971" max="7971" width="3.42578125" customWidth="1"/>
    <col min="7972" max="7972" width="4.5703125" customWidth="1"/>
    <col min="7973" max="7973" width="3.42578125" customWidth="1"/>
    <col min="7974" max="7974" width="5.5703125" customWidth="1"/>
    <col min="7975" max="7975" width="3.5703125" customWidth="1"/>
    <col min="8191" max="8191" width="1.42578125" customWidth="1"/>
    <col min="8192" max="8192" width="5.5703125" customWidth="1"/>
    <col min="8193" max="8196" width="6.7109375" customWidth="1"/>
    <col min="8197" max="8198" width="7.5703125" customWidth="1"/>
    <col min="8199" max="8199" width="8" customWidth="1"/>
    <col min="8200" max="8207" width="7.5703125" customWidth="1"/>
    <col min="8208" max="8208" width="6.42578125" customWidth="1"/>
    <col min="8209" max="8210" width="7.5703125" customWidth="1"/>
    <col min="8211" max="8211" width="2.140625" customWidth="1"/>
    <col min="8212" max="8212" width="5.5703125" customWidth="1"/>
    <col min="8213" max="8213" width="3.5703125" customWidth="1"/>
    <col min="8214" max="8214" width="5.5703125" customWidth="1"/>
    <col min="8215" max="8215" width="3.5703125" customWidth="1"/>
    <col min="8216" max="8216" width="1.5703125" customWidth="1"/>
    <col min="8217" max="8217" width="5.5703125" customWidth="1"/>
    <col min="8218" max="8218" width="3.42578125" customWidth="1"/>
    <col min="8219" max="8219" width="5.5703125" customWidth="1"/>
    <col min="8220" max="8220" width="3.5703125" customWidth="1"/>
    <col min="8221" max="8221" width="1.5703125" customWidth="1"/>
    <col min="8222" max="8222" width="5.5703125" customWidth="1"/>
    <col min="8223" max="8223" width="3.42578125" customWidth="1"/>
    <col min="8224" max="8224" width="5.5703125" customWidth="1"/>
    <col min="8225" max="8225" width="3.5703125" customWidth="1"/>
    <col min="8226" max="8226" width="1.5703125" customWidth="1"/>
    <col min="8227" max="8227" width="3.42578125" customWidth="1"/>
    <col min="8228" max="8228" width="4.5703125" customWidth="1"/>
    <col min="8229" max="8229" width="3.42578125" customWidth="1"/>
    <col min="8230" max="8230" width="5.5703125" customWidth="1"/>
    <col min="8231" max="8231" width="3.5703125" customWidth="1"/>
    <col min="8447" max="8447" width="1.42578125" customWidth="1"/>
    <col min="8448" max="8448" width="5.5703125" customWidth="1"/>
    <col min="8449" max="8452" width="6.7109375" customWidth="1"/>
    <col min="8453" max="8454" width="7.5703125" customWidth="1"/>
    <col min="8455" max="8455" width="8" customWidth="1"/>
    <col min="8456" max="8463" width="7.5703125" customWidth="1"/>
    <col min="8464" max="8464" width="6.42578125" customWidth="1"/>
    <col min="8465" max="8466" width="7.5703125" customWidth="1"/>
    <col min="8467" max="8467" width="2.140625" customWidth="1"/>
    <col min="8468" max="8468" width="5.5703125" customWidth="1"/>
    <col min="8469" max="8469" width="3.5703125" customWidth="1"/>
    <col min="8470" max="8470" width="5.5703125" customWidth="1"/>
    <col min="8471" max="8471" width="3.5703125" customWidth="1"/>
    <col min="8472" max="8472" width="1.5703125" customWidth="1"/>
    <col min="8473" max="8473" width="5.5703125" customWidth="1"/>
    <col min="8474" max="8474" width="3.42578125" customWidth="1"/>
    <col min="8475" max="8475" width="5.5703125" customWidth="1"/>
    <col min="8476" max="8476" width="3.5703125" customWidth="1"/>
    <col min="8477" max="8477" width="1.5703125" customWidth="1"/>
    <col min="8478" max="8478" width="5.5703125" customWidth="1"/>
    <col min="8479" max="8479" width="3.42578125" customWidth="1"/>
    <col min="8480" max="8480" width="5.5703125" customWidth="1"/>
    <col min="8481" max="8481" width="3.5703125" customWidth="1"/>
    <col min="8482" max="8482" width="1.5703125" customWidth="1"/>
    <col min="8483" max="8483" width="3.42578125" customWidth="1"/>
    <col min="8484" max="8484" width="4.5703125" customWidth="1"/>
    <col min="8485" max="8485" width="3.42578125" customWidth="1"/>
    <col min="8486" max="8486" width="5.5703125" customWidth="1"/>
    <col min="8487" max="8487" width="3.5703125" customWidth="1"/>
    <col min="8703" max="8703" width="1.42578125" customWidth="1"/>
    <col min="8704" max="8704" width="5.5703125" customWidth="1"/>
    <col min="8705" max="8708" width="6.7109375" customWidth="1"/>
    <col min="8709" max="8710" width="7.5703125" customWidth="1"/>
    <col min="8711" max="8711" width="8" customWidth="1"/>
    <col min="8712" max="8719" width="7.5703125" customWidth="1"/>
    <col min="8720" max="8720" width="6.42578125" customWidth="1"/>
    <col min="8721" max="8722" width="7.5703125" customWidth="1"/>
    <col min="8723" max="8723" width="2.140625" customWidth="1"/>
    <col min="8724" max="8724" width="5.5703125" customWidth="1"/>
    <col min="8725" max="8725" width="3.5703125" customWidth="1"/>
    <col min="8726" max="8726" width="5.5703125" customWidth="1"/>
    <col min="8727" max="8727" width="3.5703125" customWidth="1"/>
    <col min="8728" max="8728" width="1.5703125" customWidth="1"/>
    <col min="8729" max="8729" width="5.5703125" customWidth="1"/>
    <col min="8730" max="8730" width="3.42578125" customWidth="1"/>
    <col min="8731" max="8731" width="5.5703125" customWidth="1"/>
    <col min="8732" max="8732" width="3.5703125" customWidth="1"/>
    <col min="8733" max="8733" width="1.5703125" customWidth="1"/>
    <col min="8734" max="8734" width="5.5703125" customWidth="1"/>
    <col min="8735" max="8735" width="3.42578125" customWidth="1"/>
    <col min="8736" max="8736" width="5.5703125" customWidth="1"/>
    <col min="8737" max="8737" width="3.5703125" customWidth="1"/>
    <col min="8738" max="8738" width="1.5703125" customWidth="1"/>
    <col min="8739" max="8739" width="3.42578125" customWidth="1"/>
    <col min="8740" max="8740" width="4.5703125" customWidth="1"/>
    <col min="8741" max="8741" width="3.42578125" customWidth="1"/>
    <col min="8742" max="8742" width="5.5703125" customWidth="1"/>
    <col min="8743" max="8743" width="3.5703125" customWidth="1"/>
    <col min="8959" max="8959" width="1.42578125" customWidth="1"/>
    <col min="8960" max="8960" width="5.5703125" customWidth="1"/>
    <col min="8961" max="8964" width="6.7109375" customWidth="1"/>
    <col min="8965" max="8966" width="7.5703125" customWidth="1"/>
    <col min="8967" max="8967" width="8" customWidth="1"/>
    <col min="8968" max="8975" width="7.5703125" customWidth="1"/>
    <col min="8976" max="8976" width="6.42578125" customWidth="1"/>
    <col min="8977" max="8978" width="7.5703125" customWidth="1"/>
    <col min="8979" max="8979" width="2.140625" customWidth="1"/>
    <col min="8980" max="8980" width="5.5703125" customWidth="1"/>
    <col min="8981" max="8981" width="3.5703125" customWidth="1"/>
    <col min="8982" max="8982" width="5.5703125" customWidth="1"/>
    <col min="8983" max="8983" width="3.5703125" customWidth="1"/>
    <col min="8984" max="8984" width="1.5703125" customWidth="1"/>
    <col min="8985" max="8985" width="5.5703125" customWidth="1"/>
    <col min="8986" max="8986" width="3.42578125" customWidth="1"/>
    <col min="8987" max="8987" width="5.5703125" customWidth="1"/>
    <col min="8988" max="8988" width="3.5703125" customWidth="1"/>
    <col min="8989" max="8989" width="1.5703125" customWidth="1"/>
    <col min="8990" max="8990" width="5.5703125" customWidth="1"/>
    <col min="8991" max="8991" width="3.42578125" customWidth="1"/>
    <col min="8992" max="8992" width="5.5703125" customWidth="1"/>
    <col min="8993" max="8993" width="3.5703125" customWidth="1"/>
    <col min="8994" max="8994" width="1.5703125" customWidth="1"/>
    <col min="8995" max="8995" width="3.42578125" customWidth="1"/>
    <col min="8996" max="8996" width="4.5703125" customWidth="1"/>
    <col min="8997" max="8997" width="3.42578125" customWidth="1"/>
    <col min="8998" max="8998" width="5.5703125" customWidth="1"/>
    <col min="8999" max="8999" width="3.5703125" customWidth="1"/>
    <col min="9215" max="9215" width="1.42578125" customWidth="1"/>
    <col min="9216" max="9216" width="5.5703125" customWidth="1"/>
    <col min="9217" max="9220" width="6.7109375" customWidth="1"/>
    <col min="9221" max="9222" width="7.5703125" customWidth="1"/>
    <col min="9223" max="9223" width="8" customWidth="1"/>
    <col min="9224" max="9231" width="7.5703125" customWidth="1"/>
    <col min="9232" max="9232" width="6.42578125" customWidth="1"/>
    <col min="9233" max="9234" width="7.5703125" customWidth="1"/>
    <col min="9235" max="9235" width="2.140625" customWidth="1"/>
    <col min="9236" max="9236" width="5.5703125" customWidth="1"/>
    <col min="9237" max="9237" width="3.5703125" customWidth="1"/>
    <col min="9238" max="9238" width="5.5703125" customWidth="1"/>
    <col min="9239" max="9239" width="3.5703125" customWidth="1"/>
    <col min="9240" max="9240" width="1.5703125" customWidth="1"/>
    <col min="9241" max="9241" width="5.5703125" customWidth="1"/>
    <col min="9242" max="9242" width="3.42578125" customWidth="1"/>
    <col min="9243" max="9243" width="5.5703125" customWidth="1"/>
    <col min="9244" max="9244" width="3.5703125" customWidth="1"/>
    <col min="9245" max="9245" width="1.5703125" customWidth="1"/>
    <col min="9246" max="9246" width="5.5703125" customWidth="1"/>
    <col min="9247" max="9247" width="3.42578125" customWidth="1"/>
    <col min="9248" max="9248" width="5.5703125" customWidth="1"/>
    <col min="9249" max="9249" width="3.5703125" customWidth="1"/>
    <col min="9250" max="9250" width="1.5703125" customWidth="1"/>
    <col min="9251" max="9251" width="3.42578125" customWidth="1"/>
    <col min="9252" max="9252" width="4.5703125" customWidth="1"/>
    <col min="9253" max="9253" width="3.42578125" customWidth="1"/>
    <col min="9254" max="9254" width="5.5703125" customWidth="1"/>
    <col min="9255" max="9255" width="3.5703125" customWidth="1"/>
    <col min="9471" max="9471" width="1.42578125" customWidth="1"/>
    <col min="9472" max="9472" width="5.5703125" customWidth="1"/>
    <col min="9473" max="9476" width="6.7109375" customWidth="1"/>
    <col min="9477" max="9478" width="7.5703125" customWidth="1"/>
    <col min="9479" max="9479" width="8" customWidth="1"/>
    <col min="9480" max="9487" width="7.5703125" customWidth="1"/>
    <col min="9488" max="9488" width="6.42578125" customWidth="1"/>
    <col min="9489" max="9490" width="7.5703125" customWidth="1"/>
    <col min="9491" max="9491" width="2.140625" customWidth="1"/>
    <col min="9492" max="9492" width="5.5703125" customWidth="1"/>
    <col min="9493" max="9493" width="3.5703125" customWidth="1"/>
    <col min="9494" max="9494" width="5.5703125" customWidth="1"/>
    <col min="9495" max="9495" width="3.5703125" customWidth="1"/>
    <col min="9496" max="9496" width="1.5703125" customWidth="1"/>
    <col min="9497" max="9497" width="5.5703125" customWidth="1"/>
    <col min="9498" max="9498" width="3.42578125" customWidth="1"/>
    <col min="9499" max="9499" width="5.5703125" customWidth="1"/>
    <col min="9500" max="9500" width="3.5703125" customWidth="1"/>
    <col min="9501" max="9501" width="1.5703125" customWidth="1"/>
    <col min="9502" max="9502" width="5.5703125" customWidth="1"/>
    <col min="9503" max="9503" width="3.42578125" customWidth="1"/>
    <col min="9504" max="9504" width="5.5703125" customWidth="1"/>
    <col min="9505" max="9505" width="3.5703125" customWidth="1"/>
    <col min="9506" max="9506" width="1.5703125" customWidth="1"/>
    <col min="9507" max="9507" width="3.42578125" customWidth="1"/>
    <col min="9508" max="9508" width="4.5703125" customWidth="1"/>
    <col min="9509" max="9509" width="3.42578125" customWidth="1"/>
    <col min="9510" max="9510" width="5.5703125" customWidth="1"/>
    <col min="9511" max="9511" width="3.5703125" customWidth="1"/>
    <col min="9727" max="9727" width="1.42578125" customWidth="1"/>
    <col min="9728" max="9728" width="5.5703125" customWidth="1"/>
    <col min="9729" max="9732" width="6.7109375" customWidth="1"/>
    <col min="9733" max="9734" width="7.5703125" customWidth="1"/>
    <col min="9735" max="9735" width="8" customWidth="1"/>
    <col min="9736" max="9743" width="7.5703125" customWidth="1"/>
    <col min="9744" max="9744" width="6.42578125" customWidth="1"/>
    <col min="9745" max="9746" width="7.5703125" customWidth="1"/>
    <col min="9747" max="9747" width="2.140625" customWidth="1"/>
    <col min="9748" max="9748" width="5.5703125" customWidth="1"/>
    <col min="9749" max="9749" width="3.5703125" customWidth="1"/>
    <col min="9750" max="9750" width="5.5703125" customWidth="1"/>
    <col min="9751" max="9751" width="3.5703125" customWidth="1"/>
    <col min="9752" max="9752" width="1.5703125" customWidth="1"/>
    <col min="9753" max="9753" width="5.5703125" customWidth="1"/>
    <col min="9754" max="9754" width="3.42578125" customWidth="1"/>
    <col min="9755" max="9755" width="5.5703125" customWidth="1"/>
    <col min="9756" max="9756" width="3.5703125" customWidth="1"/>
    <col min="9757" max="9757" width="1.5703125" customWidth="1"/>
    <col min="9758" max="9758" width="5.5703125" customWidth="1"/>
    <col min="9759" max="9759" width="3.42578125" customWidth="1"/>
    <col min="9760" max="9760" width="5.5703125" customWidth="1"/>
    <col min="9761" max="9761" width="3.5703125" customWidth="1"/>
    <col min="9762" max="9762" width="1.5703125" customWidth="1"/>
    <col min="9763" max="9763" width="3.42578125" customWidth="1"/>
    <col min="9764" max="9764" width="4.5703125" customWidth="1"/>
    <col min="9765" max="9765" width="3.42578125" customWidth="1"/>
    <col min="9766" max="9766" width="5.5703125" customWidth="1"/>
    <col min="9767" max="9767" width="3.5703125" customWidth="1"/>
    <col min="9983" max="9983" width="1.42578125" customWidth="1"/>
    <col min="9984" max="9984" width="5.5703125" customWidth="1"/>
    <col min="9985" max="9988" width="6.7109375" customWidth="1"/>
    <col min="9989" max="9990" width="7.5703125" customWidth="1"/>
    <col min="9991" max="9991" width="8" customWidth="1"/>
    <col min="9992" max="9999" width="7.5703125" customWidth="1"/>
    <col min="10000" max="10000" width="6.42578125" customWidth="1"/>
    <col min="10001" max="10002" width="7.5703125" customWidth="1"/>
    <col min="10003" max="10003" width="2.140625" customWidth="1"/>
    <col min="10004" max="10004" width="5.5703125" customWidth="1"/>
    <col min="10005" max="10005" width="3.5703125" customWidth="1"/>
    <col min="10006" max="10006" width="5.5703125" customWidth="1"/>
    <col min="10007" max="10007" width="3.5703125" customWidth="1"/>
    <col min="10008" max="10008" width="1.5703125" customWidth="1"/>
    <col min="10009" max="10009" width="5.5703125" customWidth="1"/>
    <col min="10010" max="10010" width="3.42578125" customWidth="1"/>
    <col min="10011" max="10011" width="5.5703125" customWidth="1"/>
    <col min="10012" max="10012" width="3.5703125" customWidth="1"/>
    <col min="10013" max="10013" width="1.5703125" customWidth="1"/>
    <col min="10014" max="10014" width="5.5703125" customWidth="1"/>
    <col min="10015" max="10015" width="3.42578125" customWidth="1"/>
    <col min="10016" max="10016" width="5.5703125" customWidth="1"/>
    <col min="10017" max="10017" width="3.5703125" customWidth="1"/>
    <col min="10018" max="10018" width="1.5703125" customWidth="1"/>
    <col min="10019" max="10019" width="3.42578125" customWidth="1"/>
    <col min="10020" max="10020" width="4.5703125" customWidth="1"/>
    <col min="10021" max="10021" width="3.42578125" customWidth="1"/>
    <col min="10022" max="10022" width="5.5703125" customWidth="1"/>
    <col min="10023" max="10023" width="3.5703125" customWidth="1"/>
    <col min="10239" max="10239" width="1.42578125" customWidth="1"/>
    <col min="10240" max="10240" width="5.5703125" customWidth="1"/>
    <col min="10241" max="10244" width="6.7109375" customWidth="1"/>
    <col min="10245" max="10246" width="7.5703125" customWidth="1"/>
    <col min="10247" max="10247" width="8" customWidth="1"/>
    <col min="10248" max="10255" width="7.5703125" customWidth="1"/>
    <col min="10256" max="10256" width="6.42578125" customWidth="1"/>
    <col min="10257" max="10258" width="7.5703125" customWidth="1"/>
    <col min="10259" max="10259" width="2.140625" customWidth="1"/>
    <col min="10260" max="10260" width="5.5703125" customWidth="1"/>
    <col min="10261" max="10261" width="3.5703125" customWidth="1"/>
    <col min="10262" max="10262" width="5.5703125" customWidth="1"/>
    <col min="10263" max="10263" width="3.5703125" customWidth="1"/>
    <col min="10264" max="10264" width="1.5703125" customWidth="1"/>
    <col min="10265" max="10265" width="5.5703125" customWidth="1"/>
    <col min="10266" max="10266" width="3.42578125" customWidth="1"/>
    <col min="10267" max="10267" width="5.5703125" customWidth="1"/>
    <col min="10268" max="10268" width="3.5703125" customWidth="1"/>
    <col min="10269" max="10269" width="1.5703125" customWidth="1"/>
    <col min="10270" max="10270" width="5.5703125" customWidth="1"/>
    <col min="10271" max="10271" width="3.42578125" customWidth="1"/>
    <col min="10272" max="10272" width="5.5703125" customWidth="1"/>
    <col min="10273" max="10273" width="3.5703125" customWidth="1"/>
    <col min="10274" max="10274" width="1.5703125" customWidth="1"/>
    <col min="10275" max="10275" width="3.42578125" customWidth="1"/>
    <col min="10276" max="10276" width="4.5703125" customWidth="1"/>
    <col min="10277" max="10277" width="3.42578125" customWidth="1"/>
    <col min="10278" max="10278" width="5.5703125" customWidth="1"/>
    <col min="10279" max="10279" width="3.5703125" customWidth="1"/>
    <col min="10495" max="10495" width="1.42578125" customWidth="1"/>
    <col min="10496" max="10496" width="5.5703125" customWidth="1"/>
    <col min="10497" max="10500" width="6.7109375" customWidth="1"/>
    <col min="10501" max="10502" width="7.5703125" customWidth="1"/>
    <col min="10503" max="10503" width="8" customWidth="1"/>
    <col min="10504" max="10511" width="7.5703125" customWidth="1"/>
    <col min="10512" max="10512" width="6.42578125" customWidth="1"/>
    <col min="10513" max="10514" width="7.5703125" customWidth="1"/>
    <col min="10515" max="10515" width="2.140625" customWidth="1"/>
    <col min="10516" max="10516" width="5.5703125" customWidth="1"/>
    <col min="10517" max="10517" width="3.5703125" customWidth="1"/>
    <col min="10518" max="10518" width="5.5703125" customWidth="1"/>
    <col min="10519" max="10519" width="3.5703125" customWidth="1"/>
    <col min="10520" max="10520" width="1.5703125" customWidth="1"/>
    <col min="10521" max="10521" width="5.5703125" customWidth="1"/>
    <col min="10522" max="10522" width="3.42578125" customWidth="1"/>
    <col min="10523" max="10523" width="5.5703125" customWidth="1"/>
    <col min="10524" max="10524" width="3.5703125" customWidth="1"/>
    <col min="10525" max="10525" width="1.5703125" customWidth="1"/>
    <col min="10526" max="10526" width="5.5703125" customWidth="1"/>
    <col min="10527" max="10527" width="3.42578125" customWidth="1"/>
    <col min="10528" max="10528" width="5.5703125" customWidth="1"/>
    <col min="10529" max="10529" width="3.5703125" customWidth="1"/>
    <col min="10530" max="10530" width="1.5703125" customWidth="1"/>
    <col min="10531" max="10531" width="3.42578125" customWidth="1"/>
    <col min="10532" max="10532" width="4.5703125" customWidth="1"/>
    <col min="10533" max="10533" width="3.42578125" customWidth="1"/>
    <col min="10534" max="10534" width="5.5703125" customWidth="1"/>
    <col min="10535" max="10535" width="3.5703125" customWidth="1"/>
    <col min="10751" max="10751" width="1.42578125" customWidth="1"/>
    <col min="10752" max="10752" width="5.5703125" customWidth="1"/>
    <col min="10753" max="10756" width="6.7109375" customWidth="1"/>
    <col min="10757" max="10758" width="7.5703125" customWidth="1"/>
    <col min="10759" max="10759" width="8" customWidth="1"/>
    <col min="10760" max="10767" width="7.5703125" customWidth="1"/>
    <col min="10768" max="10768" width="6.42578125" customWidth="1"/>
    <col min="10769" max="10770" width="7.5703125" customWidth="1"/>
    <col min="10771" max="10771" width="2.140625" customWidth="1"/>
    <col min="10772" max="10772" width="5.5703125" customWidth="1"/>
    <col min="10773" max="10773" width="3.5703125" customWidth="1"/>
    <col min="10774" max="10774" width="5.5703125" customWidth="1"/>
    <col min="10775" max="10775" width="3.5703125" customWidth="1"/>
    <col min="10776" max="10776" width="1.5703125" customWidth="1"/>
    <col min="10777" max="10777" width="5.5703125" customWidth="1"/>
    <col min="10778" max="10778" width="3.42578125" customWidth="1"/>
    <col min="10779" max="10779" width="5.5703125" customWidth="1"/>
    <col min="10780" max="10780" width="3.5703125" customWidth="1"/>
    <col min="10781" max="10781" width="1.5703125" customWidth="1"/>
    <col min="10782" max="10782" width="5.5703125" customWidth="1"/>
    <col min="10783" max="10783" width="3.42578125" customWidth="1"/>
    <col min="10784" max="10784" width="5.5703125" customWidth="1"/>
    <col min="10785" max="10785" width="3.5703125" customWidth="1"/>
    <col min="10786" max="10786" width="1.5703125" customWidth="1"/>
    <col min="10787" max="10787" width="3.42578125" customWidth="1"/>
    <col min="10788" max="10788" width="4.5703125" customWidth="1"/>
    <col min="10789" max="10789" width="3.42578125" customWidth="1"/>
    <col min="10790" max="10790" width="5.5703125" customWidth="1"/>
    <col min="10791" max="10791" width="3.5703125" customWidth="1"/>
    <col min="11007" max="11007" width="1.42578125" customWidth="1"/>
    <col min="11008" max="11008" width="5.5703125" customWidth="1"/>
    <col min="11009" max="11012" width="6.7109375" customWidth="1"/>
    <col min="11013" max="11014" width="7.5703125" customWidth="1"/>
    <col min="11015" max="11015" width="8" customWidth="1"/>
    <col min="11016" max="11023" width="7.5703125" customWidth="1"/>
    <col min="11024" max="11024" width="6.42578125" customWidth="1"/>
    <col min="11025" max="11026" width="7.5703125" customWidth="1"/>
    <col min="11027" max="11027" width="2.140625" customWidth="1"/>
    <col min="11028" max="11028" width="5.5703125" customWidth="1"/>
    <col min="11029" max="11029" width="3.5703125" customWidth="1"/>
    <col min="11030" max="11030" width="5.5703125" customWidth="1"/>
    <col min="11031" max="11031" width="3.5703125" customWidth="1"/>
    <col min="11032" max="11032" width="1.5703125" customWidth="1"/>
    <col min="11033" max="11033" width="5.5703125" customWidth="1"/>
    <col min="11034" max="11034" width="3.42578125" customWidth="1"/>
    <col min="11035" max="11035" width="5.5703125" customWidth="1"/>
    <col min="11036" max="11036" width="3.5703125" customWidth="1"/>
    <col min="11037" max="11037" width="1.5703125" customWidth="1"/>
    <col min="11038" max="11038" width="5.5703125" customWidth="1"/>
    <col min="11039" max="11039" width="3.42578125" customWidth="1"/>
    <col min="11040" max="11040" width="5.5703125" customWidth="1"/>
    <col min="11041" max="11041" width="3.5703125" customWidth="1"/>
    <col min="11042" max="11042" width="1.5703125" customWidth="1"/>
    <col min="11043" max="11043" width="3.42578125" customWidth="1"/>
    <col min="11044" max="11044" width="4.5703125" customWidth="1"/>
    <col min="11045" max="11045" width="3.42578125" customWidth="1"/>
    <col min="11046" max="11046" width="5.5703125" customWidth="1"/>
    <col min="11047" max="11047" width="3.5703125" customWidth="1"/>
    <col min="11263" max="11263" width="1.42578125" customWidth="1"/>
    <col min="11264" max="11264" width="5.5703125" customWidth="1"/>
    <col min="11265" max="11268" width="6.7109375" customWidth="1"/>
    <col min="11269" max="11270" width="7.5703125" customWidth="1"/>
    <col min="11271" max="11271" width="8" customWidth="1"/>
    <col min="11272" max="11279" width="7.5703125" customWidth="1"/>
    <col min="11280" max="11280" width="6.42578125" customWidth="1"/>
    <col min="11281" max="11282" width="7.5703125" customWidth="1"/>
    <col min="11283" max="11283" width="2.140625" customWidth="1"/>
    <col min="11284" max="11284" width="5.5703125" customWidth="1"/>
    <col min="11285" max="11285" width="3.5703125" customWidth="1"/>
    <col min="11286" max="11286" width="5.5703125" customWidth="1"/>
    <col min="11287" max="11287" width="3.5703125" customWidth="1"/>
    <col min="11288" max="11288" width="1.5703125" customWidth="1"/>
    <col min="11289" max="11289" width="5.5703125" customWidth="1"/>
    <col min="11290" max="11290" width="3.42578125" customWidth="1"/>
    <col min="11291" max="11291" width="5.5703125" customWidth="1"/>
    <col min="11292" max="11292" width="3.5703125" customWidth="1"/>
    <col min="11293" max="11293" width="1.5703125" customWidth="1"/>
    <col min="11294" max="11294" width="5.5703125" customWidth="1"/>
    <col min="11295" max="11295" width="3.42578125" customWidth="1"/>
    <col min="11296" max="11296" width="5.5703125" customWidth="1"/>
    <col min="11297" max="11297" width="3.5703125" customWidth="1"/>
    <col min="11298" max="11298" width="1.5703125" customWidth="1"/>
    <col min="11299" max="11299" width="3.42578125" customWidth="1"/>
    <col min="11300" max="11300" width="4.5703125" customWidth="1"/>
    <col min="11301" max="11301" width="3.42578125" customWidth="1"/>
    <col min="11302" max="11302" width="5.5703125" customWidth="1"/>
    <col min="11303" max="11303" width="3.5703125" customWidth="1"/>
    <col min="11519" max="11519" width="1.42578125" customWidth="1"/>
    <col min="11520" max="11520" width="5.5703125" customWidth="1"/>
    <col min="11521" max="11524" width="6.7109375" customWidth="1"/>
    <col min="11525" max="11526" width="7.5703125" customWidth="1"/>
    <col min="11527" max="11527" width="8" customWidth="1"/>
    <col min="11528" max="11535" width="7.5703125" customWidth="1"/>
    <col min="11536" max="11536" width="6.42578125" customWidth="1"/>
    <col min="11537" max="11538" width="7.5703125" customWidth="1"/>
    <col min="11539" max="11539" width="2.140625" customWidth="1"/>
    <col min="11540" max="11540" width="5.5703125" customWidth="1"/>
    <col min="11541" max="11541" width="3.5703125" customWidth="1"/>
    <col min="11542" max="11542" width="5.5703125" customWidth="1"/>
    <col min="11543" max="11543" width="3.5703125" customWidth="1"/>
    <col min="11544" max="11544" width="1.5703125" customWidth="1"/>
    <col min="11545" max="11545" width="5.5703125" customWidth="1"/>
    <col min="11546" max="11546" width="3.42578125" customWidth="1"/>
    <col min="11547" max="11547" width="5.5703125" customWidth="1"/>
    <col min="11548" max="11548" width="3.5703125" customWidth="1"/>
    <col min="11549" max="11549" width="1.5703125" customWidth="1"/>
    <col min="11550" max="11550" width="5.5703125" customWidth="1"/>
    <col min="11551" max="11551" width="3.42578125" customWidth="1"/>
    <col min="11552" max="11552" width="5.5703125" customWidth="1"/>
    <col min="11553" max="11553" width="3.5703125" customWidth="1"/>
    <col min="11554" max="11554" width="1.5703125" customWidth="1"/>
    <col min="11555" max="11555" width="3.42578125" customWidth="1"/>
    <col min="11556" max="11556" width="4.5703125" customWidth="1"/>
    <col min="11557" max="11557" width="3.42578125" customWidth="1"/>
    <col min="11558" max="11558" width="5.5703125" customWidth="1"/>
    <col min="11559" max="11559" width="3.5703125" customWidth="1"/>
    <col min="11775" max="11775" width="1.42578125" customWidth="1"/>
    <col min="11776" max="11776" width="5.5703125" customWidth="1"/>
    <col min="11777" max="11780" width="6.7109375" customWidth="1"/>
    <col min="11781" max="11782" width="7.5703125" customWidth="1"/>
    <col min="11783" max="11783" width="8" customWidth="1"/>
    <col min="11784" max="11791" width="7.5703125" customWidth="1"/>
    <col min="11792" max="11792" width="6.42578125" customWidth="1"/>
    <col min="11793" max="11794" width="7.5703125" customWidth="1"/>
    <col min="11795" max="11795" width="2.140625" customWidth="1"/>
    <col min="11796" max="11796" width="5.5703125" customWidth="1"/>
    <col min="11797" max="11797" width="3.5703125" customWidth="1"/>
    <col min="11798" max="11798" width="5.5703125" customWidth="1"/>
    <col min="11799" max="11799" width="3.5703125" customWidth="1"/>
    <col min="11800" max="11800" width="1.5703125" customWidth="1"/>
    <col min="11801" max="11801" width="5.5703125" customWidth="1"/>
    <col min="11802" max="11802" width="3.42578125" customWidth="1"/>
    <col min="11803" max="11803" width="5.5703125" customWidth="1"/>
    <col min="11804" max="11804" width="3.5703125" customWidth="1"/>
    <col min="11805" max="11805" width="1.5703125" customWidth="1"/>
    <col min="11806" max="11806" width="5.5703125" customWidth="1"/>
    <col min="11807" max="11807" width="3.42578125" customWidth="1"/>
    <col min="11808" max="11808" width="5.5703125" customWidth="1"/>
    <col min="11809" max="11809" width="3.5703125" customWidth="1"/>
    <col min="11810" max="11810" width="1.5703125" customWidth="1"/>
    <col min="11811" max="11811" width="3.42578125" customWidth="1"/>
    <col min="11812" max="11812" width="4.5703125" customWidth="1"/>
    <col min="11813" max="11813" width="3.42578125" customWidth="1"/>
    <col min="11814" max="11814" width="5.5703125" customWidth="1"/>
    <col min="11815" max="11815" width="3.5703125" customWidth="1"/>
    <col min="12031" max="12031" width="1.42578125" customWidth="1"/>
    <col min="12032" max="12032" width="5.5703125" customWidth="1"/>
    <col min="12033" max="12036" width="6.7109375" customWidth="1"/>
    <col min="12037" max="12038" width="7.5703125" customWidth="1"/>
    <col min="12039" max="12039" width="8" customWidth="1"/>
    <col min="12040" max="12047" width="7.5703125" customWidth="1"/>
    <col min="12048" max="12048" width="6.42578125" customWidth="1"/>
    <col min="12049" max="12050" width="7.5703125" customWidth="1"/>
    <col min="12051" max="12051" width="2.140625" customWidth="1"/>
    <col min="12052" max="12052" width="5.5703125" customWidth="1"/>
    <col min="12053" max="12053" width="3.5703125" customWidth="1"/>
    <col min="12054" max="12054" width="5.5703125" customWidth="1"/>
    <col min="12055" max="12055" width="3.5703125" customWidth="1"/>
    <col min="12056" max="12056" width="1.5703125" customWidth="1"/>
    <col min="12057" max="12057" width="5.5703125" customWidth="1"/>
    <col min="12058" max="12058" width="3.42578125" customWidth="1"/>
    <col min="12059" max="12059" width="5.5703125" customWidth="1"/>
    <col min="12060" max="12060" width="3.5703125" customWidth="1"/>
    <col min="12061" max="12061" width="1.5703125" customWidth="1"/>
    <col min="12062" max="12062" width="5.5703125" customWidth="1"/>
    <col min="12063" max="12063" width="3.42578125" customWidth="1"/>
    <col min="12064" max="12064" width="5.5703125" customWidth="1"/>
    <col min="12065" max="12065" width="3.5703125" customWidth="1"/>
    <col min="12066" max="12066" width="1.5703125" customWidth="1"/>
    <col min="12067" max="12067" width="3.42578125" customWidth="1"/>
    <col min="12068" max="12068" width="4.5703125" customWidth="1"/>
    <col min="12069" max="12069" width="3.42578125" customWidth="1"/>
    <col min="12070" max="12070" width="5.5703125" customWidth="1"/>
    <col min="12071" max="12071" width="3.5703125" customWidth="1"/>
    <col min="12287" max="12287" width="1.42578125" customWidth="1"/>
    <col min="12288" max="12288" width="5.5703125" customWidth="1"/>
    <col min="12289" max="12292" width="6.7109375" customWidth="1"/>
    <col min="12293" max="12294" width="7.5703125" customWidth="1"/>
    <col min="12295" max="12295" width="8" customWidth="1"/>
    <col min="12296" max="12303" width="7.5703125" customWidth="1"/>
    <col min="12304" max="12304" width="6.42578125" customWidth="1"/>
    <col min="12305" max="12306" width="7.5703125" customWidth="1"/>
    <col min="12307" max="12307" width="2.140625" customWidth="1"/>
    <col min="12308" max="12308" width="5.5703125" customWidth="1"/>
    <col min="12309" max="12309" width="3.5703125" customWidth="1"/>
    <col min="12310" max="12310" width="5.5703125" customWidth="1"/>
    <col min="12311" max="12311" width="3.5703125" customWidth="1"/>
    <col min="12312" max="12312" width="1.5703125" customWidth="1"/>
    <col min="12313" max="12313" width="5.5703125" customWidth="1"/>
    <col min="12314" max="12314" width="3.42578125" customWidth="1"/>
    <col min="12315" max="12315" width="5.5703125" customWidth="1"/>
    <col min="12316" max="12316" width="3.5703125" customWidth="1"/>
    <col min="12317" max="12317" width="1.5703125" customWidth="1"/>
    <col min="12318" max="12318" width="5.5703125" customWidth="1"/>
    <col min="12319" max="12319" width="3.42578125" customWidth="1"/>
    <col min="12320" max="12320" width="5.5703125" customWidth="1"/>
    <col min="12321" max="12321" width="3.5703125" customWidth="1"/>
    <col min="12322" max="12322" width="1.5703125" customWidth="1"/>
    <col min="12323" max="12323" width="3.42578125" customWidth="1"/>
    <col min="12324" max="12324" width="4.5703125" customWidth="1"/>
    <col min="12325" max="12325" width="3.42578125" customWidth="1"/>
    <col min="12326" max="12326" width="5.5703125" customWidth="1"/>
    <col min="12327" max="12327" width="3.5703125" customWidth="1"/>
    <col min="12543" max="12543" width="1.42578125" customWidth="1"/>
    <col min="12544" max="12544" width="5.5703125" customWidth="1"/>
    <col min="12545" max="12548" width="6.7109375" customWidth="1"/>
    <col min="12549" max="12550" width="7.5703125" customWidth="1"/>
    <col min="12551" max="12551" width="8" customWidth="1"/>
    <col min="12552" max="12559" width="7.5703125" customWidth="1"/>
    <col min="12560" max="12560" width="6.42578125" customWidth="1"/>
    <col min="12561" max="12562" width="7.5703125" customWidth="1"/>
    <col min="12563" max="12563" width="2.140625" customWidth="1"/>
    <col min="12564" max="12564" width="5.5703125" customWidth="1"/>
    <col min="12565" max="12565" width="3.5703125" customWidth="1"/>
    <col min="12566" max="12566" width="5.5703125" customWidth="1"/>
    <col min="12567" max="12567" width="3.5703125" customWidth="1"/>
    <col min="12568" max="12568" width="1.5703125" customWidth="1"/>
    <col min="12569" max="12569" width="5.5703125" customWidth="1"/>
    <col min="12570" max="12570" width="3.42578125" customWidth="1"/>
    <col min="12571" max="12571" width="5.5703125" customWidth="1"/>
    <col min="12572" max="12572" width="3.5703125" customWidth="1"/>
    <col min="12573" max="12573" width="1.5703125" customWidth="1"/>
    <col min="12574" max="12574" width="5.5703125" customWidth="1"/>
    <col min="12575" max="12575" width="3.42578125" customWidth="1"/>
    <col min="12576" max="12576" width="5.5703125" customWidth="1"/>
    <col min="12577" max="12577" width="3.5703125" customWidth="1"/>
    <col min="12578" max="12578" width="1.5703125" customWidth="1"/>
    <col min="12579" max="12579" width="3.42578125" customWidth="1"/>
    <col min="12580" max="12580" width="4.5703125" customWidth="1"/>
    <col min="12581" max="12581" width="3.42578125" customWidth="1"/>
    <col min="12582" max="12582" width="5.5703125" customWidth="1"/>
    <col min="12583" max="12583" width="3.5703125" customWidth="1"/>
    <col min="12799" max="12799" width="1.42578125" customWidth="1"/>
    <col min="12800" max="12800" width="5.5703125" customWidth="1"/>
    <col min="12801" max="12804" width="6.7109375" customWidth="1"/>
    <col min="12805" max="12806" width="7.5703125" customWidth="1"/>
    <col min="12807" max="12807" width="8" customWidth="1"/>
    <col min="12808" max="12815" width="7.5703125" customWidth="1"/>
    <col min="12816" max="12816" width="6.42578125" customWidth="1"/>
    <col min="12817" max="12818" width="7.5703125" customWidth="1"/>
    <col min="12819" max="12819" width="2.140625" customWidth="1"/>
    <col min="12820" max="12820" width="5.5703125" customWidth="1"/>
    <col min="12821" max="12821" width="3.5703125" customWidth="1"/>
    <col min="12822" max="12822" width="5.5703125" customWidth="1"/>
    <col min="12823" max="12823" width="3.5703125" customWidth="1"/>
    <col min="12824" max="12824" width="1.5703125" customWidth="1"/>
    <col min="12825" max="12825" width="5.5703125" customWidth="1"/>
    <col min="12826" max="12826" width="3.42578125" customWidth="1"/>
    <col min="12827" max="12827" width="5.5703125" customWidth="1"/>
    <col min="12828" max="12828" width="3.5703125" customWidth="1"/>
    <col min="12829" max="12829" width="1.5703125" customWidth="1"/>
    <col min="12830" max="12830" width="5.5703125" customWidth="1"/>
    <col min="12831" max="12831" width="3.42578125" customWidth="1"/>
    <col min="12832" max="12832" width="5.5703125" customWidth="1"/>
    <col min="12833" max="12833" width="3.5703125" customWidth="1"/>
    <col min="12834" max="12834" width="1.5703125" customWidth="1"/>
    <col min="12835" max="12835" width="3.42578125" customWidth="1"/>
    <col min="12836" max="12836" width="4.5703125" customWidth="1"/>
    <col min="12837" max="12837" width="3.42578125" customWidth="1"/>
    <col min="12838" max="12838" width="5.5703125" customWidth="1"/>
    <col min="12839" max="12839" width="3.5703125" customWidth="1"/>
    <col min="13055" max="13055" width="1.42578125" customWidth="1"/>
    <col min="13056" max="13056" width="5.5703125" customWidth="1"/>
    <col min="13057" max="13060" width="6.7109375" customWidth="1"/>
    <col min="13061" max="13062" width="7.5703125" customWidth="1"/>
    <col min="13063" max="13063" width="8" customWidth="1"/>
    <col min="13064" max="13071" width="7.5703125" customWidth="1"/>
    <col min="13072" max="13072" width="6.42578125" customWidth="1"/>
    <col min="13073" max="13074" width="7.5703125" customWidth="1"/>
    <col min="13075" max="13075" width="2.140625" customWidth="1"/>
    <col min="13076" max="13076" width="5.5703125" customWidth="1"/>
    <col min="13077" max="13077" width="3.5703125" customWidth="1"/>
    <col min="13078" max="13078" width="5.5703125" customWidth="1"/>
    <col min="13079" max="13079" width="3.5703125" customWidth="1"/>
    <col min="13080" max="13080" width="1.5703125" customWidth="1"/>
    <col min="13081" max="13081" width="5.5703125" customWidth="1"/>
    <col min="13082" max="13082" width="3.42578125" customWidth="1"/>
    <col min="13083" max="13083" width="5.5703125" customWidth="1"/>
    <col min="13084" max="13084" width="3.5703125" customWidth="1"/>
    <col min="13085" max="13085" width="1.5703125" customWidth="1"/>
    <col min="13086" max="13086" width="5.5703125" customWidth="1"/>
    <col min="13087" max="13087" width="3.42578125" customWidth="1"/>
    <col min="13088" max="13088" width="5.5703125" customWidth="1"/>
    <col min="13089" max="13089" width="3.5703125" customWidth="1"/>
    <col min="13090" max="13090" width="1.5703125" customWidth="1"/>
    <col min="13091" max="13091" width="3.42578125" customWidth="1"/>
    <col min="13092" max="13092" width="4.5703125" customWidth="1"/>
    <col min="13093" max="13093" width="3.42578125" customWidth="1"/>
    <col min="13094" max="13094" width="5.5703125" customWidth="1"/>
    <col min="13095" max="13095" width="3.5703125" customWidth="1"/>
    <col min="13311" max="13311" width="1.42578125" customWidth="1"/>
    <col min="13312" max="13312" width="5.5703125" customWidth="1"/>
    <col min="13313" max="13316" width="6.7109375" customWidth="1"/>
    <col min="13317" max="13318" width="7.5703125" customWidth="1"/>
    <col min="13319" max="13319" width="8" customWidth="1"/>
    <col min="13320" max="13327" width="7.5703125" customWidth="1"/>
    <col min="13328" max="13328" width="6.42578125" customWidth="1"/>
    <col min="13329" max="13330" width="7.5703125" customWidth="1"/>
    <col min="13331" max="13331" width="2.140625" customWidth="1"/>
    <col min="13332" max="13332" width="5.5703125" customWidth="1"/>
    <col min="13333" max="13333" width="3.5703125" customWidth="1"/>
    <col min="13334" max="13334" width="5.5703125" customWidth="1"/>
    <col min="13335" max="13335" width="3.5703125" customWidth="1"/>
    <col min="13336" max="13336" width="1.5703125" customWidth="1"/>
    <col min="13337" max="13337" width="5.5703125" customWidth="1"/>
    <col min="13338" max="13338" width="3.42578125" customWidth="1"/>
    <col min="13339" max="13339" width="5.5703125" customWidth="1"/>
    <col min="13340" max="13340" width="3.5703125" customWidth="1"/>
    <col min="13341" max="13341" width="1.5703125" customWidth="1"/>
    <col min="13342" max="13342" width="5.5703125" customWidth="1"/>
    <col min="13343" max="13343" width="3.42578125" customWidth="1"/>
    <col min="13344" max="13344" width="5.5703125" customWidth="1"/>
    <col min="13345" max="13345" width="3.5703125" customWidth="1"/>
    <col min="13346" max="13346" width="1.5703125" customWidth="1"/>
    <col min="13347" max="13347" width="3.42578125" customWidth="1"/>
    <col min="13348" max="13348" width="4.5703125" customWidth="1"/>
    <col min="13349" max="13349" width="3.42578125" customWidth="1"/>
    <col min="13350" max="13350" width="5.5703125" customWidth="1"/>
    <col min="13351" max="13351" width="3.5703125" customWidth="1"/>
    <col min="13567" max="13567" width="1.42578125" customWidth="1"/>
    <col min="13568" max="13568" width="5.5703125" customWidth="1"/>
    <col min="13569" max="13572" width="6.7109375" customWidth="1"/>
    <col min="13573" max="13574" width="7.5703125" customWidth="1"/>
    <col min="13575" max="13575" width="8" customWidth="1"/>
    <col min="13576" max="13583" width="7.5703125" customWidth="1"/>
    <col min="13584" max="13584" width="6.42578125" customWidth="1"/>
    <col min="13585" max="13586" width="7.5703125" customWidth="1"/>
    <col min="13587" max="13587" width="2.140625" customWidth="1"/>
    <col min="13588" max="13588" width="5.5703125" customWidth="1"/>
    <col min="13589" max="13589" width="3.5703125" customWidth="1"/>
    <col min="13590" max="13590" width="5.5703125" customWidth="1"/>
    <col min="13591" max="13591" width="3.5703125" customWidth="1"/>
    <col min="13592" max="13592" width="1.5703125" customWidth="1"/>
    <col min="13593" max="13593" width="5.5703125" customWidth="1"/>
    <col min="13594" max="13594" width="3.42578125" customWidth="1"/>
    <col min="13595" max="13595" width="5.5703125" customWidth="1"/>
    <col min="13596" max="13596" width="3.5703125" customWidth="1"/>
    <col min="13597" max="13597" width="1.5703125" customWidth="1"/>
    <col min="13598" max="13598" width="5.5703125" customWidth="1"/>
    <col min="13599" max="13599" width="3.42578125" customWidth="1"/>
    <col min="13600" max="13600" width="5.5703125" customWidth="1"/>
    <col min="13601" max="13601" width="3.5703125" customWidth="1"/>
    <col min="13602" max="13602" width="1.5703125" customWidth="1"/>
    <col min="13603" max="13603" width="3.42578125" customWidth="1"/>
    <col min="13604" max="13604" width="4.5703125" customWidth="1"/>
    <col min="13605" max="13605" width="3.42578125" customWidth="1"/>
    <col min="13606" max="13606" width="5.5703125" customWidth="1"/>
    <col min="13607" max="13607" width="3.5703125" customWidth="1"/>
    <col min="13823" max="13823" width="1.42578125" customWidth="1"/>
    <col min="13824" max="13824" width="5.5703125" customWidth="1"/>
    <col min="13825" max="13828" width="6.7109375" customWidth="1"/>
    <col min="13829" max="13830" width="7.5703125" customWidth="1"/>
    <col min="13831" max="13831" width="8" customWidth="1"/>
    <col min="13832" max="13839" width="7.5703125" customWidth="1"/>
    <col min="13840" max="13840" width="6.42578125" customWidth="1"/>
    <col min="13841" max="13842" width="7.5703125" customWidth="1"/>
    <col min="13843" max="13843" width="2.140625" customWidth="1"/>
    <col min="13844" max="13844" width="5.5703125" customWidth="1"/>
    <col min="13845" max="13845" width="3.5703125" customWidth="1"/>
    <col min="13846" max="13846" width="5.5703125" customWidth="1"/>
    <col min="13847" max="13847" width="3.5703125" customWidth="1"/>
    <col min="13848" max="13848" width="1.5703125" customWidth="1"/>
    <col min="13849" max="13849" width="5.5703125" customWidth="1"/>
    <col min="13850" max="13850" width="3.42578125" customWidth="1"/>
    <col min="13851" max="13851" width="5.5703125" customWidth="1"/>
    <col min="13852" max="13852" width="3.5703125" customWidth="1"/>
    <col min="13853" max="13853" width="1.5703125" customWidth="1"/>
    <col min="13854" max="13854" width="5.5703125" customWidth="1"/>
    <col min="13855" max="13855" width="3.42578125" customWidth="1"/>
    <col min="13856" max="13856" width="5.5703125" customWidth="1"/>
    <col min="13857" max="13857" width="3.5703125" customWidth="1"/>
    <col min="13858" max="13858" width="1.5703125" customWidth="1"/>
    <col min="13859" max="13859" width="3.42578125" customWidth="1"/>
    <col min="13860" max="13860" width="4.5703125" customWidth="1"/>
    <col min="13861" max="13861" width="3.42578125" customWidth="1"/>
    <col min="13862" max="13862" width="5.5703125" customWidth="1"/>
    <col min="13863" max="13863" width="3.5703125" customWidth="1"/>
    <col min="14079" max="14079" width="1.42578125" customWidth="1"/>
    <col min="14080" max="14080" width="5.5703125" customWidth="1"/>
    <col min="14081" max="14084" width="6.7109375" customWidth="1"/>
    <col min="14085" max="14086" width="7.5703125" customWidth="1"/>
    <col min="14087" max="14087" width="8" customWidth="1"/>
    <col min="14088" max="14095" width="7.5703125" customWidth="1"/>
    <col min="14096" max="14096" width="6.42578125" customWidth="1"/>
    <col min="14097" max="14098" width="7.5703125" customWidth="1"/>
    <col min="14099" max="14099" width="2.140625" customWidth="1"/>
    <col min="14100" max="14100" width="5.5703125" customWidth="1"/>
    <col min="14101" max="14101" width="3.5703125" customWidth="1"/>
    <col min="14102" max="14102" width="5.5703125" customWidth="1"/>
    <col min="14103" max="14103" width="3.5703125" customWidth="1"/>
    <col min="14104" max="14104" width="1.5703125" customWidth="1"/>
    <col min="14105" max="14105" width="5.5703125" customWidth="1"/>
    <col min="14106" max="14106" width="3.42578125" customWidth="1"/>
    <col min="14107" max="14107" width="5.5703125" customWidth="1"/>
    <col min="14108" max="14108" width="3.5703125" customWidth="1"/>
    <col min="14109" max="14109" width="1.5703125" customWidth="1"/>
    <col min="14110" max="14110" width="5.5703125" customWidth="1"/>
    <col min="14111" max="14111" width="3.42578125" customWidth="1"/>
    <col min="14112" max="14112" width="5.5703125" customWidth="1"/>
    <col min="14113" max="14113" width="3.5703125" customWidth="1"/>
    <col min="14114" max="14114" width="1.5703125" customWidth="1"/>
    <col min="14115" max="14115" width="3.42578125" customWidth="1"/>
    <col min="14116" max="14116" width="4.5703125" customWidth="1"/>
    <col min="14117" max="14117" width="3.42578125" customWidth="1"/>
    <col min="14118" max="14118" width="5.5703125" customWidth="1"/>
    <col min="14119" max="14119" width="3.5703125" customWidth="1"/>
    <col min="14335" max="14335" width="1.42578125" customWidth="1"/>
    <col min="14336" max="14336" width="5.5703125" customWidth="1"/>
    <col min="14337" max="14340" width="6.7109375" customWidth="1"/>
    <col min="14341" max="14342" width="7.5703125" customWidth="1"/>
    <col min="14343" max="14343" width="8" customWidth="1"/>
    <col min="14344" max="14351" width="7.5703125" customWidth="1"/>
    <col min="14352" max="14352" width="6.42578125" customWidth="1"/>
    <col min="14353" max="14354" width="7.5703125" customWidth="1"/>
    <col min="14355" max="14355" width="2.140625" customWidth="1"/>
    <col min="14356" max="14356" width="5.5703125" customWidth="1"/>
    <col min="14357" max="14357" width="3.5703125" customWidth="1"/>
    <col min="14358" max="14358" width="5.5703125" customWidth="1"/>
    <col min="14359" max="14359" width="3.5703125" customWidth="1"/>
    <col min="14360" max="14360" width="1.5703125" customWidth="1"/>
    <col min="14361" max="14361" width="5.5703125" customWidth="1"/>
    <col min="14362" max="14362" width="3.42578125" customWidth="1"/>
    <col min="14363" max="14363" width="5.5703125" customWidth="1"/>
    <col min="14364" max="14364" width="3.5703125" customWidth="1"/>
    <col min="14365" max="14365" width="1.5703125" customWidth="1"/>
    <col min="14366" max="14366" width="5.5703125" customWidth="1"/>
    <col min="14367" max="14367" width="3.42578125" customWidth="1"/>
    <col min="14368" max="14368" width="5.5703125" customWidth="1"/>
    <col min="14369" max="14369" width="3.5703125" customWidth="1"/>
    <col min="14370" max="14370" width="1.5703125" customWidth="1"/>
    <col min="14371" max="14371" width="3.42578125" customWidth="1"/>
    <col min="14372" max="14372" width="4.5703125" customWidth="1"/>
    <col min="14373" max="14373" width="3.42578125" customWidth="1"/>
    <col min="14374" max="14374" width="5.5703125" customWidth="1"/>
    <col min="14375" max="14375" width="3.5703125" customWidth="1"/>
    <col min="14591" max="14591" width="1.42578125" customWidth="1"/>
    <col min="14592" max="14592" width="5.5703125" customWidth="1"/>
    <col min="14593" max="14596" width="6.7109375" customWidth="1"/>
    <col min="14597" max="14598" width="7.5703125" customWidth="1"/>
    <col min="14599" max="14599" width="8" customWidth="1"/>
    <col min="14600" max="14607" width="7.5703125" customWidth="1"/>
    <col min="14608" max="14608" width="6.42578125" customWidth="1"/>
    <col min="14609" max="14610" width="7.5703125" customWidth="1"/>
    <col min="14611" max="14611" width="2.140625" customWidth="1"/>
    <col min="14612" max="14612" width="5.5703125" customWidth="1"/>
    <col min="14613" max="14613" width="3.5703125" customWidth="1"/>
    <col min="14614" max="14614" width="5.5703125" customWidth="1"/>
    <col min="14615" max="14615" width="3.5703125" customWidth="1"/>
    <col min="14616" max="14616" width="1.5703125" customWidth="1"/>
    <col min="14617" max="14617" width="5.5703125" customWidth="1"/>
    <col min="14618" max="14618" width="3.42578125" customWidth="1"/>
    <col min="14619" max="14619" width="5.5703125" customWidth="1"/>
    <col min="14620" max="14620" width="3.5703125" customWidth="1"/>
    <col min="14621" max="14621" width="1.5703125" customWidth="1"/>
    <col min="14622" max="14622" width="5.5703125" customWidth="1"/>
    <col min="14623" max="14623" width="3.42578125" customWidth="1"/>
    <col min="14624" max="14624" width="5.5703125" customWidth="1"/>
    <col min="14625" max="14625" width="3.5703125" customWidth="1"/>
    <col min="14626" max="14626" width="1.5703125" customWidth="1"/>
    <col min="14627" max="14627" width="3.42578125" customWidth="1"/>
    <col min="14628" max="14628" width="4.5703125" customWidth="1"/>
    <col min="14629" max="14629" width="3.42578125" customWidth="1"/>
    <col min="14630" max="14630" width="5.5703125" customWidth="1"/>
    <col min="14631" max="14631" width="3.5703125" customWidth="1"/>
    <col min="14847" max="14847" width="1.42578125" customWidth="1"/>
    <col min="14848" max="14848" width="5.5703125" customWidth="1"/>
    <col min="14849" max="14852" width="6.7109375" customWidth="1"/>
    <col min="14853" max="14854" width="7.5703125" customWidth="1"/>
    <col min="14855" max="14855" width="8" customWidth="1"/>
    <col min="14856" max="14863" width="7.5703125" customWidth="1"/>
    <col min="14864" max="14864" width="6.42578125" customWidth="1"/>
    <col min="14865" max="14866" width="7.5703125" customWidth="1"/>
    <col min="14867" max="14867" width="2.140625" customWidth="1"/>
    <col min="14868" max="14868" width="5.5703125" customWidth="1"/>
    <col min="14869" max="14869" width="3.5703125" customWidth="1"/>
    <col min="14870" max="14870" width="5.5703125" customWidth="1"/>
    <col min="14871" max="14871" width="3.5703125" customWidth="1"/>
    <col min="14872" max="14872" width="1.5703125" customWidth="1"/>
    <col min="14873" max="14873" width="5.5703125" customWidth="1"/>
    <col min="14874" max="14874" width="3.42578125" customWidth="1"/>
    <col min="14875" max="14875" width="5.5703125" customWidth="1"/>
    <col min="14876" max="14876" width="3.5703125" customWidth="1"/>
    <col min="14877" max="14877" width="1.5703125" customWidth="1"/>
    <col min="14878" max="14878" width="5.5703125" customWidth="1"/>
    <col min="14879" max="14879" width="3.42578125" customWidth="1"/>
    <col min="14880" max="14880" width="5.5703125" customWidth="1"/>
    <col min="14881" max="14881" width="3.5703125" customWidth="1"/>
    <col min="14882" max="14882" width="1.5703125" customWidth="1"/>
    <col min="14883" max="14883" width="3.42578125" customWidth="1"/>
    <col min="14884" max="14884" width="4.5703125" customWidth="1"/>
    <col min="14885" max="14885" width="3.42578125" customWidth="1"/>
    <col min="14886" max="14886" width="5.5703125" customWidth="1"/>
    <col min="14887" max="14887" width="3.5703125" customWidth="1"/>
    <col min="15103" max="15103" width="1.42578125" customWidth="1"/>
    <col min="15104" max="15104" width="5.5703125" customWidth="1"/>
    <col min="15105" max="15108" width="6.7109375" customWidth="1"/>
    <col min="15109" max="15110" width="7.5703125" customWidth="1"/>
    <col min="15111" max="15111" width="8" customWidth="1"/>
    <col min="15112" max="15119" width="7.5703125" customWidth="1"/>
    <col min="15120" max="15120" width="6.42578125" customWidth="1"/>
    <col min="15121" max="15122" width="7.5703125" customWidth="1"/>
    <col min="15123" max="15123" width="2.140625" customWidth="1"/>
    <col min="15124" max="15124" width="5.5703125" customWidth="1"/>
    <col min="15125" max="15125" width="3.5703125" customWidth="1"/>
    <col min="15126" max="15126" width="5.5703125" customWidth="1"/>
    <col min="15127" max="15127" width="3.5703125" customWidth="1"/>
    <col min="15128" max="15128" width="1.5703125" customWidth="1"/>
    <col min="15129" max="15129" width="5.5703125" customWidth="1"/>
    <col min="15130" max="15130" width="3.42578125" customWidth="1"/>
    <col min="15131" max="15131" width="5.5703125" customWidth="1"/>
    <col min="15132" max="15132" width="3.5703125" customWidth="1"/>
    <col min="15133" max="15133" width="1.5703125" customWidth="1"/>
    <col min="15134" max="15134" width="5.5703125" customWidth="1"/>
    <col min="15135" max="15135" width="3.42578125" customWidth="1"/>
    <col min="15136" max="15136" width="5.5703125" customWidth="1"/>
    <col min="15137" max="15137" width="3.5703125" customWidth="1"/>
    <col min="15138" max="15138" width="1.5703125" customWidth="1"/>
    <col min="15139" max="15139" width="3.42578125" customWidth="1"/>
    <col min="15140" max="15140" width="4.5703125" customWidth="1"/>
    <col min="15141" max="15141" width="3.42578125" customWidth="1"/>
    <col min="15142" max="15142" width="5.5703125" customWidth="1"/>
    <col min="15143" max="15143" width="3.5703125" customWidth="1"/>
    <col min="15359" max="15359" width="1.42578125" customWidth="1"/>
    <col min="15360" max="15360" width="5.5703125" customWidth="1"/>
    <col min="15361" max="15364" width="6.7109375" customWidth="1"/>
    <col min="15365" max="15366" width="7.5703125" customWidth="1"/>
    <col min="15367" max="15367" width="8" customWidth="1"/>
    <col min="15368" max="15375" width="7.5703125" customWidth="1"/>
    <col min="15376" max="15376" width="6.42578125" customWidth="1"/>
    <col min="15377" max="15378" width="7.5703125" customWidth="1"/>
    <col min="15379" max="15379" width="2.140625" customWidth="1"/>
    <col min="15380" max="15380" width="5.5703125" customWidth="1"/>
    <col min="15381" max="15381" width="3.5703125" customWidth="1"/>
    <col min="15382" max="15382" width="5.5703125" customWidth="1"/>
    <col min="15383" max="15383" width="3.5703125" customWidth="1"/>
    <col min="15384" max="15384" width="1.5703125" customWidth="1"/>
    <col min="15385" max="15385" width="5.5703125" customWidth="1"/>
    <col min="15386" max="15386" width="3.42578125" customWidth="1"/>
    <col min="15387" max="15387" width="5.5703125" customWidth="1"/>
    <col min="15388" max="15388" width="3.5703125" customWidth="1"/>
    <col min="15389" max="15389" width="1.5703125" customWidth="1"/>
    <col min="15390" max="15390" width="5.5703125" customWidth="1"/>
    <col min="15391" max="15391" width="3.42578125" customWidth="1"/>
    <col min="15392" max="15392" width="5.5703125" customWidth="1"/>
    <col min="15393" max="15393" width="3.5703125" customWidth="1"/>
    <col min="15394" max="15394" width="1.5703125" customWidth="1"/>
    <col min="15395" max="15395" width="3.42578125" customWidth="1"/>
    <col min="15396" max="15396" width="4.5703125" customWidth="1"/>
    <col min="15397" max="15397" width="3.42578125" customWidth="1"/>
    <col min="15398" max="15398" width="5.5703125" customWidth="1"/>
    <col min="15399" max="15399" width="3.5703125" customWidth="1"/>
    <col min="15615" max="15615" width="1.42578125" customWidth="1"/>
    <col min="15616" max="15616" width="5.5703125" customWidth="1"/>
    <col min="15617" max="15620" width="6.7109375" customWidth="1"/>
    <col min="15621" max="15622" width="7.5703125" customWidth="1"/>
    <col min="15623" max="15623" width="8" customWidth="1"/>
    <col min="15624" max="15631" width="7.5703125" customWidth="1"/>
    <col min="15632" max="15632" width="6.42578125" customWidth="1"/>
    <col min="15633" max="15634" width="7.5703125" customWidth="1"/>
    <col min="15635" max="15635" width="2.140625" customWidth="1"/>
    <col min="15636" max="15636" width="5.5703125" customWidth="1"/>
    <col min="15637" max="15637" width="3.5703125" customWidth="1"/>
    <col min="15638" max="15638" width="5.5703125" customWidth="1"/>
    <col min="15639" max="15639" width="3.5703125" customWidth="1"/>
    <col min="15640" max="15640" width="1.5703125" customWidth="1"/>
    <col min="15641" max="15641" width="5.5703125" customWidth="1"/>
    <col min="15642" max="15642" width="3.42578125" customWidth="1"/>
    <col min="15643" max="15643" width="5.5703125" customWidth="1"/>
    <col min="15644" max="15644" width="3.5703125" customWidth="1"/>
    <col min="15645" max="15645" width="1.5703125" customWidth="1"/>
    <col min="15646" max="15646" width="5.5703125" customWidth="1"/>
    <col min="15647" max="15647" width="3.42578125" customWidth="1"/>
    <col min="15648" max="15648" width="5.5703125" customWidth="1"/>
    <col min="15649" max="15649" width="3.5703125" customWidth="1"/>
    <col min="15650" max="15650" width="1.5703125" customWidth="1"/>
    <col min="15651" max="15651" width="3.42578125" customWidth="1"/>
    <col min="15652" max="15652" width="4.5703125" customWidth="1"/>
    <col min="15653" max="15653" width="3.42578125" customWidth="1"/>
    <col min="15654" max="15654" width="5.5703125" customWidth="1"/>
    <col min="15655" max="15655" width="3.5703125" customWidth="1"/>
    <col min="15871" max="15871" width="1.42578125" customWidth="1"/>
    <col min="15872" max="15872" width="5.5703125" customWidth="1"/>
    <col min="15873" max="15876" width="6.7109375" customWidth="1"/>
    <col min="15877" max="15878" width="7.5703125" customWidth="1"/>
    <col min="15879" max="15879" width="8" customWidth="1"/>
    <col min="15880" max="15887" width="7.5703125" customWidth="1"/>
    <col min="15888" max="15888" width="6.42578125" customWidth="1"/>
    <col min="15889" max="15890" width="7.5703125" customWidth="1"/>
    <col min="15891" max="15891" width="2.140625" customWidth="1"/>
    <col min="15892" max="15892" width="5.5703125" customWidth="1"/>
    <col min="15893" max="15893" width="3.5703125" customWidth="1"/>
    <col min="15894" max="15894" width="5.5703125" customWidth="1"/>
    <col min="15895" max="15895" width="3.5703125" customWidth="1"/>
    <col min="15896" max="15896" width="1.5703125" customWidth="1"/>
    <col min="15897" max="15897" width="5.5703125" customWidth="1"/>
    <col min="15898" max="15898" width="3.42578125" customWidth="1"/>
    <col min="15899" max="15899" width="5.5703125" customWidth="1"/>
    <col min="15900" max="15900" width="3.5703125" customWidth="1"/>
    <col min="15901" max="15901" width="1.5703125" customWidth="1"/>
    <col min="15902" max="15902" width="5.5703125" customWidth="1"/>
    <col min="15903" max="15903" width="3.42578125" customWidth="1"/>
    <col min="15904" max="15904" width="5.5703125" customWidth="1"/>
    <col min="15905" max="15905" width="3.5703125" customWidth="1"/>
    <col min="15906" max="15906" width="1.5703125" customWidth="1"/>
    <col min="15907" max="15907" width="3.42578125" customWidth="1"/>
    <col min="15908" max="15908" width="4.5703125" customWidth="1"/>
    <col min="15909" max="15909" width="3.42578125" customWidth="1"/>
    <col min="15910" max="15910" width="5.5703125" customWidth="1"/>
    <col min="15911" max="15911" width="3.5703125" customWidth="1"/>
    <col min="16127" max="16127" width="1.42578125" customWidth="1"/>
    <col min="16128" max="16128" width="5.5703125" customWidth="1"/>
    <col min="16129" max="16132" width="6.7109375" customWidth="1"/>
    <col min="16133" max="16134" width="7.5703125" customWidth="1"/>
    <col min="16135" max="16135" width="8" customWidth="1"/>
    <col min="16136" max="16143" width="7.5703125" customWidth="1"/>
    <col min="16144" max="16144" width="6.42578125" customWidth="1"/>
    <col min="16145" max="16146" width="7.5703125" customWidth="1"/>
    <col min="16147" max="16147" width="2.140625" customWidth="1"/>
    <col min="16148" max="16148" width="5.5703125" customWidth="1"/>
    <col min="16149" max="16149" width="3.5703125" customWidth="1"/>
    <col min="16150" max="16150" width="5.5703125" customWidth="1"/>
    <col min="16151" max="16151" width="3.5703125" customWidth="1"/>
    <col min="16152" max="16152" width="1.5703125" customWidth="1"/>
    <col min="16153" max="16153" width="5.5703125" customWidth="1"/>
    <col min="16154" max="16154" width="3.42578125" customWidth="1"/>
    <col min="16155" max="16155" width="5.5703125" customWidth="1"/>
    <col min="16156" max="16156" width="3.5703125" customWidth="1"/>
    <col min="16157" max="16157" width="1.5703125" customWidth="1"/>
    <col min="16158" max="16158" width="5.5703125" customWidth="1"/>
    <col min="16159" max="16159" width="3.42578125" customWidth="1"/>
    <col min="16160" max="16160" width="5.5703125" customWidth="1"/>
    <col min="16161" max="16161" width="3.5703125" customWidth="1"/>
    <col min="16162" max="16162" width="1.5703125" customWidth="1"/>
    <col min="16163" max="16163" width="3.42578125" customWidth="1"/>
    <col min="16164" max="16164" width="4.5703125" customWidth="1"/>
    <col min="16165" max="16165" width="3.42578125" customWidth="1"/>
    <col min="16166" max="16166" width="5.5703125" customWidth="1"/>
    <col min="16167" max="16167" width="3.5703125" customWidth="1"/>
  </cols>
  <sheetData>
    <row r="1" spans="1:244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</row>
    <row r="2" spans="1:244" ht="30">
      <c r="A2" s="1"/>
      <c r="B2" s="414" t="s">
        <v>108</v>
      </c>
      <c r="C2" s="414"/>
      <c r="D2" s="414"/>
      <c r="E2" s="414"/>
      <c r="F2" s="414"/>
      <c r="G2" s="414"/>
      <c r="H2" s="414"/>
      <c r="I2" s="414"/>
      <c r="J2" s="414"/>
      <c r="K2" s="414"/>
      <c r="L2" s="414"/>
      <c r="M2" s="414"/>
      <c r="N2" s="414"/>
      <c r="O2" s="414"/>
      <c r="P2" s="414"/>
      <c r="Q2" s="414"/>
      <c r="R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</row>
    <row r="3" spans="1:244">
      <c r="B3" s="97"/>
      <c r="C3" s="97"/>
      <c r="D3" s="97"/>
      <c r="E3" s="97"/>
      <c r="Q3" s="257"/>
      <c r="R3" s="98" t="s">
        <v>131</v>
      </c>
    </row>
    <row r="4" spans="1:244" ht="21.75" customHeight="1">
      <c r="B4" s="415" t="s">
        <v>16</v>
      </c>
      <c r="C4" s="416"/>
      <c r="D4" s="419" t="s">
        <v>54</v>
      </c>
      <c r="E4" s="420"/>
      <c r="F4" s="419" t="s">
        <v>55</v>
      </c>
      <c r="G4" s="420"/>
      <c r="H4" s="423" t="s">
        <v>49</v>
      </c>
      <c r="I4" s="423"/>
      <c r="J4" s="423"/>
      <c r="K4" s="424"/>
      <c r="L4" s="419" t="s">
        <v>80</v>
      </c>
      <c r="M4" s="420"/>
      <c r="N4" s="425" t="s">
        <v>14</v>
      </c>
      <c r="O4" s="425" t="s">
        <v>15</v>
      </c>
      <c r="P4" s="425" t="s">
        <v>56</v>
      </c>
      <c r="Q4" s="425" t="s">
        <v>57</v>
      </c>
      <c r="R4" s="427" t="s">
        <v>58</v>
      </c>
    </row>
    <row r="5" spans="1:244" ht="21.75" customHeight="1">
      <c r="B5" s="417"/>
      <c r="C5" s="418"/>
      <c r="D5" s="421" t="s">
        <v>59</v>
      </c>
      <c r="E5" s="422"/>
      <c r="F5" s="421"/>
      <c r="G5" s="422"/>
      <c r="H5" s="176" t="s">
        <v>104</v>
      </c>
      <c r="I5" s="177" t="s">
        <v>105</v>
      </c>
      <c r="J5" s="429" t="s">
        <v>17</v>
      </c>
      <c r="K5" s="431" t="s">
        <v>15</v>
      </c>
      <c r="L5" s="433" t="s">
        <v>83</v>
      </c>
      <c r="M5" s="434"/>
      <c r="N5" s="426"/>
      <c r="O5" s="426"/>
      <c r="P5" s="426"/>
      <c r="Q5" s="426"/>
      <c r="R5" s="428"/>
    </row>
    <row r="6" spans="1:244" ht="18.75">
      <c r="B6" s="145"/>
      <c r="C6" s="146"/>
      <c r="D6" s="136" t="s">
        <v>17</v>
      </c>
      <c r="E6" s="100" t="s">
        <v>15</v>
      </c>
      <c r="F6" s="101" t="s">
        <v>17</v>
      </c>
      <c r="G6" s="100" t="s">
        <v>15</v>
      </c>
      <c r="H6" s="100"/>
      <c r="I6" s="100"/>
      <c r="J6" s="430"/>
      <c r="K6" s="432"/>
      <c r="L6" s="101" t="s">
        <v>17</v>
      </c>
      <c r="M6" s="100" t="s">
        <v>15</v>
      </c>
      <c r="N6" s="102" t="s">
        <v>17</v>
      </c>
      <c r="O6" s="103" t="s">
        <v>17</v>
      </c>
      <c r="P6" s="102" t="s">
        <v>17</v>
      </c>
      <c r="Q6" s="104" t="s">
        <v>17</v>
      </c>
      <c r="R6" s="258" t="s">
        <v>17</v>
      </c>
    </row>
    <row r="7" spans="1:244" ht="18.75">
      <c r="B7" s="259">
        <v>10</v>
      </c>
      <c r="C7" s="260" t="s">
        <v>69</v>
      </c>
      <c r="D7" s="139">
        <f>'Uncert of STD'!D10</f>
        <v>0.01</v>
      </c>
      <c r="E7" s="106">
        <f>D7/SQRT(3)</f>
        <v>5.773502691896258E-3</v>
      </c>
      <c r="F7" s="107">
        <f t="shared" ref="F7:F26" si="0">(B7)*10^-6</f>
        <v>9.9999999999999991E-6</v>
      </c>
      <c r="G7" s="105">
        <f t="shared" ref="G7:G26" si="1">F7/SQRT(3)</f>
        <v>5.7735026918962578E-6</v>
      </c>
      <c r="H7" s="105">
        <f>((0.1/2)/SQRT(3))</f>
        <v>2.8867513459481291E-2</v>
      </c>
      <c r="I7" s="105">
        <v>0</v>
      </c>
      <c r="J7" s="105">
        <f>SQRT(H7^2+I7^2)</f>
        <v>2.8867513459481291E-2</v>
      </c>
      <c r="K7" s="105">
        <f>J7*1</f>
        <v>2.8867513459481291E-2</v>
      </c>
      <c r="L7" s="107">
        <f>'Data(mg)'!AI20</f>
        <v>0</v>
      </c>
      <c r="M7" s="105">
        <f t="shared" ref="M7:M26" si="2">L7/1</f>
        <v>0</v>
      </c>
      <c r="N7" s="108">
        <f t="shared" ref="N7:N26" si="3">SQRT(E7^2+G7^2+K7^2+M7^2)</f>
        <v>2.9439203453898003E-2</v>
      </c>
      <c r="O7" s="109">
        <f t="shared" ref="O7:O26" si="4">M7/1</f>
        <v>0</v>
      </c>
      <c r="P7" s="178" t="str">
        <f>IF(O7=0,"∞",(N7^4/(O7^4/3)))</f>
        <v>∞</v>
      </c>
      <c r="Q7" s="601">
        <f>IF(OR(P7="∞",P7&gt;10000000000),2,_xlfn.T.INV.2T(0.0455,P7))</f>
        <v>2</v>
      </c>
      <c r="R7" s="261">
        <f t="shared" ref="R7:R12" si="5">N7*Q7</f>
        <v>5.8878406907796006E-2</v>
      </c>
    </row>
    <row r="8" spans="1:244" ht="18.75">
      <c r="B8" s="259">
        <v>20</v>
      </c>
      <c r="C8" s="260" t="s">
        <v>69</v>
      </c>
      <c r="D8" s="139">
        <f>'Uncert of STD'!D11</f>
        <v>0.01</v>
      </c>
      <c r="E8" s="106">
        <f t="shared" ref="E8:E26" si="6">D8/SQRT(3)</f>
        <v>5.773502691896258E-3</v>
      </c>
      <c r="F8" s="107">
        <f t="shared" si="0"/>
        <v>1.9999999999999998E-5</v>
      </c>
      <c r="G8" s="105">
        <f t="shared" si="1"/>
        <v>1.1547005383792516E-5</v>
      </c>
      <c r="H8" s="105">
        <f t="shared" ref="H8:H12" si="7">((0.1/2)/SQRT(3))</f>
        <v>2.8867513459481291E-2</v>
      </c>
      <c r="I8" s="105">
        <v>0</v>
      </c>
      <c r="J8" s="105">
        <f t="shared" ref="J8:J26" si="8">SQRT(H8^2+I8^2)</f>
        <v>2.8867513459481291E-2</v>
      </c>
      <c r="K8" s="105">
        <f t="shared" ref="K8:K26" si="9">J8*1</f>
        <v>2.8867513459481291E-2</v>
      </c>
      <c r="L8" s="107">
        <f>'Data(mg)'!AI24</f>
        <v>0</v>
      </c>
      <c r="M8" s="106">
        <f t="shared" si="2"/>
        <v>0</v>
      </c>
      <c r="N8" s="108">
        <f t="shared" si="3"/>
        <v>2.9439205152313474E-2</v>
      </c>
      <c r="O8" s="109">
        <f t="shared" si="4"/>
        <v>0</v>
      </c>
      <c r="P8" s="178" t="str">
        <f t="shared" ref="P8:P26" si="10">IF(O8=0,"∞",(N8^4/(O8^4/3)))</f>
        <v>∞</v>
      </c>
      <c r="Q8" s="601">
        <f t="shared" ref="Q8:Q26" si="11">IF(OR(P8="∞",P8&gt;10000000000),2,_xlfn.T.INV.2T(0.0455,P8))</f>
        <v>2</v>
      </c>
      <c r="R8" s="261">
        <f t="shared" si="5"/>
        <v>5.8878410304626948E-2</v>
      </c>
    </row>
    <row r="9" spans="1:244" ht="18.75">
      <c r="B9" s="259">
        <v>50</v>
      </c>
      <c r="C9" s="260" t="s">
        <v>69</v>
      </c>
      <c r="D9" s="139">
        <f>'Uncert of STD'!D13</f>
        <v>0.01</v>
      </c>
      <c r="E9" s="106">
        <f t="shared" si="6"/>
        <v>5.773502691896258E-3</v>
      </c>
      <c r="F9" s="107">
        <f t="shared" si="0"/>
        <v>4.9999999999999996E-5</v>
      </c>
      <c r="G9" s="105">
        <f t="shared" si="1"/>
        <v>2.8867513459481286E-5</v>
      </c>
      <c r="H9" s="105">
        <f t="shared" si="7"/>
        <v>2.8867513459481291E-2</v>
      </c>
      <c r="I9" s="105">
        <v>0</v>
      </c>
      <c r="J9" s="105">
        <f t="shared" si="8"/>
        <v>2.8867513459481291E-2</v>
      </c>
      <c r="K9" s="105">
        <f t="shared" si="9"/>
        <v>2.8867513459481291E-2</v>
      </c>
      <c r="L9" s="107">
        <f>'Data(mg)'!AI28</f>
        <v>0</v>
      </c>
      <c r="M9" s="106">
        <f t="shared" si="2"/>
        <v>0</v>
      </c>
      <c r="N9" s="108">
        <f t="shared" si="3"/>
        <v>2.9439217041219018E-2</v>
      </c>
      <c r="O9" s="109">
        <f t="shared" si="4"/>
        <v>0</v>
      </c>
      <c r="P9" s="178" t="str">
        <f t="shared" si="10"/>
        <v>∞</v>
      </c>
      <c r="Q9" s="601">
        <f t="shared" si="11"/>
        <v>2</v>
      </c>
      <c r="R9" s="261">
        <f t="shared" si="5"/>
        <v>5.8878434082438036E-2</v>
      </c>
    </row>
    <row r="10" spans="1:244" ht="18.75">
      <c r="B10" s="259">
        <v>100</v>
      </c>
      <c r="C10" s="260" t="s">
        <v>69</v>
      </c>
      <c r="D10" s="139">
        <f>'Uncert of STD'!D14</f>
        <v>0.01</v>
      </c>
      <c r="E10" s="106">
        <f t="shared" si="6"/>
        <v>5.773502691896258E-3</v>
      </c>
      <c r="F10" s="107">
        <f t="shared" si="0"/>
        <v>9.9999999999999991E-5</v>
      </c>
      <c r="G10" s="105">
        <f t="shared" si="1"/>
        <v>5.7735026918962572E-5</v>
      </c>
      <c r="H10" s="105">
        <f t="shared" si="7"/>
        <v>2.8867513459481291E-2</v>
      </c>
      <c r="I10" s="105">
        <v>0</v>
      </c>
      <c r="J10" s="105">
        <f t="shared" si="8"/>
        <v>2.8867513459481291E-2</v>
      </c>
      <c r="K10" s="105">
        <f t="shared" si="9"/>
        <v>2.8867513459481291E-2</v>
      </c>
      <c r="L10" s="107">
        <f>'Data(mg)'!AI32</f>
        <v>0</v>
      </c>
      <c r="M10" s="106">
        <f t="shared" si="2"/>
        <v>0</v>
      </c>
      <c r="N10" s="108">
        <f t="shared" si="3"/>
        <v>2.9439259501556764E-2</v>
      </c>
      <c r="O10" s="109">
        <f t="shared" si="4"/>
        <v>0</v>
      </c>
      <c r="P10" s="178" t="str">
        <f t="shared" si="10"/>
        <v>∞</v>
      </c>
      <c r="Q10" s="601">
        <f t="shared" si="11"/>
        <v>2</v>
      </c>
      <c r="R10" s="261">
        <f t="shared" si="5"/>
        <v>5.8878519003113527E-2</v>
      </c>
    </row>
    <row r="11" spans="1:244" ht="18.75">
      <c r="B11" s="259">
        <v>200</v>
      </c>
      <c r="C11" s="260" t="s">
        <v>69</v>
      </c>
      <c r="D11" s="139">
        <f>'Uncert of STD'!D15</f>
        <v>0.01</v>
      </c>
      <c r="E11" s="106">
        <f t="shared" si="6"/>
        <v>5.773502691896258E-3</v>
      </c>
      <c r="F11" s="107">
        <f t="shared" si="0"/>
        <v>1.9999999999999998E-4</v>
      </c>
      <c r="G11" s="105">
        <f t="shared" si="1"/>
        <v>1.1547005383792514E-4</v>
      </c>
      <c r="H11" s="105">
        <f t="shared" si="7"/>
        <v>2.8867513459481291E-2</v>
      </c>
      <c r="I11" s="105">
        <v>0</v>
      </c>
      <c r="J11" s="105">
        <f t="shared" si="8"/>
        <v>2.8867513459481291E-2</v>
      </c>
      <c r="K11" s="105">
        <f t="shared" si="9"/>
        <v>2.8867513459481291E-2</v>
      </c>
      <c r="L11" s="107">
        <f>'Data(mg)'!AI36</f>
        <v>0</v>
      </c>
      <c r="M11" s="106">
        <f t="shared" si="2"/>
        <v>0</v>
      </c>
      <c r="N11" s="108">
        <f t="shared" si="3"/>
        <v>2.9439429342295348E-2</v>
      </c>
      <c r="O11" s="109">
        <f t="shared" si="4"/>
        <v>0</v>
      </c>
      <c r="P11" s="178" t="str">
        <f t="shared" si="10"/>
        <v>∞</v>
      </c>
      <c r="Q11" s="601">
        <f t="shared" si="11"/>
        <v>2</v>
      </c>
      <c r="R11" s="261">
        <f t="shared" si="5"/>
        <v>5.8878858684590696E-2</v>
      </c>
    </row>
    <row r="12" spans="1:244" ht="18.75">
      <c r="B12" s="259">
        <v>500</v>
      </c>
      <c r="C12" s="260" t="s">
        <v>69</v>
      </c>
      <c r="D12" s="139">
        <f>'Uncert of STD'!D16</f>
        <v>0.01</v>
      </c>
      <c r="E12" s="106">
        <f t="shared" si="6"/>
        <v>5.773502691896258E-3</v>
      </c>
      <c r="F12" s="107">
        <f t="shared" si="0"/>
        <v>5.0000000000000001E-4</v>
      </c>
      <c r="G12" s="105">
        <f t="shared" si="1"/>
        <v>2.886751345948129E-4</v>
      </c>
      <c r="H12" s="105">
        <f t="shared" si="7"/>
        <v>2.8867513459481291E-2</v>
      </c>
      <c r="I12" s="105">
        <v>0</v>
      </c>
      <c r="J12" s="105">
        <f t="shared" si="8"/>
        <v>2.8867513459481291E-2</v>
      </c>
      <c r="K12" s="105">
        <f t="shared" si="9"/>
        <v>2.8867513459481291E-2</v>
      </c>
      <c r="L12" s="107">
        <f>'Data(mg)'!AI40</f>
        <v>0</v>
      </c>
      <c r="M12" s="106">
        <f t="shared" si="2"/>
        <v>0</v>
      </c>
      <c r="N12" s="108">
        <f t="shared" si="3"/>
        <v>2.9440618200031059E-2</v>
      </c>
      <c r="O12" s="109">
        <f t="shared" si="4"/>
        <v>0</v>
      </c>
      <c r="P12" s="178" t="str">
        <f t="shared" si="10"/>
        <v>∞</v>
      </c>
      <c r="Q12" s="601">
        <f t="shared" si="11"/>
        <v>2</v>
      </c>
      <c r="R12" s="261">
        <f t="shared" si="5"/>
        <v>5.8881236400062119E-2</v>
      </c>
    </row>
    <row r="13" spans="1:244" ht="18.75">
      <c r="B13" s="259">
        <v>1</v>
      </c>
      <c r="C13" s="260" t="s">
        <v>70</v>
      </c>
      <c r="D13" s="201">
        <f>'Uncert of STD'!I10/1000</f>
        <v>2.0000000000000002E-5</v>
      </c>
      <c r="E13" s="105">
        <f t="shared" si="6"/>
        <v>1.1547005383792517E-5</v>
      </c>
      <c r="F13" s="262">
        <f t="shared" si="0"/>
        <v>9.9999999999999995E-7</v>
      </c>
      <c r="G13" s="202">
        <f t="shared" si="1"/>
        <v>5.7735026918962578E-7</v>
      </c>
      <c r="H13" s="105">
        <f>((0.0001/2)/SQRT(3))</f>
        <v>2.8867513459481293E-5</v>
      </c>
      <c r="I13" s="105">
        <v>0</v>
      </c>
      <c r="J13" s="105">
        <f t="shared" si="8"/>
        <v>2.8867513459481293E-5</v>
      </c>
      <c r="K13" s="105">
        <f t="shared" si="9"/>
        <v>2.8867513459481293E-5</v>
      </c>
      <c r="L13" s="107">
        <f>'Data(g)'!AI20</f>
        <v>0</v>
      </c>
      <c r="M13" s="106">
        <f t="shared" si="2"/>
        <v>0</v>
      </c>
      <c r="N13" s="108">
        <f t="shared" si="3"/>
        <v>3.1096623610932433E-5</v>
      </c>
      <c r="O13" s="109">
        <f t="shared" si="4"/>
        <v>0</v>
      </c>
      <c r="P13" s="178" t="str">
        <f t="shared" si="10"/>
        <v>∞</v>
      </c>
      <c r="Q13" s="601">
        <f t="shared" si="11"/>
        <v>2</v>
      </c>
      <c r="R13" s="261">
        <f>N13*Q13*1000</f>
        <v>6.2193247221864867E-2</v>
      </c>
    </row>
    <row r="14" spans="1:244" ht="18.75">
      <c r="B14" s="259">
        <v>2</v>
      </c>
      <c r="C14" s="260" t="s">
        <v>70</v>
      </c>
      <c r="D14" s="201">
        <f>'Uncert of STD'!I11/1000</f>
        <v>2.9999999999999997E-5</v>
      </c>
      <c r="E14" s="105">
        <f t="shared" si="6"/>
        <v>1.7320508075688774E-5</v>
      </c>
      <c r="F14" s="262">
        <f t="shared" si="0"/>
        <v>1.9999999999999999E-6</v>
      </c>
      <c r="G14" s="202">
        <f t="shared" si="1"/>
        <v>1.1547005383792516E-6</v>
      </c>
      <c r="H14" s="105">
        <f t="shared" ref="H14:H20" si="12">((0.0001/2)/SQRT(3))</f>
        <v>2.8867513459481293E-5</v>
      </c>
      <c r="I14" s="105">
        <v>0</v>
      </c>
      <c r="J14" s="105">
        <f t="shared" si="8"/>
        <v>2.8867513459481293E-5</v>
      </c>
      <c r="K14" s="105">
        <f t="shared" si="9"/>
        <v>2.8867513459481293E-5</v>
      </c>
      <c r="L14" s="107">
        <f>'Data(g)'!AI24</f>
        <v>0</v>
      </c>
      <c r="M14" s="106">
        <f t="shared" si="2"/>
        <v>0</v>
      </c>
      <c r="N14" s="108">
        <f t="shared" si="3"/>
        <v>3.3684813591092749E-5</v>
      </c>
      <c r="O14" s="109">
        <f t="shared" si="4"/>
        <v>0</v>
      </c>
      <c r="P14" s="178" t="str">
        <f t="shared" si="10"/>
        <v>∞</v>
      </c>
      <c r="Q14" s="601">
        <f t="shared" si="11"/>
        <v>2</v>
      </c>
      <c r="R14" s="261">
        <f t="shared" ref="R14:R26" si="13">N14*Q14*1000</f>
        <v>6.7369627182185504E-2</v>
      </c>
    </row>
    <row r="15" spans="1:244" ht="18.75">
      <c r="B15" s="259">
        <v>5</v>
      </c>
      <c r="C15" s="260" t="s">
        <v>70</v>
      </c>
      <c r="D15" s="201">
        <f>'Uncert of STD'!I13/1000</f>
        <v>4.0000000000000003E-5</v>
      </c>
      <c r="E15" s="105">
        <f t="shared" si="6"/>
        <v>2.3094010767585035E-5</v>
      </c>
      <c r="F15" s="107">
        <f t="shared" si="0"/>
        <v>4.9999999999999996E-6</v>
      </c>
      <c r="G15" s="105">
        <f t="shared" si="1"/>
        <v>2.8867513459481289E-6</v>
      </c>
      <c r="H15" s="105">
        <f t="shared" si="12"/>
        <v>2.8867513459481293E-5</v>
      </c>
      <c r="I15" s="105">
        <v>0</v>
      </c>
      <c r="J15" s="105">
        <f t="shared" si="8"/>
        <v>2.8867513459481293E-5</v>
      </c>
      <c r="K15" s="105">
        <f t="shared" si="9"/>
        <v>2.8867513459481293E-5</v>
      </c>
      <c r="L15" s="107">
        <f>'Data(g)'!AI28</f>
        <v>0</v>
      </c>
      <c r="M15" s="106">
        <f t="shared" si="2"/>
        <v>0</v>
      </c>
      <c r="N15" s="108">
        <f t="shared" si="3"/>
        <v>3.7080992435478318E-5</v>
      </c>
      <c r="O15" s="109">
        <f t="shared" si="4"/>
        <v>0</v>
      </c>
      <c r="P15" s="178" t="str">
        <f t="shared" si="10"/>
        <v>∞</v>
      </c>
      <c r="Q15" s="601">
        <f t="shared" si="11"/>
        <v>2</v>
      </c>
      <c r="R15" s="261">
        <f t="shared" si="13"/>
        <v>7.416198487095664E-2</v>
      </c>
    </row>
    <row r="16" spans="1:244" ht="18.75">
      <c r="B16" s="259">
        <v>10</v>
      </c>
      <c r="C16" s="260" t="s">
        <v>70</v>
      </c>
      <c r="D16" s="201">
        <f>'Uncert of STD'!I14/1000</f>
        <v>4.0000000000000003E-5</v>
      </c>
      <c r="E16" s="105">
        <f t="shared" si="6"/>
        <v>2.3094010767585035E-5</v>
      </c>
      <c r="F16" s="107">
        <f t="shared" si="0"/>
        <v>9.9999999999999991E-6</v>
      </c>
      <c r="G16" s="105">
        <f t="shared" si="1"/>
        <v>5.7735026918962578E-6</v>
      </c>
      <c r="H16" s="105">
        <f t="shared" si="12"/>
        <v>2.8867513459481293E-5</v>
      </c>
      <c r="I16" s="105">
        <v>0</v>
      </c>
      <c r="J16" s="105">
        <f t="shared" si="8"/>
        <v>2.8867513459481293E-5</v>
      </c>
      <c r="K16" s="105">
        <f t="shared" si="9"/>
        <v>2.8867513459481293E-5</v>
      </c>
      <c r="L16" s="107">
        <f>'Data(g)'!AI32</f>
        <v>0</v>
      </c>
      <c r="M16" s="106">
        <f t="shared" si="2"/>
        <v>0</v>
      </c>
      <c r="N16" s="108">
        <f t="shared" si="3"/>
        <v>3.7416573867739423E-5</v>
      </c>
      <c r="O16" s="109">
        <f t="shared" si="4"/>
        <v>0</v>
      </c>
      <c r="P16" s="178" t="str">
        <f t="shared" si="10"/>
        <v>∞</v>
      </c>
      <c r="Q16" s="601">
        <f t="shared" si="11"/>
        <v>2</v>
      </c>
      <c r="R16" s="261">
        <f t="shared" si="13"/>
        <v>7.4833147735478847E-2</v>
      </c>
    </row>
    <row r="17" spans="2:18" ht="18.75">
      <c r="B17" s="259">
        <v>20</v>
      </c>
      <c r="C17" s="260" t="s">
        <v>70</v>
      </c>
      <c r="D17" s="201">
        <f>'Uncert of STD'!I16/1000</f>
        <v>5.0000000000000002E-5</v>
      </c>
      <c r="E17" s="105">
        <f t="shared" si="6"/>
        <v>2.8867513459481293E-5</v>
      </c>
      <c r="F17" s="107">
        <f t="shared" si="0"/>
        <v>1.9999999999999998E-5</v>
      </c>
      <c r="G17" s="105">
        <f t="shared" si="1"/>
        <v>1.1547005383792516E-5</v>
      </c>
      <c r="H17" s="105">
        <f t="shared" si="12"/>
        <v>2.8867513459481293E-5</v>
      </c>
      <c r="I17" s="105">
        <v>0</v>
      </c>
      <c r="J17" s="105">
        <f t="shared" si="8"/>
        <v>2.8867513459481293E-5</v>
      </c>
      <c r="K17" s="105">
        <f t="shared" si="9"/>
        <v>2.8867513459481293E-5</v>
      </c>
      <c r="L17" s="107">
        <f>'Data(g)'!AI36</f>
        <v>0</v>
      </c>
      <c r="M17" s="106">
        <f t="shared" si="2"/>
        <v>0</v>
      </c>
      <c r="N17" s="108">
        <f t="shared" si="3"/>
        <v>4.2426406871192855E-5</v>
      </c>
      <c r="O17" s="109">
        <f t="shared" si="4"/>
        <v>0</v>
      </c>
      <c r="P17" s="178" t="str">
        <f t="shared" si="10"/>
        <v>∞</v>
      </c>
      <c r="Q17" s="601">
        <f t="shared" si="11"/>
        <v>2</v>
      </c>
      <c r="R17" s="261">
        <f t="shared" si="13"/>
        <v>8.4852813742385708E-2</v>
      </c>
    </row>
    <row r="18" spans="2:18" ht="18.75" customHeight="1">
      <c r="B18" s="259">
        <v>50</v>
      </c>
      <c r="C18" s="260" t="s">
        <v>70</v>
      </c>
      <c r="D18" s="201">
        <f>'Uncert of STD'!I17/1000</f>
        <v>1E-4</v>
      </c>
      <c r="E18" s="105">
        <f t="shared" si="6"/>
        <v>5.7735026918962585E-5</v>
      </c>
      <c r="F18" s="107">
        <f t="shared" si="0"/>
        <v>4.9999999999999996E-5</v>
      </c>
      <c r="G18" s="105">
        <f t="shared" si="1"/>
        <v>2.8867513459481286E-5</v>
      </c>
      <c r="H18" s="105">
        <f t="shared" si="12"/>
        <v>2.8867513459481293E-5</v>
      </c>
      <c r="I18" s="105">
        <v>0</v>
      </c>
      <c r="J18" s="105">
        <f t="shared" si="8"/>
        <v>2.8867513459481293E-5</v>
      </c>
      <c r="K18" s="105">
        <f t="shared" si="9"/>
        <v>2.8867513459481293E-5</v>
      </c>
      <c r="L18" s="107">
        <f>'Data(g)'!AI40</f>
        <v>0</v>
      </c>
      <c r="M18" s="106">
        <f t="shared" si="2"/>
        <v>0</v>
      </c>
      <c r="N18" s="108">
        <f t="shared" si="3"/>
        <v>7.0710678118654754E-5</v>
      </c>
      <c r="O18" s="109">
        <f t="shared" si="4"/>
        <v>0</v>
      </c>
      <c r="P18" s="178" t="str">
        <f t="shared" si="10"/>
        <v>∞</v>
      </c>
      <c r="Q18" s="601">
        <f t="shared" si="11"/>
        <v>2</v>
      </c>
      <c r="R18" s="261">
        <f t="shared" si="13"/>
        <v>0.1414213562373095</v>
      </c>
    </row>
    <row r="19" spans="2:18" ht="18.75" customHeight="1">
      <c r="B19" s="259">
        <v>100</v>
      </c>
      <c r="C19" s="260" t="s">
        <v>70</v>
      </c>
      <c r="D19" s="201">
        <f>'Uncert of STD'!N13/1000</f>
        <v>1.1E-4</v>
      </c>
      <c r="E19" s="106">
        <f t="shared" si="6"/>
        <v>6.3508529610858846E-5</v>
      </c>
      <c r="F19" s="107">
        <f t="shared" si="0"/>
        <v>9.9999999999999991E-5</v>
      </c>
      <c r="G19" s="105">
        <f t="shared" si="1"/>
        <v>5.7735026918962572E-5</v>
      </c>
      <c r="H19" s="105">
        <f t="shared" si="12"/>
        <v>2.8867513459481293E-5</v>
      </c>
      <c r="I19" s="105">
        <v>0</v>
      </c>
      <c r="J19" s="105">
        <f t="shared" si="8"/>
        <v>2.8867513459481293E-5</v>
      </c>
      <c r="K19" s="105">
        <f t="shared" si="9"/>
        <v>2.8867513459481293E-5</v>
      </c>
      <c r="L19" s="107">
        <f>'Data(g)'!AI44</f>
        <v>0</v>
      </c>
      <c r="M19" s="106">
        <f t="shared" si="2"/>
        <v>0</v>
      </c>
      <c r="N19" s="108">
        <f t="shared" si="3"/>
        <v>9.0553851381374172E-5</v>
      </c>
      <c r="O19" s="109">
        <f t="shared" si="4"/>
        <v>0</v>
      </c>
      <c r="P19" s="178" t="str">
        <f t="shared" si="10"/>
        <v>∞</v>
      </c>
      <c r="Q19" s="601">
        <f t="shared" si="11"/>
        <v>2</v>
      </c>
      <c r="R19" s="261">
        <f t="shared" si="13"/>
        <v>0.18110770276274835</v>
      </c>
    </row>
    <row r="20" spans="2:18" ht="18.75" customHeight="1">
      <c r="B20" s="259">
        <v>200</v>
      </c>
      <c r="C20" s="260" t="s">
        <v>70</v>
      </c>
      <c r="D20" s="201">
        <f>'Uncert of STD'!N14/1000</f>
        <v>1.7000000000000001E-4</v>
      </c>
      <c r="E20" s="106">
        <f t="shared" si="6"/>
        <v>9.8149545762236387E-5</v>
      </c>
      <c r="F20" s="107">
        <f t="shared" si="0"/>
        <v>1.9999999999999998E-4</v>
      </c>
      <c r="G20" s="105">
        <f t="shared" si="1"/>
        <v>1.1547005383792514E-4</v>
      </c>
      <c r="H20" s="105">
        <f t="shared" si="12"/>
        <v>2.8867513459481293E-5</v>
      </c>
      <c r="I20" s="105">
        <v>0</v>
      </c>
      <c r="J20" s="105">
        <f t="shared" si="8"/>
        <v>2.8867513459481293E-5</v>
      </c>
      <c r="K20" s="105">
        <f t="shared" si="9"/>
        <v>2.8867513459481293E-5</v>
      </c>
      <c r="L20" s="107">
        <f>'Data(g)'!AI48</f>
        <v>0</v>
      </c>
      <c r="M20" s="106">
        <f t="shared" si="2"/>
        <v>0</v>
      </c>
      <c r="N20" s="108">
        <f t="shared" si="3"/>
        <v>1.5427248620541512E-4</v>
      </c>
      <c r="O20" s="109">
        <f t="shared" si="4"/>
        <v>0</v>
      </c>
      <c r="P20" s="178" t="str">
        <f t="shared" si="10"/>
        <v>∞</v>
      </c>
      <c r="Q20" s="601">
        <f t="shared" si="11"/>
        <v>2</v>
      </c>
      <c r="R20" s="261">
        <f t="shared" si="13"/>
        <v>0.30854497241083023</v>
      </c>
    </row>
    <row r="21" spans="2:18" ht="18.75" customHeight="1">
      <c r="B21" s="259">
        <v>500</v>
      </c>
      <c r="C21" s="260" t="s">
        <v>70</v>
      </c>
      <c r="D21" s="201">
        <f>'Uncert of STD'!N15/1000</f>
        <v>4.0000000000000002E-4</v>
      </c>
      <c r="E21" s="106">
        <f t="shared" si="6"/>
        <v>2.3094010767585034E-4</v>
      </c>
      <c r="F21" s="107">
        <f t="shared" si="0"/>
        <v>5.0000000000000001E-4</v>
      </c>
      <c r="G21" s="105">
        <f t="shared" si="1"/>
        <v>2.886751345948129E-4</v>
      </c>
      <c r="H21" s="105">
        <f>((0.1/2)/SQRT(3))</f>
        <v>2.8867513459481291E-2</v>
      </c>
      <c r="I21" s="105">
        <v>0</v>
      </c>
      <c r="J21" s="105">
        <f t="shared" si="8"/>
        <v>2.8867513459481291E-2</v>
      </c>
      <c r="K21" s="105">
        <f t="shared" si="9"/>
        <v>2.8867513459481291E-2</v>
      </c>
      <c r="L21" s="107">
        <f>'Data(g)'!AI52</f>
        <v>0</v>
      </c>
      <c r="M21" s="106">
        <f t="shared" si="2"/>
        <v>0</v>
      </c>
      <c r="N21" s="108">
        <f t="shared" si="3"/>
        <v>2.8869880498540345E-2</v>
      </c>
      <c r="O21" s="109">
        <f t="shared" si="4"/>
        <v>0</v>
      </c>
      <c r="P21" s="178" t="str">
        <f t="shared" si="10"/>
        <v>∞</v>
      </c>
      <c r="Q21" s="601">
        <f t="shared" si="11"/>
        <v>2</v>
      </c>
      <c r="R21" s="263">
        <f t="shared" si="13"/>
        <v>57.739760997080687</v>
      </c>
    </row>
    <row r="22" spans="2:18" ht="18.75" customHeight="1">
      <c r="B22" s="259">
        <v>1000</v>
      </c>
      <c r="C22" s="260" t="s">
        <v>70</v>
      </c>
      <c r="D22" s="139">
        <f>'Uncert of STD'!N16/1000</f>
        <v>1.6999999999999999E-3</v>
      </c>
      <c r="E22" s="106">
        <f t="shared" si="6"/>
        <v>9.8149545762236381E-4</v>
      </c>
      <c r="F22" s="107">
        <f t="shared" si="0"/>
        <v>1E-3</v>
      </c>
      <c r="G22" s="105">
        <f t="shared" si="1"/>
        <v>5.773502691896258E-4</v>
      </c>
      <c r="H22" s="105">
        <f t="shared" ref="H22:H26" si="14">((0.1/2)/SQRT(3))</f>
        <v>2.8867513459481291E-2</v>
      </c>
      <c r="I22" s="105">
        <v>0</v>
      </c>
      <c r="J22" s="105">
        <f t="shared" si="8"/>
        <v>2.8867513459481291E-2</v>
      </c>
      <c r="K22" s="105">
        <f t="shared" si="9"/>
        <v>2.8867513459481291E-2</v>
      </c>
      <c r="L22" s="107">
        <f>'Data(kg)'!AI20</f>
        <v>0</v>
      </c>
      <c r="M22" s="106">
        <f t="shared" si="2"/>
        <v>0</v>
      </c>
      <c r="N22" s="108">
        <f t="shared" si="3"/>
        <v>2.888996365522117E-2</v>
      </c>
      <c r="O22" s="109">
        <f t="shared" si="4"/>
        <v>0</v>
      </c>
      <c r="P22" s="178" t="str">
        <f t="shared" si="10"/>
        <v>∞</v>
      </c>
      <c r="Q22" s="601">
        <f t="shared" si="11"/>
        <v>2</v>
      </c>
      <c r="R22" s="263">
        <f t="shared" si="13"/>
        <v>57.779927310442339</v>
      </c>
    </row>
    <row r="23" spans="2:18" ht="18.75" customHeight="1">
      <c r="B23" s="259">
        <v>2000</v>
      </c>
      <c r="C23" s="260" t="s">
        <v>70</v>
      </c>
      <c r="D23" s="139">
        <f>'Uncert of STD'!N17/1000</f>
        <v>2E-3</v>
      </c>
      <c r="E23" s="106">
        <f t="shared" si="6"/>
        <v>1.1547005383792516E-3</v>
      </c>
      <c r="F23" s="107">
        <f t="shared" si="0"/>
        <v>2E-3</v>
      </c>
      <c r="G23" s="105">
        <f t="shared" si="1"/>
        <v>1.1547005383792516E-3</v>
      </c>
      <c r="H23" s="105">
        <f t="shared" si="14"/>
        <v>2.8867513459481291E-2</v>
      </c>
      <c r="I23" s="105">
        <v>0</v>
      </c>
      <c r="J23" s="105">
        <f t="shared" si="8"/>
        <v>2.8867513459481291E-2</v>
      </c>
      <c r="K23" s="105">
        <f t="shared" si="9"/>
        <v>2.8867513459481291E-2</v>
      </c>
      <c r="L23" s="107">
        <f>'Data(kg)'!AI24</f>
        <v>0</v>
      </c>
      <c r="M23" s="106">
        <f t="shared" si="2"/>
        <v>0</v>
      </c>
      <c r="N23" s="108">
        <f t="shared" si="3"/>
        <v>2.8913664589601925E-2</v>
      </c>
      <c r="O23" s="109">
        <f t="shared" si="4"/>
        <v>0</v>
      </c>
      <c r="P23" s="178" t="str">
        <f t="shared" si="10"/>
        <v>∞</v>
      </c>
      <c r="Q23" s="601">
        <f t="shared" si="11"/>
        <v>2</v>
      </c>
      <c r="R23" s="263">
        <f t="shared" si="13"/>
        <v>57.827329179203851</v>
      </c>
    </row>
    <row r="24" spans="2:18" ht="18.75" customHeight="1">
      <c r="B24" s="259">
        <v>5000</v>
      </c>
      <c r="C24" s="260" t="s">
        <v>70</v>
      </c>
      <c r="D24" s="139">
        <f>'Uncert of STD'!I25/1000</f>
        <v>0.01</v>
      </c>
      <c r="E24" s="106">
        <f t="shared" si="6"/>
        <v>5.773502691896258E-3</v>
      </c>
      <c r="F24" s="107">
        <f t="shared" si="0"/>
        <v>5.0000000000000001E-3</v>
      </c>
      <c r="G24" s="105">
        <f t="shared" si="1"/>
        <v>2.886751345948129E-3</v>
      </c>
      <c r="H24" s="105">
        <f t="shared" si="14"/>
        <v>2.8867513459481291E-2</v>
      </c>
      <c r="I24" s="105">
        <v>0</v>
      </c>
      <c r="J24" s="105">
        <f t="shared" si="8"/>
        <v>2.8867513459481291E-2</v>
      </c>
      <c r="K24" s="105">
        <f t="shared" si="9"/>
        <v>2.8867513459481291E-2</v>
      </c>
      <c r="L24" s="107">
        <f>'Data(kg)'!AI28</f>
        <v>0</v>
      </c>
      <c r="M24" s="106">
        <f t="shared" si="2"/>
        <v>0</v>
      </c>
      <c r="N24" s="108">
        <f t="shared" si="3"/>
        <v>2.9580398915498081E-2</v>
      </c>
      <c r="O24" s="109">
        <f t="shared" si="4"/>
        <v>0</v>
      </c>
      <c r="P24" s="178" t="str">
        <f t="shared" si="10"/>
        <v>∞</v>
      </c>
      <c r="Q24" s="601">
        <f t="shared" si="11"/>
        <v>2</v>
      </c>
      <c r="R24" s="263">
        <f t="shared" si="13"/>
        <v>59.16079783099616</v>
      </c>
    </row>
    <row r="25" spans="2:18" ht="18.75" customHeight="1">
      <c r="B25" s="259">
        <v>10000</v>
      </c>
      <c r="C25" s="260" t="s">
        <v>70</v>
      </c>
      <c r="D25" s="139">
        <f>'Uncert of STD'!N18/1000</f>
        <v>1.2E-2</v>
      </c>
      <c r="E25" s="106">
        <f t="shared" si="6"/>
        <v>6.9282032302755096E-3</v>
      </c>
      <c r="F25" s="107">
        <f t="shared" si="0"/>
        <v>0.01</v>
      </c>
      <c r="G25" s="105">
        <f t="shared" si="1"/>
        <v>5.773502691896258E-3</v>
      </c>
      <c r="H25" s="105">
        <f t="shared" si="14"/>
        <v>2.8867513459481291E-2</v>
      </c>
      <c r="I25" s="105">
        <v>0</v>
      </c>
      <c r="J25" s="105">
        <f t="shared" si="8"/>
        <v>2.8867513459481291E-2</v>
      </c>
      <c r="K25" s="105">
        <f t="shared" si="9"/>
        <v>2.8867513459481291E-2</v>
      </c>
      <c r="L25" s="107">
        <f>'Data(kg)'!AI32</f>
        <v>0</v>
      </c>
      <c r="M25" s="106">
        <f t="shared" si="2"/>
        <v>0</v>
      </c>
      <c r="N25" s="108">
        <f t="shared" si="3"/>
        <v>3.0243456592570016E-2</v>
      </c>
      <c r="O25" s="109">
        <f t="shared" si="4"/>
        <v>0</v>
      </c>
      <c r="P25" s="178" t="str">
        <f t="shared" si="10"/>
        <v>∞</v>
      </c>
      <c r="Q25" s="601">
        <f t="shared" si="11"/>
        <v>2</v>
      </c>
      <c r="R25" s="263">
        <f t="shared" si="13"/>
        <v>60.486913185140033</v>
      </c>
    </row>
    <row r="26" spans="2:18" ht="18.75" customHeight="1">
      <c r="B26" s="259">
        <v>20000</v>
      </c>
      <c r="C26" s="260" t="s">
        <v>70</v>
      </c>
      <c r="D26" s="139">
        <f>'Uncert of STD'!N19/1000</f>
        <v>1.7999999999999999E-2</v>
      </c>
      <c r="E26" s="106">
        <f t="shared" si="6"/>
        <v>1.0392304845413263E-2</v>
      </c>
      <c r="F26" s="107">
        <f t="shared" si="0"/>
        <v>0.02</v>
      </c>
      <c r="G26" s="105">
        <f t="shared" si="1"/>
        <v>1.1547005383792516E-2</v>
      </c>
      <c r="H26" s="105">
        <f t="shared" si="14"/>
        <v>2.8867513459481291E-2</v>
      </c>
      <c r="I26" s="105">
        <v>0</v>
      </c>
      <c r="J26" s="105">
        <f t="shared" si="8"/>
        <v>2.8867513459481291E-2</v>
      </c>
      <c r="K26" s="105">
        <f t="shared" si="9"/>
        <v>2.8867513459481291E-2</v>
      </c>
      <c r="L26" s="107">
        <f>'Data(kg)'!AI36</f>
        <v>0</v>
      </c>
      <c r="M26" s="106">
        <f t="shared" si="2"/>
        <v>0</v>
      </c>
      <c r="N26" s="108">
        <f t="shared" si="3"/>
        <v>3.2782108941717993E-2</v>
      </c>
      <c r="O26" s="109">
        <f t="shared" si="4"/>
        <v>0</v>
      </c>
      <c r="P26" s="178" t="str">
        <f t="shared" si="10"/>
        <v>∞</v>
      </c>
      <c r="Q26" s="601">
        <f t="shared" si="11"/>
        <v>2</v>
      </c>
      <c r="R26" s="263">
        <f t="shared" si="13"/>
        <v>65.564217883435987</v>
      </c>
    </row>
    <row r="27" spans="2:18" ht="23.25">
      <c r="B27" s="121"/>
      <c r="C27" s="121"/>
      <c r="D27" s="122"/>
      <c r="E27" s="122"/>
      <c r="F27" s="119"/>
      <c r="G27" s="120"/>
      <c r="H27" s="120"/>
      <c r="I27" s="120"/>
      <c r="J27" s="120"/>
      <c r="K27" s="120"/>
      <c r="L27" s="119"/>
      <c r="M27" s="120"/>
      <c r="N27" s="123"/>
      <c r="O27" s="123"/>
      <c r="P27" s="123"/>
      <c r="Q27" s="123"/>
      <c r="R27" s="123"/>
    </row>
    <row r="28" spans="2:18" ht="23.25">
      <c r="B28" s="124"/>
      <c r="C28" s="124"/>
      <c r="D28" s="124"/>
      <c r="E28" s="125"/>
      <c r="F28" s="119"/>
      <c r="G28" s="120"/>
      <c r="H28" s="120"/>
      <c r="I28" s="120"/>
      <c r="J28" s="120"/>
      <c r="K28" s="120"/>
      <c r="L28" s="119"/>
      <c r="M28" s="120"/>
      <c r="N28" s="123"/>
      <c r="O28" s="123"/>
      <c r="P28" s="123"/>
      <c r="Q28" s="123"/>
      <c r="R28" s="123"/>
    </row>
    <row r="29" spans="2:18" ht="23.25">
      <c r="B29" s="124"/>
      <c r="C29" s="124"/>
      <c r="D29" s="124"/>
      <c r="E29" s="125"/>
      <c r="F29" s="119"/>
      <c r="G29" s="120"/>
      <c r="H29" s="120"/>
      <c r="I29" s="120"/>
      <c r="J29" s="120"/>
      <c r="K29" s="120"/>
      <c r="L29" s="119"/>
      <c r="M29" s="120"/>
      <c r="N29" s="123"/>
      <c r="O29" s="123"/>
      <c r="P29" s="123"/>
      <c r="Q29" s="123"/>
      <c r="R29" s="123"/>
    </row>
    <row r="30" spans="2:18" ht="23.25">
      <c r="B30" s="124"/>
      <c r="C30" s="124"/>
      <c r="D30" s="124"/>
      <c r="E30" s="125"/>
      <c r="F30" s="119"/>
      <c r="G30" s="120"/>
      <c r="H30" s="120"/>
      <c r="I30" s="120"/>
      <c r="J30" s="120"/>
      <c r="K30" s="120"/>
      <c r="L30" s="119"/>
      <c r="M30" s="120"/>
      <c r="N30" s="123"/>
      <c r="O30" s="123"/>
      <c r="P30" s="123"/>
      <c r="Q30" s="123"/>
      <c r="R30" s="123"/>
    </row>
    <row r="31" spans="2:18" ht="23.25">
      <c r="B31" s="124"/>
      <c r="C31" s="124"/>
      <c r="D31" s="124"/>
      <c r="E31" s="125"/>
      <c r="F31" s="119"/>
      <c r="G31" s="120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</row>
    <row r="32" spans="2:18" ht="23.25">
      <c r="B32" s="124"/>
      <c r="C32" s="124"/>
      <c r="D32" s="124"/>
      <c r="E32" s="125"/>
      <c r="F32" s="119"/>
      <c r="G32" s="120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</row>
    <row r="33" spans="2:18" ht="23.25">
      <c r="B33" s="124"/>
      <c r="C33" s="124"/>
      <c r="D33" s="124"/>
      <c r="E33" s="125"/>
      <c r="F33" s="119"/>
      <c r="G33" s="120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</row>
    <row r="34" spans="2:18" ht="23.25">
      <c r="B34" s="124"/>
      <c r="C34" s="124"/>
      <c r="D34" s="124"/>
      <c r="E34" s="125"/>
      <c r="F34" s="119"/>
      <c r="G34" s="120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</row>
    <row r="35" spans="2:18" ht="23.25">
      <c r="B35" s="124"/>
      <c r="C35" s="124"/>
      <c r="D35" s="124"/>
      <c r="E35" s="125"/>
      <c r="F35" s="119"/>
      <c r="G35" s="120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</row>
    <row r="36" spans="2:18" ht="23.25">
      <c r="B36" s="124"/>
      <c r="C36" s="124"/>
      <c r="D36" s="124"/>
      <c r="E36" s="125"/>
      <c r="F36" s="119"/>
      <c r="G36" s="120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</row>
    <row r="37" spans="2:18">
      <c r="B37" s="124"/>
      <c r="C37" s="124"/>
      <c r="D37" s="124"/>
      <c r="E37" s="125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</row>
    <row r="38" spans="2:18">
      <c r="B38" s="124"/>
      <c r="C38" s="124"/>
      <c r="D38" s="124"/>
      <c r="E38" s="125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</row>
    <row r="39" spans="2:18">
      <c r="B39" s="124"/>
      <c r="C39" s="124"/>
      <c r="D39" s="124"/>
      <c r="E39" s="125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</row>
    <row r="40" spans="2:18">
      <c r="B40" s="124"/>
      <c r="C40" s="124"/>
      <c r="D40" s="124"/>
      <c r="E40" s="125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</row>
    <row r="41" spans="2:18">
      <c r="B41" s="124"/>
      <c r="C41" s="124"/>
      <c r="D41" s="124"/>
      <c r="E41" s="125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</row>
    <row r="42" spans="2:18">
      <c r="B42" s="124"/>
      <c r="C42" s="124"/>
      <c r="D42" s="124"/>
      <c r="E42" s="125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</row>
    <row r="43" spans="2:18">
      <c r="B43" s="124"/>
      <c r="C43" s="124"/>
      <c r="D43" s="124"/>
      <c r="E43" s="125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</row>
    <row r="44" spans="2:18">
      <c r="B44" s="124"/>
      <c r="C44" s="124"/>
      <c r="D44" s="124"/>
      <c r="E44" s="125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</row>
    <row r="45" spans="2:18">
      <c r="B45" s="124"/>
      <c r="C45" s="124"/>
      <c r="D45" s="124"/>
      <c r="E45" s="125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</row>
    <row r="46" spans="2:18">
      <c r="B46" s="124"/>
      <c r="C46" s="124"/>
      <c r="D46" s="124"/>
      <c r="E46" s="125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</row>
    <row r="47" spans="2:18">
      <c r="B47" s="124"/>
      <c r="C47" s="124"/>
      <c r="D47" s="124"/>
      <c r="E47" s="125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</row>
    <row r="48" spans="2:18">
      <c r="B48" s="124"/>
      <c r="C48" s="124"/>
      <c r="D48" s="124"/>
      <c r="E48" s="125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</row>
    <row r="49" spans="2:18">
      <c r="B49" s="124"/>
      <c r="C49" s="124"/>
      <c r="D49" s="124"/>
      <c r="E49" s="125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</row>
    <row r="50" spans="2:18">
      <c r="B50" s="124"/>
      <c r="C50" s="124"/>
      <c r="D50" s="124"/>
      <c r="E50" s="125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</row>
    <row r="51" spans="2:18">
      <c r="B51" s="124"/>
      <c r="C51" s="124"/>
      <c r="D51" s="124"/>
      <c r="E51" s="125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</row>
    <row r="52" spans="2:18">
      <c r="B52" s="124"/>
      <c r="C52" s="124"/>
      <c r="D52" s="124"/>
      <c r="E52" s="125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</row>
    <row r="53" spans="2:18">
      <c r="B53" s="124"/>
      <c r="C53" s="124"/>
      <c r="D53" s="124"/>
      <c r="E53" s="125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</row>
    <row r="54" spans="2:18">
      <c r="B54" s="124"/>
      <c r="C54" s="124"/>
      <c r="D54" s="124"/>
      <c r="E54" s="125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</row>
    <row r="55" spans="2:18">
      <c r="B55" s="124"/>
      <c r="C55" s="124"/>
      <c r="D55" s="124"/>
      <c r="E55" s="125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</row>
    <row r="56" spans="2:18">
      <c r="B56" s="124"/>
      <c r="C56" s="124"/>
      <c r="D56" s="124"/>
      <c r="E56" s="125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</row>
    <row r="57" spans="2:18">
      <c r="B57" s="124"/>
      <c r="C57" s="124"/>
      <c r="D57" s="124"/>
      <c r="E57" s="125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</row>
    <row r="58" spans="2:18">
      <c r="B58" s="124"/>
      <c r="C58" s="124"/>
      <c r="D58" s="124"/>
      <c r="E58" s="125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</row>
    <row r="59" spans="2:18">
      <c r="B59" s="126"/>
      <c r="C59" s="126"/>
      <c r="D59" s="126"/>
      <c r="E59" s="127"/>
    </row>
    <row r="60" spans="2:18">
      <c r="B60" s="126"/>
      <c r="C60" s="126"/>
      <c r="D60" s="126"/>
      <c r="E60" s="127"/>
    </row>
    <row r="61" spans="2:18">
      <c r="B61" s="126"/>
      <c r="C61" s="126"/>
      <c r="D61" s="126"/>
      <c r="E61" s="127"/>
    </row>
    <row r="62" spans="2:18">
      <c r="B62" s="126"/>
      <c r="C62" s="126"/>
      <c r="D62" s="126"/>
      <c r="E62" s="127"/>
    </row>
    <row r="63" spans="2:18">
      <c r="B63" s="126"/>
      <c r="C63" s="126"/>
      <c r="D63" s="126"/>
      <c r="E63" s="127"/>
    </row>
    <row r="64" spans="2:18">
      <c r="B64" s="126"/>
      <c r="C64" s="126"/>
      <c r="D64" s="126"/>
      <c r="E64" s="127"/>
    </row>
    <row r="65" spans="2:5">
      <c r="B65" s="126"/>
      <c r="C65" s="126"/>
      <c r="D65" s="126"/>
      <c r="E65" s="127"/>
    </row>
    <row r="66" spans="2:5">
      <c r="B66" s="126"/>
      <c r="C66" s="126"/>
      <c r="D66" s="126"/>
      <c r="E66" s="127"/>
    </row>
    <row r="67" spans="2:5">
      <c r="B67" s="126"/>
      <c r="C67" s="126"/>
      <c r="D67" s="126"/>
      <c r="E67" s="127"/>
    </row>
    <row r="68" spans="2:5">
      <c r="B68" s="126"/>
      <c r="C68" s="126"/>
      <c r="D68" s="126"/>
      <c r="E68" s="127"/>
    </row>
    <row r="69" spans="2:5">
      <c r="B69" s="126"/>
      <c r="C69" s="126"/>
      <c r="D69" s="126"/>
      <c r="E69" s="127"/>
    </row>
    <row r="70" spans="2:5">
      <c r="B70" s="126"/>
      <c r="C70" s="126"/>
      <c r="D70" s="126"/>
      <c r="E70" s="127"/>
    </row>
    <row r="71" spans="2:5">
      <c r="B71" s="126"/>
      <c r="C71" s="126"/>
      <c r="D71" s="126"/>
      <c r="E71" s="127"/>
    </row>
    <row r="72" spans="2:5">
      <c r="B72" s="126"/>
      <c r="C72" s="126"/>
      <c r="D72" s="126"/>
      <c r="E72" s="127"/>
    </row>
    <row r="73" spans="2:5">
      <c r="B73" s="126"/>
      <c r="C73" s="126"/>
      <c r="D73" s="126"/>
      <c r="E73" s="127"/>
    </row>
    <row r="74" spans="2:5">
      <c r="B74" s="126"/>
      <c r="C74" s="126"/>
      <c r="D74" s="126"/>
      <c r="E74" s="127"/>
    </row>
    <row r="75" spans="2:5">
      <c r="B75" s="126"/>
      <c r="C75" s="126"/>
      <c r="D75" s="126"/>
      <c r="E75" s="127"/>
    </row>
    <row r="76" spans="2:5">
      <c r="B76" s="126"/>
      <c r="C76" s="126"/>
      <c r="D76" s="126"/>
      <c r="E76" s="127"/>
    </row>
    <row r="77" spans="2:5">
      <c r="B77" s="126"/>
      <c r="C77" s="126"/>
      <c r="D77" s="126"/>
      <c r="E77" s="127"/>
    </row>
    <row r="78" spans="2:5">
      <c r="B78" s="126"/>
      <c r="C78" s="126"/>
      <c r="D78" s="126"/>
      <c r="E78" s="127"/>
    </row>
    <row r="79" spans="2:5">
      <c r="B79" s="126"/>
      <c r="C79" s="126"/>
      <c r="D79" s="126"/>
      <c r="E79" s="127"/>
    </row>
    <row r="80" spans="2:5">
      <c r="B80" s="126"/>
      <c r="C80" s="126"/>
      <c r="D80" s="126"/>
      <c r="E80" s="127"/>
    </row>
    <row r="81" spans="2:5">
      <c r="B81" s="126"/>
      <c r="C81" s="126"/>
      <c r="D81" s="126"/>
      <c r="E81" s="127"/>
    </row>
    <row r="82" spans="2:5">
      <c r="B82" s="126"/>
      <c r="C82" s="126"/>
      <c r="D82" s="126"/>
      <c r="E82" s="127"/>
    </row>
    <row r="83" spans="2:5">
      <c r="B83" s="126"/>
      <c r="C83" s="126"/>
      <c r="D83" s="126"/>
      <c r="E83" s="127"/>
    </row>
    <row r="84" spans="2:5">
      <c r="B84" s="126"/>
      <c r="C84" s="126"/>
      <c r="D84" s="126"/>
      <c r="E84" s="127"/>
    </row>
    <row r="85" spans="2:5">
      <c r="B85" s="126"/>
      <c r="C85" s="126"/>
      <c r="D85" s="126"/>
      <c r="E85" s="127"/>
    </row>
    <row r="86" spans="2:5">
      <c r="B86" s="126"/>
      <c r="C86" s="126"/>
      <c r="D86" s="126"/>
      <c r="E86" s="127"/>
    </row>
    <row r="87" spans="2:5">
      <c r="B87" s="126"/>
      <c r="C87" s="126"/>
      <c r="D87" s="126"/>
      <c r="E87" s="127"/>
    </row>
    <row r="88" spans="2:5">
      <c r="B88" s="126"/>
      <c r="C88" s="126"/>
      <c r="D88" s="126"/>
      <c r="E88" s="127"/>
    </row>
    <row r="89" spans="2:5">
      <c r="B89" s="126"/>
      <c r="C89" s="126"/>
      <c r="D89" s="126"/>
      <c r="E89" s="127"/>
    </row>
    <row r="90" spans="2:5">
      <c r="B90" s="126"/>
      <c r="C90" s="126"/>
      <c r="D90" s="126"/>
      <c r="E90" s="127"/>
    </row>
    <row r="91" spans="2:5">
      <c r="B91" s="126"/>
      <c r="C91" s="126"/>
      <c r="D91" s="126"/>
      <c r="E91" s="127"/>
    </row>
    <row r="92" spans="2:5">
      <c r="B92" s="126"/>
      <c r="C92" s="126"/>
      <c r="D92" s="126"/>
      <c r="E92" s="127"/>
    </row>
    <row r="97" spans="2:5">
      <c r="B97" s="126"/>
      <c r="C97" s="126"/>
      <c r="D97" s="126"/>
      <c r="E97" s="128" t="s">
        <v>75</v>
      </c>
    </row>
    <row r="98" spans="2:5">
      <c r="B98" s="129" t="s">
        <v>16</v>
      </c>
      <c r="C98" s="129"/>
      <c r="D98" s="126"/>
      <c r="E98" s="129" t="s">
        <v>76</v>
      </c>
    </row>
    <row r="99" spans="2:5">
      <c r="B99" s="129" t="s">
        <v>77</v>
      </c>
      <c r="C99" s="129"/>
      <c r="D99" s="126"/>
      <c r="E99" s="129" t="s">
        <v>78</v>
      </c>
    </row>
    <row r="100" spans="2:5">
      <c r="B100" s="126" t="s">
        <v>44</v>
      </c>
      <c r="C100" s="126"/>
      <c r="D100" s="126"/>
      <c r="E100" s="126" t="s">
        <v>79</v>
      </c>
    </row>
    <row r="101" spans="2:5">
      <c r="B101" s="126">
        <v>1</v>
      </c>
      <c r="C101" s="126"/>
      <c r="D101" s="126"/>
      <c r="E101" s="127">
        <v>0.03</v>
      </c>
    </row>
    <row r="102" spans="2:5">
      <c r="B102" s="126">
        <v>1.0049999999999999</v>
      </c>
      <c r="C102" s="126"/>
      <c r="D102" s="126"/>
      <c r="E102" s="127">
        <v>0.05</v>
      </c>
    </row>
    <row r="103" spans="2:5">
      <c r="B103" s="126">
        <v>1.01</v>
      </c>
      <c r="C103" s="126"/>
      <c r="D103" s="126"/>
      <c r="E103" s="127">
        <v>0.04</v>
      </c>
    </row>
    <row r="104" spans="2:5">
      <c r="B104" s="126">
        <v>1.02</v>
      </c>
      <c r="C104" s="126"/>
      <c r="D104" s="126"/>
      <c r="E104" s="127">
        <v>7.0000000000000007E-2</v>
      </c>
    </row>
    <row r="105" spans="2:5">
      <c r="B105" s="126">
        <v>1.03</v>
      </c>
      <c r="C105" s="126"/>
      <c r="D105" s="126"/>
      <c r="E105" s="127">
        <v>0.04</v>
      </c>
    </row>
    <row r="106" spans="2:5">
      <c r="B106" s="126">
        <v>1.04</v>
      </c>
      <c r="C106" s="126"/>
      <c r="D106" s="126"/>
      <c r="E106" s="127">
        <v>0.04</v>
      </c>
    </row>
    <row r="107" spans="2:5">
      <c r="B107" s="126">
        <v>1.05</v>
      </c>
      <c r="C107" s="126"/>
      <c r="D107" s="126"/>
      <c r="E107" s="127">
        <v>0.06</v>
      </c>
    </row>
    <row r="108" spans="2:5">
      <c r="B108" s="126">
        <v>1.06</v>
      </c>
      <c r="C108" s="126"/>
      <c r="D108" s="126"/>
      <c r="E108" s="127">
        <v>7.0000000000000007E-2</v>
      </c>
    </row>
    <row r="109" spans="2:5">
      <c r="B109" s="126">
        <v>1.07</v>
      </c>
      <c r="C109" s="126"/>
      <c r="D109" s="126"/>
      <c r="E109" s="127">
        <v>0.08</v>
      </c>
    </row>
    <row r="110" spans="2:5">
      <c r="B110" s="126">
        <v>1.08</v>
      </c>
      <c r="C110" s="126"/>
      <c r="D110" s="126"/>
      <c r="E110" s="127">
        <v>0.04</v>
      </c>
    </row>
    <row r="111" spans="2:5">
      <c r="B111" s="126">
        <v>1.0900000000000001</v>
      </c>
      <c r="C111" s="126"/>
      <c r="D111" s="126"/>
      <c r="E111" s="127">
        <v>0.04</v>
      </c>
    </row>
    <row r="112" spans="2:5">
      <c r="B112" s="126">
        <v>1.1000000000000001</v>
      </c>
      <c r="C112" s="126"/>
      <c r="D112" s="126"/>
      <c r="E112" s="127">
        <v>0.04</v>
      </c>
    </row>
    <row r="113" spans="2:5">
      <c r="B113" s="126">
        <v>1.2</v>
      </c>
      <c r="C113" s="126"/>
      <c r="D113" s="126"/>
      <c r="E113" s="127">
        <v>0.14000000000000001</v>
      </c>
    </row>
    <row r="114" spans="2:5">
      <c r="B114" s="126">
        <v>1.3</v>
      </c>
      <c r="C114" s="126"/>
      <c r="D114" s="126"/>
      <c r="E114" s="127">
        <v>0.03</v>
      </c>
    </row>
    <row r="115" spans="2:5">
      <c r="B115" s="126">
        <v>1.4</v>
      </c>
      <c r="C115" s="126"/>
      <c r="D115" s="126"/>
      <c r="E115" s="127">
        <v>7.0000000000000007E-2</v>
      </c>
    </row>
    <row r="116" spans="2:5">
      <c r="B116" s="126">
        <v>1.5</v>
      </c>
      <c r="C116" s="126"/>
      <c r="D116" s="126"/>
      <c r="E116" s="127">
        <v>0.02</v>
      </c>
    </row>
    <row r="117" spans="2:5">
      <c r="B117" s="126">
        <v>1.6</v>
      </c>
      <c r="C117" s="126"/>
      <c r="D117" s="126"/>
      <c r="E117" s="127">
        <v>7.0000000000000007E-2</v>
      </c>
    </row>
    <row r="118" spans="2:5">
      <c r="B118" s="126">
        <v>1.7</v>
      </c>
      <c r="C118" s="126"/>
      <c r="D118" s="126"/>
      <c r="E118" s="127">
        <v>7.0000000000000007E-2</v>
      </c>
    </row>
    <row r="119" spans="2:5">
      <c r="B119" s="126">
        <v>1.8</v>
      </c>
      <c r="C119" s="126"/>
      <c r="D119" s="126"/>
      <c r="E119" s="127">
        <v>0.06</v>
      </c>
    </row>
    <row r="120" spans="2:5">
      <c r="B120" s="126">
        <v>1.9</v>
      </c>
      <c r="C120" s="126"/>
      <c r="D120" s="126"/>
      <c r="E120" s="127">
        <v>0.04</v>
      </c>
    </row>
    <row r="121" spans="2:5">
      <c r="B121" s="126">
        <v>2</v>
      </c>
      <c r="C121" s="126"/>
      <c r="D121" s="126"/>
      <c r="E121" s="127">
        <v>0.03</v>
      </c>
    </row>
    <row r="122" spans="2:5">
      <c r="B122" s="126">
        <v>3</v>
      </c>
      <c r="C122" s="126"/>
      <c r="D122" s="126"/>
      <c r="E122" s="127">
        <v>0.08</v>
      </c>
    </row>
    <row r="123" spans="2:5">
      <c r="B123" s="126">
        <v>4</v>
      </c>
      <c r="C123" s="126"/>
      <c r="D123" s="126"/>
      <c r="E123" s="127">
        <v>0.06</v>
      </c>
    </row>
    <row r="124" spans="2:5">
      <c r="B124" s="126">
        <v>5</v>
      </c>
      <c r="C124" s="126"/>
      <c r="D124" s="126"/>
      <c r="E124" s="127">
        <v>7.0000000000000007E-2</v>
      </c>
    </row>
    <row r="125" spans="2:5">
      <c r="B125" s="126">
        <v>6</v>
      </c>
      <c r="C125" s="126"/>
      <c r="D125" s="126"/>
      <c r="E125" s="127">
        <v>0.05</v>
      </c>
    </row>
    <row r="126" spans="2:5">
      <c r="B126" s="126">
        <v>7</v>
      </c>
      <c r="C126" s="126"/>
      <c r="D126" s="126"/>
      <c r="E126" s="127">
        <v>7.0000000000000007E-2</v>
      </c>
    </row>
    <row r="127" spans="2:5">
      <c r="B127" s="126">
        <v>8</v>
      </c>
      <c r="C127" s="126"/>
      <c r="D127" s="126"/>
      <c r="E127" s="127">
        <v>0.01</v>
      </c>
    </row>
    <row r="128" spans="2:5">
      <c r="B128" s="126">
        <v>9</v>
      </c>
      <c r="C128" s="126"/>
      <c r="D128" s="126"/>
      <c r="E128" s="127">
        <v>7.0000000000000007E-2</v>
      </c>
    </row>
    <row r="129" spans="2:5">
      <c r="B129" s="126">
        <v>10</v>
      </c>
      <c r="C129" s="126"/>
      <c r="D129" s="126"/>
      <c r="E129" s="127">
        <v>0.06</v>
      </c>
    </row>
    <row r="130" spans="2:5">
      <c r="B130" s="126">
        <v>11</v>
      </c>
      <c r="C130" s="126"/>
      <c r="D130" s="126"/>
      <c r="E130" s="127">
        <v>0.06</v>
      </c>
    </row>
    <row r="131" spans="2:5">
      <c r="B131" s="126">
        <v>12</v>
      </c>
      <c r="C131" s="126"/>
      <c r="D131" s="126"/>
      <c r="E131" s="127">
        <v>0.02</v>
      </c>
    </row>
    <row r="132" spans="2:5">
      <c r="B132" s="126">
        <v>13</v>
      </c>
      <c r="C132" s="126"/>
      <c r="D132" s="126"/>
      <c r="E132" s="127">
        <v>0.04</v>
      </c>
    </row>
    <row r="133" spans="2:5">
      <c r="B133" s="126">
        <v>14</v>
      </c>
      <c r="C133" s="126"/>
      <c r="D133" s="126"/>
      <c r="E133" s="127">
        <v>0.05</v>
      </c>
    </row>
    <row r="134" spans="2:5">
      <c r="B134" s="126">
        <v>15</v>
      </c>
      <c r="C134" s="126"/>
      <c r="D134" s="126"/>
      <c r="E134" s="127">
        <v>0.05</v>
      </c>
    </row>
    <row r="135" spans="2:5">
      <c r="B135" s="126">
        <v>16</v>
      </c>
      <c r="C135" s="126"/>
      <c r="D135" s="126"/>
      <c r="E135" s="127">
        <v>7.0000000000000007E-2</v>
      </c>
    </row>
    <row r="136" spans="2:5">
      <c r="B136" s="126">
        <v>17</v>
      </c>
      <c r="C136" s="126"/>
      <c r="D136" s="126"/>
      <c r="E136" s="127">
        <v>0.04</v>
      </c>
    </row>
    <row r="137" spans="2:5">
      <c r="B137" s="126">
        <v>18</v>
      </c>
      <c r="C137" s="126"/>
      <c r="D137" s="126"/>
      <c r="E137" s="127">
        <v>0.05</v>
      </c>
    </row>
    <row r="138" spans="2:5">
      <c r="B138" s="126">
        <v>19</v>
      </c>
      <c r="C138" s="126"/>
      <c r="D138" s="126"/>
      <c r="E138" s="127">
        <v>0.09</v>
      </c>
    </row>
    <row r="139" spans="2:5">
      <c r="B139" s="126">
        <v>20</v>
      </c>
      <c r="C139" s="126"/>
      <c r="D139" s="126"/>
      <c r="E139" s="127">
        <v>0.08</v>
      </c>
    </row>
    <row r="140" spans="2:5">
      <c r="B140" s="126">
        <v>21</v>
      </c>
      <c r="C140" s="126"/>
      <c r="D140" s="126"/>
      <c r="E140" s="127">
        <v>0.06</v>
      </c>
    </row>
    <row r="141" spans="2:5">
      <c r="B141" s="126">
        <v>22</v>
      </c>
      <c r="C141" s="126"/>
      <c r="D141" s="126"/>
      <c r="E141" s="127">
        <v>0.04</v>
      </c>
    </row>
    <row r="142" spans="2:5">
      <c r="B142" s="126">
        <v>23</v>
      </c>
      <c r="C142" s="126"/>
      <c r="D142" s="126"/>
      <c r="E142" s="127">
        <v>0.04</v>
      </c>
    </row>
    <row r="143" spans="2:5">
      <c r="B143" s="126">
        <v>24</v>
      </c>
      <c r="C143" s="126"/>
      <c r="D143" s="126"/>
      <c r="E143" s="127">
        <v>0.13</v>
      </c>
    </row>
    <row r="144" spans="2:5">
      <c r="B144" s="126">
        <v>25</v>
      </c>
      <c r="C144" s="126"/>
      <c r="D144" s="126"/>
      <c r="E144" s="127">
        <v>0.05</v>
      </c>
    </row>
    <row r="145" spans="2:5">
      <c r="B145" s="126">
        <v>50</v>
      </c>
      <c r="C145" s="126"/>
      <c r="D145" s="126"/>
      <c r="E145" s="127">
        <v>0.14000000000000001</v>
      </c>
    </row>
    <row r="146" spans="2:5">
      <c r="B146" s="126">
        <v>75</v>
      </c>
      <c r="C146" s="126"/>
      <c r="D146" s="126"/>
      <c r="E146" s="127">
        <v>0.14000000000000001</v>
      </c>
    </row>
    <row r="147" spans="2:5">
      <c r="B147" s="126">
        <v>100</v>
      </c>
      <c r="C147" s="126"/>
      <c r="D147" s="126"/>
      <c r="E147" s="127">
        <v>0.08</v>
      </c>
    </row>
    <row r="148" spans="2:5">
      <c r="B148" s="126">
        <v>125</v>
      </c>
      <c r="C148" s="126"/>
      <c r="D148" s="126"/>
      <c r="E148" s="127">
        <v>0.03</v>
      </c>
    </row>
    <row r="149" spans="2:5">
      <c r="B149" s="126">
        <v>150</v>
      </c>
      <c r="C149" s="126"/>
      <c r="D149" s="126"/>
      <c r="E149" s="127">
        <v>0</v>
      </c>
    </row>
    <row r="150" spans="2:5">
      <c r="B150" s="126">
        <v>175</v>
      </c>
      <c r="C150" s="126"/>
      <c r="D150" s="126"/>
      <c r="E150" s="127">
        <v>0</v>
      </c>
    </row>
    <row r="151" spans="2:5">
      <c r="B151" s="126">
        <v>200</v>
      </c>
      <c r="C151" s="126"/>
      <c r="D151" s="126"/>
      <c r="E151" s="127">
        <v>0</v>
      </c>
    </row>
    <row r="152" spans="2:5">
      <c r="B152" s="126">
        <v>250</v>
      </c>
      <c r="C152" s="126"/>
      <c r="D152" s="126"/>
      <c r="E152" s="127">
        <v>0</v>
      </c>
    </row>
    <row r="153" spans="2:5">
      <c r="B153" s="126">
        <v>300</v>
      </c>
      <c r="C153" s="126"/>
      <c r="D153" s="126"/>
      <c r="E153" s="127">
        <v>0</v>
      </c>
    </row>
    <row r="154" spans="2:5">
      <c r="B154" s="126">
        <v>400</v>
      </c>
      <c r="C154" s="126"/>
      <c r="D154" s="126"/>
      <c r="E154" s="127">
        <v>0</v>
      </c>
    </row>
    <row r="155" spans="2:5">
      <c r="B155" s="126">
        <v>500</v>
      </c>
      <c r="C155" s="126"/>
      <c r="D155" s="126"/>
      <c r="E155" s="127">
        <v>0</v>
      </c>
    </row>
    <row r="156" spans="2:5">
      <c r="B156" s="126">
        <v>600</v>
      </c>
      <c r="C156" s="126"/>
      <c r="D156" s="126"/>
      <c r="E156" s="127">
        <v>0</v>
      </c>
    </row>
    <row r="157" spans="2:5">
      <c r="B157" s="126">
        <v>700</v>
      </c>
      <c r="C157" s="126"/>
      <c r="D157" s="126"/>
      <c r="E157" s="127">
        <v>0</v>
      </c>
    </row>
    <row r="158" spans="2:5">
      <c r="B158" s="126">
        <v>800</v>
      </c>
      <c r="C158" s="126"/>
      <c r="D158" s="126"/>
      <c r="E158" s="127">
        <v>0</v>
      </c>
    </row>
    <row r="159" spans="2:5">
      <c r="B159" s="126">
        <v>900</v>
      </c>
      <c r="C159" s="126"/>
      <c r="D159" s="126"/>
      <c r="E159" s="127">
        <v>0</v>
      </c>
    </row>
    <row r="160" spans="2:5">
      <c r="B160" s="126">
        <v>1000</v>
      </c>
      <c r="C160" s="126"/>
      <c r="D160" s="126"/>
      <c r="E160" s="127">
        <v>0</v>
      </c>
    </row>
  </sheetData>
  <mergeCells count="15">
    <mergeCell ref="R4:R5"/>
    <mergeCell ref="D5:E5"/>
    <mergeCell ref="J5:J6"/>
    <mergeCell ref="K5:K6"/>
    <mergeCell ref="L5:M5"/>
    <mergeCell ref="B2:Q2"/>
    <mergeCell ref="B4:C5"/>
    <mergeCell ref="D4:E4"/>
    <mergeCell ref="F4:G5"/>
    <mergeCell ref="H4:K4"/>
    <mergeCell ref="L4:M4"/>
    <mergeCell ref="N4:N5"/>
    <mergeCell ref="O4:O5"/>
    <mergeCell ref="P4:P5"/>
    <mergeCell ref="Q4:Q5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V63"/>
  <sheetViews>
    <sheetView topLeftCell="A10" workbookViewId="0">
      <selection activeCell="N19" sqref="N19"/>
    </sheetView>
  </sheetViews>
  <sheetFormatPr defaultRowHeight="15"/>
  <cols>
    <col min="1" max="1" width="2.140625" style="98" customWidth="1"/>
    <col min="2" max="2" width="5.5703125" style="98" customWidth="1"/>
    <col min="3" max="3" width="3.5703125" style="98" customWidth="1"/>
    <col min="4" max="4" width="5.5703125" style="98" customWidth="1"/>
    <col min="5" max="5" width="3.5703125" style="98" customWidth="1"/>
    <col min="6" max="6" width="1.5703125" style="98" customWidth="1"/>
    <col min="7" max="7" width="5.5703125" style="98" customWidth="1"/>
    <col min="8" max="8" width="3.42578125" style="98" customWidth="1"/>
    <col min="9" max="9" width="5.5703125" style="98" customWidth="1"/>
    <col min="10" max="10" width="3.5703125" style="98" customWidth="1"/>
    <col min="11" max="11" width="1.5703125" style="98" customWidth="1"/>
    <col min="12" max="12" width="5.5703125" style="98" customWidth="1"/>
    <col min="13" max="13" width="3.42578125" style="98" customWidth="1"/>
    <col min="14" max="14" width="5.5703125" style="98" customWidth="1"/>
    <col min="15" max="15" width="3.5703125" style="98" customWidth="1"/>
    <col min="16" max="16" width="1.5703125" style="98" customWidth="1"/>
    <col min="17" max="17" width="3.42578125" style="98" customWidth="1"/>
    <col min="18" max="18" width="4.5703125" style="98" customWidth="1"/>
    <col min="19" max="19" width="3.42578125" style="98" customWidth="1"/>
    <col min="20" max="20" width="5.5703125" style="98" customWidth="1"/>
    <col min="21" max="21" width="3.5703125" style="98" customWidth="1"/>
    <col min="22" max="22" width="2.7109375" style="98" customWidth="1"/>
  </cols>
  <sheetData>
    <row r="1" spans="1:21" ht="26.25">
      <c r="A1" s="59"/>
      <c r="B1" s="59"/>
      <c r="C1" s="5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>
      <c r="A2" s="59"/>
      <c r="B2" s="59"/>
      <c r="C2" s="5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>
      <c r="F4" s="99"/>
    </row>
    <row r="6" spans="1:21" ht="23.25">
      <c r="B6" s="435" t="s">
        <v>60</v>
      </c>
      <c r="C6" s="436"/>
      <c r="D6" s="436"/>
      <c r="E6" s="437"/>
      <c r="G6" s="435" t="s">
        <v>61</v>
      </c>
      <c r="H6" s="436"/>
      <c r="I6" s="436"/>
      <c r="J6" s="437"/>
      <c r="L6" s="435" t="s">
        <v>62</v>
      </c>
      <c r="M6" s="436"/>
      <c r="N6" s="436"/>
      <c r="O6" s="437"/>
      <c r="Q6" s="435" t="s">
        <v>63</v>
      </c>
      <c r="R6" s="436"/>
      <c r="S6" s="436"/>
      <c r="T6" s="436"/>
      <c r="U6" s="437"/>
    </row>
    <row r="7" spans="1:21" ht="26.25">
      <c r="B7" s="441" t="s">
        <v>64</v>
      </c>
      <c r="C7" s="442"/>
      <c r="D7" s="442"/>
      <c r="E7" s="443"/>
      <c r="G7" s="441" t="s">
        <v>65</v>
      </c>
      <c r="H7" s="442"/>
      <c r="I7" s="442"/>
      <c r="J7" s="443"/>
      <c r="L7" s="441" t="s">
        <v>66</v>
      </c>
      <c r="M7" s="442"/>
      <c r="N7" s="442"/>
      <c r="O7" s="443"/>
      <c r="Q7" s="441" t="s">
        <v>67</v>
      </c>
      <c r="R7" s="442"/>
      <c r="S7" s="442"/>
      <c r="T7" s="442"/>
      <c r="U7" s="443"/>
    </row>
    <row r="8" spans="1:21" ht="26.25">
      <c r="B8" s="444" t="s">
        <v>46</v>
      </c>
      <c r="C8" s="445"/>
      <c r="D8" s="445"/>
      <c r="E8" s="446"/>
      <c r="G8" s="444" t="s">
        <v>46</v>
      </c>
      <c r="H8" s="445"/>
      <c r="I8" s="445"/>
      <c r="J8" s="446"/>
      <c r="L8" s="444" t="s">
        <v>46</v>
      </c>
      <c r="M8" s="445"/>
      <c r="N8" s="445"/>
      <c r="O8" s="446"/>
      <c r="Q8" s="110" t="s">
        <v>68</v>
      </c>
      <c r="R8" s="444" t="s">
        <v>46</v>
      </c>
      <c r="S8" s="445"/>
      <c r="T8" s="445"/>
      <c r="U8" s="446"/>
    </row>
    <row r="9" spans="1:21" ht="26.25">
      <c r="B9" s="438">
        <v>42550</v>
      </c>
      <c r="C9" s="439"/>
      <c r="D9" s="439"/>
      <c r="E9" s="440"/>
      <c r="G9" s="438">
        <v>42550</v>
      </c>
      <c r="H9" s="439"/>
      <c r="I9" s="439"/>
      <c r="J9" s="440"/>
      <c r="L9" s="438">
        <v>42601</v>
      </c>
      <c r="M9" s="439"/>
      <c r="N9" s="439"/>
      <c r="O9" s="440"/>
      <c r="Q9" s="111"/>
      <c r="R9" s="438">
        <v>42418</v>
      </c>
      <c r="S9" s="439"/>
      <c r="T9" s="439"/>
      <c r="U9" s="440"/>
    </row>
    <row r="10" spans="1:21" ht="23.25">
      <c r="B10" s="112">
        <v>10</v>
      </c>
      <c r="C10" s="113" t="s">
        <v>69</v>
      </c>
      <c r="D10" s="114">
        <v>0.01</v>
      </c>
      <c r="E10" s="115" t="s">
        <v>69</v>
      </c>
      <c r="G10" s="112">
        <v>1</v>
      </c>
      <c r="H10" s="116" t="s">
        <v>70</v>
      </c>
      <c r="I10" s="114">
        <v>0.02</v>
      </c>
      <c r="J10" s="115" t="s">
        <v>69</v>
      </c>
      <c r="L10" s="112">
        <v>10</v>
      </c>
      <c r="M10" s="116" t="s">
        <v>70</v>
      </c>
      <c r="N10" s="114">
        <v>3.5000000000000003E-2</v>
      </c>
      <c r="O10" s="115" t="s">
        <v>69</v>
      </c>
      <c r="Q10" s="117">
        <v>1</v>
      </c>
      <c r="R10" s="112">
        <v>5</v>
      </c>
      <c r="S10" s="116" t="s">
        <v>71</v>
      </c>
      <c r="T10" s="114">
        <v>1.2E-2</v>
      </c>
      <c r="U10" s="115" t="s">
        <v>71</v>
      </c>
    </row>
    <row r="11" spans="1:21" ht="23.25">
      <c r="B11" s="112">
        <v>20</v>
      </c>
      <c r="C11" s="113" t="s">
        <v>69</v>
      </c>
      <c r="D11" s="114">
        <v>0.01</v>
      </c>
      <c r="E11" s="115" t="s">
        <v>69</v>
      </c>
      <c r="G11" s="112">
        <v>2</v>
      </c>
      <c r="H11" s="116" t="s">
        <v>72</v>
      </c>
      <c r="I11" s="114">
        <v>0.03</v>
      </c>
      <c r="J11" s="115" t="s">
        <v>73</v>
      </c>
      <c r="L11" s="112">
        <v>20</v>
      </c>
      <c r="M11" s="116" t="s">
        <v>70</v>
      </c>
      <c r="N11" s="114">
        <v>4.2000000000000003E-2</v>
      </c>
      <c r="O11" s="115" t="s">
        <v>69</v>
      </c>
      <c r="Q11" s="117">
        <v>2</v>
      </c>
      <c r="R11" s="112">
        <v>5</v>
      </c>
      <c r="S11" s="116" t="s">
        <v>71</v>
      </c>
      <c r="T11" s="114">
        <v>1.2E-2</v>
      </c>
      <c r="U11" s="115" t="s">
        <v>71</v>
      </c>
    </row>
    <row r="12" spans="1:21" ht="23.25">
      <c r="B12" s="112">
        <v>20</v>
      </c>
      <c r="C12" s="113" t="s">
        <v>69</v>
      </c>
      <c r="D12" s="114">
        <v>0.01</v>
      </c>
      <c r="E12" s="115" t="s">
        <v>73</v>
      </c>
      <c r="G12" s="112">
        <v>2</v>
      </c>
      <c r="H12" s="116" t="s">
        <v>70</v>
      </c>
      <c r="I12" s="114">
        <v>0.03</v>
      </c>
      <c r="J12" s="115" t="s">
        <v>69</v>
      </c>
      <c r="L12" s="112">
        <v>50</v>
      </c>
      <c r="M12" s="116" t="s">
        <v>70</v>
      </c>
      <c r="N12" s="114">
        <v>4.9000000000000002E-2</v>
      </c>
      <c r="O12" s="115" t="s">
        <v>69</v>
      </c>
      <c r="Q12" s="117">
        <v>1</v>
      </c>
      <c r="R12" s="112">
        <v>10</v>
      </c>
      <c r="S12" s="116" t="s">
        <v>71</v>
      </c>
      <c r="T12" s="114">
        <v>5.8000000000000003E-2</v>
      </c>
      <c r="U12" s="115" t="s">
        <v>71</v>
      </c>
    </row>
    <row r="13" spans="1:21" ht="23.25">
      <c r="B13" s="112">
        <v>50</v>
      </c>
      <c r="C13" s="113" t="s">
        <v>69</v>
      </c>
      <c r="D13" s="114">
        <v>0.01</v>
      </c>
      <c r="E13" s="115" t="s">
        <v>69</v>
      </c>
      <c r="G13" s="112">
        <v>5</v>
      </c>
      <c r="H13" s="116" t="s">
        <v>70</v>
      </c>
      <c r="I13" s="114">
        <v>0.04</v>
      </c>
      <c r="J13" s="115" t="s">
        <v>69</v>
      </c>
      <c r="L13" s="112">
        <v>100</v>
      </c>
      <c r="M13" s="116" t="s">
        <v>70</v>
      </c>
      <c r="N13" s="114">
        <v>0.11</v>
      </c>
      <c r="O13" s="115" t="s">
        <v>69</v>
      </c>
      <c r="Q13" s="117">
        <v>2</v>
      </c>
      <c r="R13" s="112">
        <v>10</v>
      </c>
      <c r="S13" s="116" t="s">
        <v>71</v>
      </c>
      <c r="T13" s="114">
        <v>5.8000000000000003E-2</v>
      </c>
      <c r="U13" s="115" t="s">
        <v>71</v>
      </c>
    </row>
    <row r="14" spans="1:21" ht="23.25">
      <c r="B14" s="112">
        <v>100</v>
      </c>
      <c r="C14" s="113" t="s">
        <v>69</v>
      </c>
      <c r="D14" s="114">
        <v>0.01</v>
      </c>
      <c r="E14" s="115" t="s">
        <v>69</v>
      </c>
      <c r="G14" s="112">
        <v>10</v>
      </c>
      <c r="H14" s="116" t="s">
        <v>70</v>
      </c>
      <c r="I14" s="114">
        <v>0.04</v>
      </c>
      <c r="J14" s="115" t="s">
        <v>69</v>
      </c>
      <c r="L14" s="112">
        <v>200</v>
      </c>
      <c r="M14" s="116" t="s">
        <v>70</v>
      </c>
      <c r="N14" s="114">
        <v>0.17</v>
      </c>
      <c r="O14" s="115" t="s">
        <v>69</v>
      </c>
      <c r="Q14" s="117">
        <v>1</v>
      </c>
      <c r="R14" s="112">
        <v>20</v>
      </c>
      <c r="S14" s="116" t="s">
        <v>71</v>
      </c>
      <c r="T14" s="114">
        <v>5.8000000000000003E-2</v>
      </c>
      <c r="U14" s="115" t="s">
        <v>71</v>
      </c>
    </row>
    <row r="15" spans="1:21" ht="23.25">
      <c r="B15" s="112">
        <v>200</v>
      </c>
      <c r="C15" s="113" t="s">
        <v>69</v>
      </c>
      <c r="D15" s="114">
        <v>0.01</v>
      </c>
      <c r="E15" s="115" t="s">
        <v>69</v>
      </c>
      <c r="G15" s="112">
        <v>20</v>
      </c>
      <c r="H15" s="116" t="s">
        <v>70</v>
      </c>
      <c r="I15" s="114">
        <v>0.05</v>
      </c>
      <c r="J15" s="115" t="s">
        <v>69</v>
      </c>
      <c r="L15" s="112">
        <v>500</v>
      </c>
      <c r="M15" s="116" t="s">
        <v>70</v>
      </c>
      <c r="N15" s="114">
        <v>0.4</v>
      </c>
      <c r="O15" s="115" t="s">
        <v>69</v>
      </c>
      <c r="Q15" s="117">
        <v>2</v>
      </c>
      <c r="R15" s="112">
        <v>20</v>
      </c>
      <c r="S15" s="116" t="s">
        <v>71</v>
      </c>
      <c r="T15" s="114">
        <v>5.8000000000000003E-2</v>
      </c>
      <c r="U15" s="115" t="s">
        <v>71</v>
      </c>
    </row>
    <row r="16" spans="1:21" ht="23.25">
      <c r="B16" s="112">
        <v>500</v>
      </c>
      <c r="C16" s="113" t="s">
        <v>69</v>
      </c>
      <c r="D16" s="114">
        <v>0.01</v>
      </c>
      <c r="E16" s="115" t="s">
        <v>69</v>
      </c>
      <c r="G16" s="112">
        <v>20</v>
      </c>
      <c r="H16" s="116" t="s">
        <v>72</v>
      </c>
      <c r="I16" s="114">
        <v>0.05</v>
      </c>
      <c r="J16" s="115" t="s">
        <v>73</v>
      </c>
      <c r="L16" s="112">
        <v>1</v>
      </c>
      <c r="M16" s="116" t="s">
        <v>71</v>
      </c>
      <c r="N16" s="114">
        <v>1.7</v>
      </c>
      <c r="O16" s="115" t="s">
        <v>69</v>
      </c>
      <c r="Q16" s="117">
        <v>3</v>
      </c>
      <c r="R16" s="112">
        <v>20</v>
      </c>
      <c r="S16" s="116" t="s">
        <v>71</v>
      </c>
      <c r="T16" s="114">
        <v>5.8000000000000003E-2</v>
      </c>
      <c r="U16" s="115" t="s">
        <v>71</v>
      </c>
    </row>
    <row r="17" spans="1:21" ht="23.25">
      <c r="G17" s="112">
        <v>50</v>
      </c>
      <c r="H17" s="116" t="s">
        <v>70</v>
      </c>
      <c r="I17" s="114">
        <v>0.1</v>
      </c>
      <c r="J17" s="115" t="s">
        <v>69</v>
      </c>
      <c r="L17" s="112">
        <v>2</v>
      </c>
      <c r="M17" s="116" t="s">
        <v>71</v>
      </c>
      <c r="N17" s="114">
        <v>2</v>
      </c>
      <c r="O17" s="115" t="s">
        <v>69</v>
      </c>
      <c r="Q17" s="117">
        <v>4</v>
      </c>
      <c r="R17" s="112">
        <v>20</v>
      </c>
      <c r="S17" s="116" t="s">
        <v>71</v>
      </c>
      <c r="T17" s="114">
        <v>5.8000000000000003E-2</v>
      </c>
      <c r="U17" s="115" t="s">
        <v>71</v>
      </c>
    </row>
    <row r="18" spans="1:21" ht="23.25">
      <c r="A18" s="118"/>
      <c r="G18" s="112">
        <v>100</v>
      </c>
      <c r="H18" s="116" t="s">
        <v>70</v>
      </c>
      <c r="I18" s="114">
        <v>0.2</v>
      </c>
      <c r="J18" s="115" t="s">
        <v>69</v>
      </c>
      <c r="L18" s="112">
        <v>10</v>
      </c>
      <c r="M18" s="116" t="s">
        <v>71</v>
      </c>
      <c r="N18" s="114">
        <v>12</v>
      </c>
      <c r="O18" s="115" t="s">
        <v>69</v>
      </c>
      <c r="Q18" s="117">
        <v>5</v>
      </c>
      <c r="R18" s="112">
        <v>20</v>
      </c>
      <c r="S18" s="116" t="s">
        <v>71</v>
      </c>
      <c r="T18" s="114">
        <v>5.8000000000000003E-2</v>
      </c>
      <c r="U18" s="115" t="s">
        <v>71</v>
      </c>
    </row>
    <row r="19" spans="1:21" ht="23.25">
      <c r="G19" s="112">
        <v>200</v>
      </c>
      <c r="H19" s="116" t="s">
        <v>70</v>
      </c>
      <c r="I19" s="114">
        <v>0.4</v>
      </c>
      <c r="J19" s="115" t="s">
        <v>69</v>
      </c>
      <c r="L19" s="112">
        <v>20</v>
      </c>
      <c r="M19" s="116" t="s">
        <v>71</v>
      </c>
      <c r="N19" s="114">
        <v>18</v>
      </c>
      <c r="O19" s="115" t="s">
        <v>69</v>
      </c>
      <c r="Q19" s="117">
        <v>6</v>
      </c>
      <c r="R19" s="112">
        <v>20</v>
      </c>
      <c r="S19" s="116" t="s">
        <v>71</v>
      </c>
      <c r="T19" s="114">
        <v>5.8000000000000003E-2</v>
      </c>
      <c r="U19" s="115" t="s">
        <v>71</v>
      </c>
    </row>
    <row r="20" spans="1:21" ht="23.25">
      <c r="G20" s="112">
        <v>200</v>
      </c>
      <c r="H20" s="116" t="s">
        <v>72</v>
      </c>
      <c r="I20" s="114">
        <v>0.4</v>
      </c>
      <c r="J20" s="115" t="s">
        <v>73</v>
      </c>
      <c r="L20" s="119"/>
      <c r="M20" s="120"/>
      <c r="N20" s="119"/>
      <c r="O20" s="120"/>
      <c r="Q20" s="117">
        <v>7</v>
      </c>
      <c r="R20" s="112">
        <v>20</v>
      </c>
      <c r="S20" s="116" t="s">
        <v>71</v>
      </c>
      <c r="T20" s="114">
        <v>5.8000000000000003E-2</v>
      </c>
      <c r="U20" s="115" t="s">
        <v>71</v>
      </c>
    </row>
    <row r="21" spans="1:21" ht="23.25">
      <c r="G21" s="112">
        <v>500</v>
      </c>
      <c r="H21" s="116" t="s">
        <v>70</v>
      </c>
      <c r="I21" s="114">
        <v>2</v>
      </c>
      <c r="J21" s="115" t="s">
        <v>69</v>
      </c>
      <c r="L21" s="119"/>
      <c r="M21" s="120"/>
      <c r="N21" s="119"/>
      <c r="O21" s="120"/>
      <c r="Q21" s="117">
        <v>8</v>
      </c>
      <c r="R21" s="112">
        <v>20</v>
      </c>
      <c r="S21" s="116" t="s">
        <v>71</v>
      </c>
      <c r="T21" s="114">
        <v>5.8000000000000003E-2</v>
      </c>
      <c r="U21" s="115" t="s">
        <v>71</v>
      </c>
    </row>
    <row r="22" spans="1:21" ht="23.25">
      <c r="G22" s="112">
        <v>1</v>
      </c>
      <c r="H22" s="116" t="s">
        <v>71</v>
      </c>
      <c r="I22" s="114">
        <v>2</v>
      </c>
      <c r="J22" s="115" t="s">
        <v>69</v>
      </c>
      <c r="L22" s="119"/>
      <c r="M22" s="120"/>
      <c r="N22" s="119"/>
      <c r="O22" s="120"/>
      <c r="Q22" s="117">
        <v>9</v>
      </c>
      <c r="R22" s="112">
        <v>20</v>
      </c>
      <c r="S22" s="116" t="s">
        <v>71</v>
      </c>
      <c r="T22" s="114">
        <v>5.8000000000000003E-2</v>
      </c>
      <c r="U22" s="115" t="s">
        <v>71</v>
      </c>
    </row>
    <row r="23" spans="1:21" ht="23.25">
      <c r="G23" s="112">
        <v>1</v>
      </c>
      <c r="H23" s="116" t="s">
        <v>74</v>
      </c>
      <c r="I23" s="114">
        <v>2</v>
      </c>
      <c r="J23" s="115" t="s">
        <v>69</v>
      </c>
      <c r="Q23" s="117">
        <v>10</v>
      </c>
      <c r="R23" s="112">
        <v>20</v>
      </c>
      <c r="S23" s="116" t="s">
        <v>71</v>
      </c>
      <c r="T23" s="114">
        <v>5.8000000000000003E-2</v>
      </c>
      <c r="U23" s="115" t="s">
        <v>71</v>
      </c>
    </row>
    <row r="24" spans="1:21" ht="23.25">
      <c r="G24" s="112">
        <v>2</v>
      </c>
      <c r="H24" s="116" t="s">
        <v>71</v>
      </c>
      <c r="I24" s="114">
        <v>4</v>
      </c>
      <c r="J24" s="115" t="s">
        <v>69</v>
      </c>
      <c r="Q24" s="117">
        <v>11</v>
      </c>
      <c r="R24" s="112">
        <v>20</v>
      </c>
      <c r="S24" s="116" t="s">
        <v>71</v>
      </c>
      <c r="T24" s="114">
        <v>5.8000000000000003E-2</v>
      </c>
      <c r="U24" s="115" t="s">
        <v>71</v>
      </c>
    </row>
    <row r="25" spans="1:21" ht="23.25">
      <c r="G25" s="112">
        <v>5</v>
      </c>
      <c r="H25" s="116" t="s">
        <v>71</v>
      </c>
      <c r="I25" s="114">
        <v>10</v>
      </c>
      <c r="J25" s="115" t="s">
        <v>69</v>
      </c>
      <c r="Q25" s="117">
        <v>12</v>
      </c>
      <c r="R25" s="112">
        <v>20</v>
      </c>
      <c r="S25" s="116" t="s">
        <v>71</v>
      </c>
      <c r="T25" s="114">
        <v>5.8000000000000003E-2</v>
      </c>
      <c r="U25" s="115" t="s">
        <v>71</v>
      </c>
    </row>
    <row r="26" spans="1:21" ht="23.25">
      <c r="Q26" s="117">
        <v>13</v>
      </c>
      <c r="R26" s="112">
        <v>20</v>
      </c>
      <c r="S26" s="116" t="s">
        <v>71</v>
      </c>
      <c r="T26" s="114">
        <v>5.8000000000000003E-2</v>
      </c>
      <c r="U26" s="115" t="s">
        <v>71</v>
      </c>
    </row>
    <row r="27" spans="1:21" ht="23.25">
      <c r="Q27" s="117">
        <v>14</v>
      </c>
      <c r="R27" s="112">
        <v>20</v>
      </c>
      <c r="S27" s="116" t="s">
        <v>71</v>
      </c>
      <c r="T27" s="114">
        <v>5.8000000000000003E-2</v>
      </c>
      <c r="U27" s="115" t="s">
        <v>71</v>
      </c>
    </row>
    <row r="28" spans="1:21" ht="23.25">
      <c r="Q28" s="117">
        <v>15</v>
      </c>
      <c r="R28" s="112">
        <v>20</v>
      </c>
      <c r="S28" s="116" t="s">
        <v>71</v>
      </c>
      <c r="T28" s="114">
        <v>5.8000000000000003E-2</v>
      </c>
      <c r="U28" s="115" t="s">
        <v>71</v>
      </c>
    </row>
    <row r="29" spans="1:21" ht="23.25">
      <c r="Q29" s="117">
        <v>16</v>
      </c>
      <c r="R29" s="112">
        <v>20</v>
      </c>
      <c r="S29" s="116" t="s">
        <v>71</v>
      </c>
      <c r="T29" s="114">
        <v>5.8000000000000003E-2</v>
      </c>
      <c r="U29" s="115" t="s">
        <v>71</v>
      </c>
    </row>
    <row r="30" spans="1:21" ht="23.25">
      <c r="Q30" s="117">
        <v>17</v>
      </c>
      <c r="R30" s="112">
        <v>20</v>
      </c>
      <c r="S30" s="116" t="s">
        <v>71</v>
      </c>
      <c r="T30" s="114">
        <v>5.8000000000000003E-2</v>
      </c>
      <c r="U30" s="115" t="s">
        <v>71</v>
      </c>
    </row>
    <row r="31" spans="1:21" ht="23.25">
      <c r="Q31" s="117">
        <v>18</v>
      </c>
      <c r="R31" s="112">
        <v>20</v>
      </c>
      <c r="S31" s="116" t="s">
        <v>71</v>
      </c>
      <c r="T31" s="114">
        <v>5.8000000000000003E-2</v>
      </c>
      <c r="U31" s="115" t="s">
        <v>71</v>
      </c>
    </row>
    <row r="32" spans="1:21" ht="23.25">
      <c r="Q32" s="117">
        <v>19</v>
      </c>
      <c r="R32" s="112">
        <v>20</v>
      </c>
      <c r="S32" s="116" t="s">
        <v>71</v>
      </c>
      <c r="T32" s="114">
        <v>5.8000000000000003E-2</v>
      </c>
      <c r="U32" s="115" t="s">
        <v>71</v>
      </c>
    </row>
    <row r="33" spans="17:21" ht="23.25">
      <c r="Q33" s="117">
        <v>20</v>
      </c>
      <c r="R33" s="112">
        <v>20</v>
      </c>
      <c r="S33" s="116" t="s">
        <v>71</v>
      </c>
      <c r="T33" s="114">
        <v>5.8000000000000003E-2</v>
      </c>
      <c r="U33" s="115" t="s">
        <v>71</v>
      </c>
    </row>
    <row r="34" spans="17:21" ht="23.25">
      <c r="Q34" s="117">
        <v>21</v>
      </c>
      <c r="R34" s="112">
        <v>20</v>
      </c>
      <c r="S34" s="116" t="s">
        <v>71</v>
      </c>
      <c r="T34" s="114">
        <v>5.8000000000000003E-2</v>
      </c>
      <c r="U34" s="115" t="s">
        <v>71</v>
      </c>
    </row>
    <row r="35" spans="17:21" ht="23.25">
      <c r="Q35" s="117">
        <v>22</v>
      </c>
      <c r="R35" s="112">
        <v>20</v>
      </c>
      <c r="S35" s="116" t="s">
        <v>71</v>
      </c>
      <c r="T35" s="114">
        <v>5.8000000000000003E-2</v>
      </c>
      <c r="U35" s="115" t="s">
        <v>71</v>
      </c>
    </row>
    <row r="36" spans="17:21" ht="23.25">
      <c r="Q36" s="117">
        <v>23</v>
      </c>
      <c r="R36" s="112">
        <v>20</v>
      </c>
      <c r="S36" s="116" t="s">
        <v>71</v>
      </c>
      <c r="T36" s="114">
        <v>5.8000000000000003E-2</v>
      </c>
      <c r="U36" s="115" t="s">
        <v>71</v>
      </c>
    </row>
    <row r="37" spans="17:21" ht="23.25">
      <c r="Q37" s="117">
        <v>24</v>
      </c>
      <c r="R37" s="112">
        <v>20</v>
      </c>
      <c r="S37" s="116" t="s">
        <v>71</v>
      </c>
      <c r="T37" s="114">
        <v>5.8000000000000003E-2</v>
      </c>
      <c r="U37" s="115" t="s">
        <v>71</v>
      </c>
    </row>
    <row r="38" spans="17:21" ht="23.25">
      <c r="Q38" s="117">
        <v>25</v>
      </c>
      <c r="R38" s="112">
        <v>20</v>
      </c>
      <c r="S38" s="116" t="s">
        <v>71</v>
      </c>
      <c r="T38" s="114">
        <v>5.8000000000000003E-2</v>
      </c>
      <c r="U38" s="115" t="s">
        <v>71</v>
      </c>
    </row>
    <row r="39" spans="17:21" ht="23.25">
      <c r="Q39" s="117">
        <v>26</v>
      </c>
      <c r="R39" s="112">
        <v>20</v>
      </c>
      <c r="S39" s="116" t="s">
        <v>71</v>
      </c>
      <c r="T39" s="114">
        <v>5.8000000000000003E-2</v>
      </c>
      <c r="U39" s="115" t="s">
        <v>71</v>
      </c>
    </row>
    <row r="40" spans="17:21" ht="23.25">
      <c r="Q40" s="117">
        <v>27</v>
      </c>
      <c r="R40" s="112">
        <v>20</v>
      </c>
      <c r="S40" s="116" t="s">
        <v>71</v>
      </c>
      <c r="T40" s="114">
        <v>5.8000000000000003E-2</v>
      </c>
      <c r="U40" s="115" t="s">
        <v>71</v>
      </c>
    </row>
    <row r="41" spans="17:21" ht="23.25">
      <c r="Q41" s="117">
        <v>28</v>
      </c>
      <c r="R41" s="112">
        <v>20</v>
      </c>
      <c r="S41" s="116" t="s">
        <v>71</v>
      </c>
      <c r="T41" s="114">
        <v>5.8000000000000003E-2</v>
      </c>
      <c r="U41" s="115" t="s">
        <v>71</v>
      </c>
    </row>
    <row r="42" spans="17:21" ht="23.25">
      <c r="Q42" s="117">
        <v>29</v>
      </c>
      <c r="R42" s="112">
        <v>20</v>
      </c>
      <c r="S42" s="116" t="s">
        <v>71</v>
      </c>
      <c r="T42" s="114">
        <v>5.8000000000000003E-2</v>
      </c>
      <c r="U42" s="115" t="s">
        <v>71</v>
      </c>
    </row>
    <row r="43" spans="17:21" ht="23.25">
      <c r="Q43" s="117">
        <v>30</v>
      </c>
      <c r="R43" s="112">
        <v>20</v>
      </c>
      <c r="S43" s="116" t="s">
        <v>71</v>
      </c>
      <c r="T43" s="114">
        <v>5.8000000000000003E-2</v>
      </c>
      <c r="U43" s="115" t="s">
        <v>71</v>
      </c>
    </row>
    <row r="44" spans="17:21" ht="23.25">
      <c r="Q44" s="117">
        <v>31</v>
      </c>
      <c r="R44" s="112">
        <v>20</v>
      </c>
      <c r="S44" s="116" t="s">
        <v>71</v>
      </c>
      <c r="T44" s="114">
        <v>5.8000000000000003E-2</v>
      </c>
      <c r="U44" s="115" t="s">
        <v>71</v>
      </c>
    </row>
    <row r="45" spans="17:21" ht="23.25">
      <c r="Q45" s="117">
        <v>32</v>
      </c>
      <c r="R45" s="112">
        <v>20</v>
      </c>
      <c r="S45" s="116" t="s">
        <v>71</v>
      </c>
      <c r="T45" s="114">
        <v>5.8000000000000003E-2</v>
      </c>
      <c r="U45" s="115" t="s">
        <v>71</v>
      </c>
    </row>
    <row r="46" spans="17:21" ht="23.25">
      <c r="Q46" s="117">
        <v>33</v>
      </c>
      <c r="R46" s="112">
        <v>20</v>
      </c>
      <c r="S46" s="116" t="s">
        <v>71</v>
      </c>
      <c r="T46" s="114">
        <v>5.8000000000000003E-2</v>
      </c>
      <c r="U46" s="115" t="s">
        <v>71</v>
      </c>
    </row>
    <row r="47" spans="17:21" ht="23.25">
      <c r="Q47" s="117">
        <v>34</v>
      </c>
      <c r="R47" s="112">
        <v>20</v>
      </c>
      <c r="S47" s="116" t="s">
        <v>71</v>
      </c>
      <c r="T47" s="114">
        <v>5.8000000000000003E-2</v>
      </c>
      <c r="U47" s="115" t="s">
        <v>71</v>
      </c>
    </row>
    <row r="48" spans="17:21" ht="23.25">
      <c r="Q48" s="117">
        <v>35</v>
      </c>
      <c r="R48" s="112">
        <v>20</v>
      </c>
      <c r="S48" s="116" t="s">
        <v>71</v>
      </c>
      <c r="T48" s="114">
        <v>5.8000000000000003E-2</v>
      </c>
      <c r="U48" s="115" t="s">
        <v>71</v>
      </c>
    </row>
    <row r="49" spans="17:21" ht="23.25">
      <c r="Q49" s="117">
        <v>36</v>
      </c>
      <c r="R49" s="112">
        <v>20</v>
      </c>
      <c r="S49" s="116" t="s">
        <v>71</v>
      </c>
      <c r="T49" s="114">
        <v>5.8000000000000003E-2</v>
      </c>
      <c r="U49" s="115" t="s">
        <v>71</v>
      </c>
    </row>
    <row r="50" spans="17:21" ht="23.25">
      <c r="Q50" s="117">
        <v>37</v>
      </c>
      <c r="R50" s="112">
        <v>20</v>
      </c>
      <c r="S50" s="116" t="s">
        <v>71</v>
      </c>
      <c r="T50" s="114">
        <v>5.8000000000000003E-2</v>
      </c>
      <c r="U50" s="115" t="s">
        <v>71</v>
      </c>
    </row>
    <row r="51" spans="17:21" ht="23.25">
      <c r="Q51" s="117">
        <v>38</v>
      </c>
      <c r="R51" s="112">
        <v>20</v>
      </c>
      <c r="S51" s="116" t="s">
        <v>71</v>
      </c>
      <c r="T51" s="114">
        <v>5.8000000000000003E-2</v>
      </c>
      <c r="U51" s="115" t="s">
        <v>71</v>
      </c>
    </row>
    <row r="52" spans="17:21" ht="23.25">
      <c r="Q52" s="117">
        <v>39</v>
      </c>
      <c r="R52" s="112">
        <v>20</v>
      </c>
      <c r="S52" s="116" t="s">
        <v>71</v>
      </c>
      <c r="T52" s="114">
        <v>5.8000000000000003E-2</v>
      </c>
      <c r="U52" s="115" t="s">
        <v>71</v>
      </c>
    </row>
    <row r="53" spans="17:21" ht="23.25">
      <c r="Q53" s="117">
        <v>40</v>
      </c>
      <c r="R53" s="112">
        <v>20</v>
      </c>
      <c r="S53" s="116" t="s">
        <v>71</v>
      </c>
      <c r="T53" s="114">
        <v>5.8000000000000003E-2</v>
      </c>
      <c r="U53" s="115" t="s">
        <v>71</v>
      </c>
    </row>
    <row r="54" spans="17:21" ht="23.25">
      <c r="Q54" s="117">
        <v>41</v>
      </c>
      <c r="R54" s="112">
        <v>20</v>
      </c>
      <c r="S54" s="116" t="s">
        <v>71</v>
      </c>
      <c r="T54" s="114">
        <v>5.8000000000000003E-2</v>
      </c>
      <c r="U54" s="115" t="s">
        <v>71</v>
      </c>
    </row>
    <row r="55" spans="17:21" ht="23.25">
      <c r="Q55" s="117">
        <v>42</v>
      </c>
      <c r="R55" s="112">
        <v>20</v>
      </c>
      <c r="S55" s="116" t="s">
        <v>71</v>
      </c>
      <c r="T55" s="114">
        <v>5.8000000000000003E-2</v>
      </c>
      <c r="U55" s="115" t="s">
        <v>71</v>
      </c>
    </row>
    <row r="56" spans="17:21" ht="23.25">
      <c r="Q56" s="117">
        <v>43</v>
      </c>
      <c r="R56" s="112">
        <v>20</v>
      </c>
      <c r="S56" s="116" t="s">
        <v>71</v>
      </c>
      <c r="T56" s="114">
        <v>5.8000000000000003E-2</v>
      </c>
      <c r="U56" s="115" t="s">
        <v>71</v>
      </c>
    </row>
    <row r="57" spans="17:21" ht="23.25">
      <c r="Q57" s="117">
        <v>44</v>
      </c>
      <c r="R57" s="112">
        <v>20</v>
      </c>
      <c r="S57" s="116" t="s">
        <v>71</v>
      </c>
      <c r="T57" s="114">
        <v>5.8000000000000003E-2</v>
      </c>
      <c r="U57" s="115" t="s">
        <v>71</v>
      </c>
    </row>
    <row r="58" spans="17:21" ht="23.25">
      <c r="Q58" s="117">
        <v>45</v>
      </c>
      <c r="R58" s="112">
        <v>20</v>
      </c>
      <c r="S58" s="116" t="s">
        <v>71</v>
      </c>
      <c r="T58" s="114">
        <v>5.8000000000000003E-2</v>
      </c>
      <c r="U58" s="115" t="s">
        <v>71</v>
      </c>
    </row>
    <row r="59" spans="17:21" ht="23.25">
      <c r="Q59" s="117">
        <v>46</v>
      </c>
      <c r="R59" s="112">
        <v>20</v>
      </c>
      <c r="S59" s="116" t="s">
        <v>71</v>
      </c>
      <c r="T59" s="114">
        <v>5.8000000000000003E-2</v>
      </c>
      <c r="U59" s="115" t="s">
        <v>71</v>
      </c>
    </row>
    <row r="60" spans="17:21" ht="23.25">
      <c r="Q60" s="117">
        <v>47</v>
      </c>
      <c r="R60" s="112">
        <v>20</v>
      </c>
      <c r="S60" s="116" t="s">
        <v>71</v>
      </c>
      <c r="T60" s="114">
        <v>5.8000000000000003E-2</v>
      </c>
      <c r="U60" s="115" t="s">
        <v>71</v>
      </c>
    </row>
    <row r="61" spans="17:21" ht="23.25">
      <c r="Q61" s="117">
        <v>48</v>
      </c>
      <c r="R61" s="112">
        <v>20</v>
      </c>
      <c r="S61" s="116" t="s">
        <v>71</v>
      </c>
      <c r="T61" s="114">
        <v>5.8000000000000003E-2</v>
      </c>
      <c r="U61" s="115" t="s">
        <v>71</v>
      </c>
    </row>
    <row r="62" spans="17:21" ht="23.25">
      <c r="Q62" s="117">
        <v>49</v>
      </c>
      <c r="R62" s="112">
        <v>20</v>
      </c>
      <c r="S62" s="116" t="s">
        <v>71</v>
      </c>
      <c r="T62" s="114">
        <v>5.8000000000000003E-2</v>
      </c>
      <c r="U62" s="115" t="s">
        <v>71</v>
      </c>
    </row>
    <row r="63" spans="17:21" ht="23.25">
      <c r="Q63" s="117">
        <v>50</v>
      </c>
      <c r="R63" s="112">
        <v>20</v>
      </c>
      <c r="S63" s="116" t="s">
        <v>71</v>
      </c>
      <c r="T63" s="114">
        <v>5.8000000000000003E-2</v>
      </c>
      <c r="U63" s="115" t="s">
        <v>71</v>
      </c>
    </row>
  </sheetData>
  <mergeCells count="16">
    <mergeCell ref="B6:E6"/>
    <mergeCell ref="G6:J6"/>
    <mergeCell ref="L6:O6"/>
    <mergeCell ref="Q6:U6"/>
    <mergeCell ref="B9:E9"/>
    <mergeCell ref="G9:J9"/>
    <mergeCell ref="L9:O9"/>
    <mergeCell ref="R9:U9"/>
    <mergeCell ref="G7:J7"/>
    <mergeCell ref="L7:O7"/>
    <mergeCell ref="Q7:U7"/>
    <mergeCell ref="B8:E8"/>
    <mergeCell ref="G8:J8"/>
    <mergeCell ref="L8:O8"/>
    <mergeCell ref="R8:U8"/>
    <mergeCell ref="B7:E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Data(mg)</vt:lpstr>
      <vt:lpstr>Data(g)</vt:lpstr>
      <vt:lpstr>Data(kg)</vt:lpstr>
      <vt:lpstr>Certificate</vt:lpstr>
      <vt:lpstr>Report</vt:lpstr>
      <vt:lpstr>Result</vt:lpstr>
      <vt:lpstr>Uncert Budget </vt:lpstr>
      <vt:lpstr>Uncert of STD</vt:lpstr>
      <vt:lpstr>Certificate!Print_Area</vt:lpstr>
      <vt:lpstr>'Data(g)'!Print_Area</vt:lpstr>
      <vt:lpstr>'Data(kg)'!Print_Area</vt:lpstr>
      <vt:lpstr>'Data(mg)'!Print_Area</vt:lpstr>
      <vt:lpstr>Report!Print_Area</vt:lpstr>
      <vt:lpstr>Result!Print_Area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ภควดี ลักษมีวงศ์</cp:lastModifiedBy>
  <cp:lastPrinted>2016-08-31T07:54:08Z</cp:lastPrinted>
  <dcterms:created xsi:type="dcterms:W3CDTF">2013-05-08T08:11:00Z</dcterms:created>
  <dcterms:modified xsi:type="dcterms:W3CDTF">2017-10-24T05:52:12Z</dcterms:modified>
</cp:coreProperties>
</file>