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kaw\oxsoft\metrikos\evgenis\01_Dimension 11-29\"/>
    </mc:Choice>
  </mc:AlternateContent>
  <bookViews>
    <workbookView xWindow="0" yWindow="660" windowWidth="15195" windowHeight="8160" tabRatio="696" activeTab="4"/>
  </bookViews>
  <sheets>
    <sheet name="Data Record" sheetId="40" r:id="rId1"/>
    <sheet name="Certificate" sheetId="23" r:id="rId2"/>
    <sheet name="Report" sheetId="39" r:id="rId3"/>
    <sheet name="Result" sheetId="24" r:id="rId4"/>
    <sheet name="Uncertainty Budget" sheetId="42" r:id="rId5"/>
    <sheet name="Cert of STD" sheetId="41" r:id="rId6"/>
  </sheets>
  <externalReferences>
    <externalReference r:id="rId7"/>
    <externalReference r:id="rId8"/>
    <externalReference r:id="rId9"/>
  </externalReferences>
  <definedNames>
    <definedName name="_xlnm.Print_Area" localSheetId="1">Certificate!$A$1:$V$43</definedName>
    <definedName name="_xlnm.Print_Area" localSheetId="0">'Data Record'!$A$1:$Z$32</definedName>
    <definedName name="_xlnm.Print_Area" localSheetId="2">Report!$A$1:$V$16</definedName>
    <definedName name="_xlnm.Print_Area" localSheetId="3">Result!$A$1:$W$31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8" i="42" l="1"/>
  <c r="L7" i="42"/>
  <c r="R8" i="42"/>
  <c r="S8" i="42"/>
  <c r="R7" i="42"/>
  <c r="S7" i="42"/>
  <c r="W24" i="40"/>
  <c r="W18" i="40"/>
  <c r="J24" i="40"/>
  <c r="L24" i="40"/>
  <c r="N24" i="40"/>
  <c r="J25" i="40"/>
  <c r="L25" i="40"/>
  <c r="N25" i="40"/>
  <c r="J26" i="40"/>
  <c r="L26" i="40"/>
  <c r="N26" i="40"/>
  <c r="J27" i="40"/>
  <c r="L27" i="40"/>
  <c r="N27" i="40"/>
  <c r="J28" i="40"/>
  <c r="L28" i="40"/>
  <c r="N28" i="40"/>
  <c r="J29" i="40"/>
  <c r="L29" i="40"/>
  <c r="N29" i="40"/>
  <c r="N8" i="42"/>
  <c r="J18" i="40"/>
  <c r="L18" i="40"/>
  <c r="N18" i="40"/>
  <c r="J19" i="40"/>
  <c r="L19" i="40"/>
  <c r="N19" i="40"/>
  <c r="J20" i="40"/>
  <c r="L20" i="40"/>
  <c r="N20" i="40"/>
  <c r="J21" i="40"/>
  <c r="L21" i="40"/>
  <c r="N21" i="40"/>
  <c r="J22" i="40"/>
  <c r="L22" i="40"/>
  <c r="N22" i="40"/>
  <c r="J23" i="40"/>
  <c r="L23" i="40"/>
  <c r="N23" i="40"/>
  <c r="N7" i="42"/>
  <c r="J8" i="42"/>
  <c r="J7" i="42"/>
  <c r="F10" i="41"/>
  <c r="F8" i="42"/>
  <c r="F9" i="41"/>
  <c r="F7" i="42"/>
  <c r="P26" i="40"/>
  <c r="T26" i="40"/>
  <c r="N25" i="24"/>
  <c r="P25" i="40"/>
  <c r="T25" i="40"/>
  <c r="N24" i="24"/>
  <c r="P24" i="40"/>
  <c r="T24" i="40"/>
  <c r="N23" i="24"/>
  <c r="P27" i="40"/>
  <c r="T27" i="40"/>
  <c r="Q23" i="24"/>
  <c r="P29" i="40"/>
  <c r="T29" i="40"/>
  <c r="Q25" i="24"/>
  <c r="P28" i="40"/>
  <c r="T28" i="40"/>
  <c r="Q24" i="24"/>
  <c r="P23" i="40"/>
  <c r="T23" i="40"/>
  <c r="Q22" i="24"/>
  <c r="P22" i="40"/>
  <c r="T22" i="40"/>
  <c r="Q21" i="24"/>
  <c r="P21" i="40"/>
  <c r="T21" i="40"/>
  <c r="Q20" i="24"/>
  <c r="P20" i="40"/>
  <c r="T20" i="40"/>
  <c r="N22" i="24"/>
  <c r="P19" i="40"/>
  <c r="T19" i="40"/>
  <c r="N21" i="24"/>
  <c r="P18" i="40"/>
  <c r="T18" i="40"/>
  <c r="N20" i="24"/>
  <c r="K23" i="24"/>
  <c r="K20" i="24"/>
  <c r="H20" i="24"/>
  <c r="H25" i="24"/>
  <c r="H24" i="24"/>
  <c r="H23" i="24"/>
  <c r="B23" i="24"/>
  <c r="K25" i="24"/>
  <c r="K24" i="24"/>
  <c r="B8" i="42"/>
  <c r="B7" i="42"/>
  <c r="M30" i="42"/>
  <c r="N27" i="42"/>
  <c r="O27" i="42"/>
  <c r="Q27" i="42"/>
  <c r="J27" i="42"/>
  <c r="K27" i="42"/>
  <c r="F27" i="42"/>
  <c r="G27" i="42"/>
  <c r="D27" i="42"/>
  <c r="E27" i="42"/>
  <c r="B27" i="42"/>
  <c r="H27" i="42"/>
  <c r="I27" i="42"/>
  <c r="L9" i="42"/>
  <c r="L10" i="42"/>
  <c r="L11" i="42"/>
  <c r="L12" i="42"/>
  <c r="L13" i="42"/>
  <c r="L14" i="42"/>
  <c r="L15" i="42"/>
  <c r="L16" i="42"/>
  <c r="L17" i="42"/>
  <c r="L18" i="42"/>
  <c r="L19" i="42"/>
  <c r="L20" i="42"/>
  <c r="L21" i="42"/>
  <c r="L22" i="42"/>
  <c r="L23" i="42"/>
  <c r="L24" i="42"/>
  <c r="L25" i="42"/>
  <c r="L26" i="42"/>
  <c r="L27" i="42"/>
  <c r="M27" i="42"/>
  <c r="P27" i="42"/>
  <c r="N26" i="42"/>
  <c r="O26" i="42"/>
  <c r="Q26" i="42"/>
  <c r="J26" i="42"/>
  <c r="K26" i="42"/>
  <c r="F26" i="42"/>
  <c r="G26" i="42"/>
  <c r="D26" i="42"/>
  <c r="E26" i="42"/>
  <c r="B26" i="42"/>
  <c r="H26" i="42"/>
  <c r="I26" i="42"/>
  <c r="N25" i="42"/>
  <c r="O25" i="42"/>
  <c r="Q25" i="42"/>
  <c r="J25" i="42"/>
  <c r="K25" i="42"/>
  <c r="F25" i="42"/>
  <c r="G25" i="42"/>
  <c r="D25" i="42"/>
  <c r="E25" i="42"/>
  <c r="B25" i="42"/>
  <c r="H25" i="42"/>
  <c r="I25" i="42"/>
  <c r="M25" i="42"/>
  <c r="P25" i="42"/>
  <c r="N24" i="42"/>
  <c r="O24" i="42"/>
  <c r="Q24" i="42"/>
  <c r="J24" i="42"/>
  <c r="K24" i="42"/>
  <c r="F24" i="42"/>
  <c r="G24" i="42"/>
  <c r="D24" i="42"/>
  <c r="E24" i="42"/>
  <c r="B24" i="42"/>
  <c r="H24" i="42"/>
  <c r="I24" i="42"/>
  <c r="N23" i="42"/>
  <c r="O23" i="42"/>
  <c r="Q23" i="42"/>
  <c r="J23" i="42"/>
  <c r="K23" i="42"/>
  <c r="F23" i="42"/>
  <c r="G23" i="42"/>
  <c r="E23" i="42"/>
  <c r="B23" i="42"/>
  <c r="H23" i="42"/>
  <c r="I23" i="42"/>
  <c r="M23" i="42"/>
  <c r="P23" i="42"/>
  <c r="N22" i="42"/>
  <c r="O22" i="42"/>
  <c r="Q22" i="42"/>
  <c r="J22" i="42"/>
  <c r="K22" i="42"/>
  <c r="F22" i="42"/>
  <c r="G22" i="42"/>
  <c r="E22" i="42"/>
  <c r="B22" i="42"/>
  <c r="H22" i="42"/>
  <c r="I22" i="42"/>
  <c r="M22" i="42"/>
  <c r="P22" i="42"/>
  <c r="N21" i="42"/>
  <c r="O21" i="42"/>
  <c r="Q21" i="42"/>
  <c r="J21" i="42"/>
  <c r="K21" i="42"/>
  <c r="F21" i="42"/>
  <c r="G21" i="42"/>
  <c r="E21" i="42"/>
  <c r="B21" i="42"/>
  <c r="H21" i="42"/>
  <c r="I21" i="42"/>
  <c r="N20" i="42"/>
  <c r="O20" i="42"/>
  <c r="J20" i="42"/>
  <c r="K20" i="42"/>
  <c r="H20" i="42"/>
  <c r="I20" i="42"/>
  <c r="F20" i="42"/>
  <c r="G20" i="42"/>
  <c r="E20" i="42"/>
  <c r="M20" i="42"/>
  <c r="P20" i="42"/>
  <c r="N19" i="42"/>
  <c r="O19" i="42"/>
  <c r="Q19" i="42"/>
  <c r="J19" i="42"/>
  <c r="K19" i="42"/>
  <c r="H19" i="42"/>
  <c r="I19" i="42"/>
  <c r="F19" i="42"/>
  <c r="G19" i="42"/>
  <c r="E19" i="42"/>
  <c r="M19" i="42"/>
  <c r="P19" i="42"/>
  <c r="R19" i="42"/>
  <c r="S19" i="42"/>
  <c r="T19" i="42"/>
  <c r="N18" i="42"/>
  <c r="O18" i="42"/>
  <c r="Q18" i="42"/>
  <c r="J18" i="42"/>
  <c r="K18" i="42"/>
  <c r="H18" i="42"/>
  <c r="I18" i="42"/>
  <c r="F18" i="42"/>
  <c r="G18" i="42"/>
  <c r="E18" i="42"/>
  <c r="N17" i="42"/>
  <c r="O17" i="42"/>
  <c r="Q17" i="42"/>
  <c r="J17" i="42"/>
  <c r="K17" i="42"/>
  <c r="F17" i="42"/>
  <c r="G17" i="42"/>
  <c r="E17" i="42"/>
  <c r="B17" i="42"/>
  <c r="H17" i="42"/>
  <c r="I17" i="42"/>
  <c r="M17" i="42"/>
  <c r="P17" i="42"/>
  <c r="N16" i="42"/>
  <c r="O16" i="42"/>
  <c r="Q16" i="42"/>
  <c r="J16" i="42"/>
  <c r="K16" i="42"/>
  <c r="H16" i="42"/>
  <c r="I16" i="42"/>
  <c r="F16" i="42"/>
  <c r="G16" i="42"/>
  <c r="E16" i="42"/>
  <c r="M16" i="42"/>
  <c r="P16" i="42"/>
  <c r="N15" i="42"/>
  <c r="O15" i="42"/>
  <c r="Q15" i="42"/>
  <c r="J15" i="42"/>
  <c r="K15" i="42"/>
  <c r="H15" i="42"/>
  <c r="I15" i="42"/>
  <c r="F15" i="42"/>
  <c r="G15" i="42"/>
  <c r="E15" i="42"/>
  <c r="M15" i="42"/>
  <c r="P15" i="42"/>
  <c r="N14" i="42"/>
  <c r="O14" i="42"/>
  <c r="J14" i="42"/>
  <c r="K14" i="42"/>
  <c r="H14" i="42"/>
  <c r="I14" i="42"/>
  <c r="F14" i="42"/>
  <c r="G14" i="42"/>
  <c r="E14" i="42"/>
  <c r="N13" i="42"/>
  <c r="O13" i="42"/>
  <c r="Q13" i="42"/>
  <c r="J13" i="42"/>
  <c r="K13" i="42"/>
  <c r="F13" i="42"/>
  <c r="G13" i="42"/>
  <c r="E13" i="42"/>
  <c r="B13" i="42"/>
  <c r="H13" i="42"/>
  <c r="I13" i="42"/>
  <c r="M13" i="42"/>
  <c r="P13" i="42"/>
  <c r="N12" i="42"/>
  <c r="O12" i="42"/>
  <c r="J12" i="42"/>
  <c r="K12" i="42"/>
  <c r="H12" i="42"/>
  <c r="I12" i="42"/>
  <c r="F12" i="42"/>
  <c r="G12" i="42"/>
  <c r="E12" i="42"/>
  <c r="N11" i="42"/>
  <c r="O11" i="42"/>
  <c r="Q11" i="42"/>
  <c r="J11" i="42"/>
  <c r="K11" i="42"/>
  <c r="H11" i="42"/>
  <c r="I11" i="42"/>
  <c r="F11" i="42"/>
  <c r="G11" i="42"/>
  <c r="E11" i="42"/>
  <c r="M11" i="42"/>
  <c r="P11" i="42"/>
  <c r="N10" i="42"/>
  <c r="O10" i="42"/>
  <c r="Q10" i="42"/>
  <c r="J10" i="42"/>
  <c r="K10" i="42"/>
  <c r="F10" i="42"/>
  <c r="G10" i="42"/>
  <c r="E10" i="42"/>
  <c r="B10" i="42"/>
  <c r="H10" i="42"/>
  <c r="I10" i="42"/>
  <c r="N9" i="42"/>
  <c r="O9" i="42"/>
  <c r="Q9" i="42"/>
  <c r="J9" i="42"/>
  <c r="K9" i="42"/>
  <c r="F9" i="42"/>
  <c r="G9" i="42"/>
  <c r="E9" i="42"/>
  <c r="B9" i="42"/>
  <c r="H9" i="42"/>
  <c r="I9" i="42"/>
  <c r="O8" i="42"/>
  <c r="Q8" i="42"/>
  <c r="K8" i="42"/>
  <c r="G8" i="42"/>
  <c r="E8" i="42"/>
  <c r="H8" i="42"/>
  <c r="I8" i="42"/>
  <c r="O7" i="42"/>
  <c r="Q7" i="42"/>
  <c r="M7" i="42"/>
  <c r="K7" i="42"/>
  <c r="G7" i="42"/>
  <c r="E7" i="42"/>
  <c r="H7" i="42"/>
  <c r="I7" i="42"/>
  <c r="J19" i="23"/>
  <c r="J20" i="23"/>
  <c r="J18" i="23"/>
  <c r="J16" i="23"/>
  <c r="J15" i="23"/>
  <c r="J14" i="23"/>
  <c r="J13" i="23"/>
  <c r="J12" i="23"/>
  <c r="J5" i="23"/>
  <c r="H5" i="39"/>
  <c r="F5" i="24"/>
  <c r="P39" i="23"/>
  <c r="F38" i="23"/>
  <c r="B20" i="24"/>
  <c r="M20" i="41"/>
  <c r="F20" i="41"/>
  <c r="M19" i="41"/>
  <c r="F19" i="41"/>
  <c r="M18" i="41"/>
  <c r="F18" i="41"/>
  <c r="M17" i="41"/>
  <c r="F17" i="41"/>
  <c r="M16" i="41"/>
  <c r="F16" i="41"/>
  <c r="M15" i="41"/>
  <c r="F15" i="41"/>
  <c r="M14" i="41"/>
  <c r="F14" i="41"/>
  <c r="M13" i="41"/>
  <c r="F13" i="41"/>
  <c r="Z12" i="41"/>
  <c r="T12" i="41"/>
  <c r="M12" i="41"/>
  <c r="F12" i="41"/>
  <c r="Z11" i="41"/>
  <c r="T11" i="41"/>
  <c r="M11" i="41"/>
  <c r="F11" i="41"/>
  <c r="Z10" i="41"/>
  <c r="M10" i="41"/>
  <c r="Z9" i="41"/>
  <c r="M9" i="41"/>
  <c r="Z8" i="41"/>
  <c r="M8" i="41"/>
  <c r="F8" i="41"/>
  <c r="Z7" i="41"/>
  <c r="M7" i="41"/>
  <c r="F7" i="41"/>
  <c r="Z6" i="41"/>
  <c r="R6" i="41"/>
  <c r="T6" i="41"/>
  <c r="M6" i="41"/>
  <c r="F6" i="41"/>
  <c r="Z5" i="41"/>
  <c r="R5" i="41"/>
  <c r="T5" i="41"/>
  <c r="M5" i="41"/>
  <c r="F5" i="41"/>
  <c r="R12" i="39"/>
  <c r="N12" i="39"/>
  <c r="M9" i="42"/>
  <c r="M8" i="42"/>
  <c r="M10" i="42"/>
  <c r="M12" i="42"/>
  <c r="M14" i="42"/>
  <c r="M18" i="42"/>
  <c r="M21" i="42"/>
  <c r="M24" i="42"/>
  <c r="M26" i="42"/>
  <c r="Q20" i="42"/>
  <c r="P8" i="42"/>
  <c r="T8" i="42"/>
  <c r="T23" i="24"/>
  <c r="P7" i="42"/>
  <c r="T7" i="42"/>
  <c r="T20" i="24"/>
  <c r="H22" i="24"/>
  <c r="H21" i="24"/>
  <c r="K21" i="24"/>
  <c r="K22" i="24"/>
  <c r="P9" i="42"/>
  <c r="P24" i="42"/>
  <c r="R24" i="42"/>
  <c r="S24" i="42"/>
  <c r="T24" i="42"/>
  <c r="R9" i="42"/>
  <c r="S9" i="42"/>
  <c r="R22" i="42"/>
  <c r="S22" i="42"/>
  <c r="T22" i="42"/>
  <c r="P10" i="42"/>
  <c r="R11" i="42"/>
  <c r="S11" i="42"/>
  <c r="T11" i="42"/>
  <c r="Q12" i="42"/>
  <c r="P12" i="42"/>
  <c r="Q14" i="42"/>
  <c r="P14" i="42"/>
  <c r="R16" i="42"/>
  <c r="S16" i="42"/>
  <c r="T16" i="42"/>
  <c r="P18" i="42"/>
  <c r="R23" i="42"/>
  <c r="S23" i="42"/>
  <c r="T23" i="42"/>
  <c r="P26" i="42"/>
  <c r="T9" i="42"/>
  <c r="R13" i="42"/>
  <c r="S13" i="42"/>
  <c r="T13" i="42"/>
  <c r="R15" i="42"/>
  <c r="S15" i="42"/>
  <c r="T15" i="42"/>
  <c r="R17" i="42"/>
  <c r="S17" i="42"/>
  <c r="T17" i="42"/>
  <c r="R20" i="42"/>
  <c r="S20" i="42"/>
  <c r="T20" i="42"/>
  <c r="P21" i="42"/>
  <c r="R25" i="42"/>
  <c r="S25" i="42"/>
  <c r="T25" i="42"/>
  <c r="R27" i="42"/>
  <c r="S27" i="42"/>
  <c r="T27" i="42"/>
  <c r="R18" i="42"/>
  <c r="S18" i="42"/>
  <c r="T18" i="42"/>
  <c r="R21" i="42"/>
  <c r="S21" i="42"/>
  <c r="T21" i="42"/>
  <c r="R26" i="42"/>
  <c r="S26" i="42"/>
  <c r="T26" i="42"/>
  <c r="R14" i="42"/>
  <c r="S14" i="42"/>
  <c r="T14" i="42"/>
  <c r="R12" i="42"/>
  <c r="S12" i="42"/>
  <c r="T12" i="42"/>
  <c r="R10" i="42"/>
  <c r="S10" i="42"/>
  <c r="T10" i="42"/>
</calcChain>
</file>

<file path=xl/comments1.xml><?xml version="1.0" encoding="utf-8"?>
<comments xmlns="http://schemas.openxmlformats.org/spreadsheetml/2006/main">
  <authors>
    <author>Nathaphol Boonmee</author>
  </authors>
  <commentList>
    <comment ref="O39" authorId="0" shapeId="0">
      <text>
        <r>
          <rPr>
            <sz val="9"/>
            <color indexed="81"/>
            <rFont val="Tahoma"/>
            <family val="2"/>
          </rPr>
          <t>ระบุ ID ประจำตัวพนักงาน</t>
        </r>
      </text>
    </comment>
  </commentList>
</comments>
</file>

<file path=xl/comments2.xml><?xml version="1.0" encoding="utf-8"?>
<comments xmlns="http://schemas.openxmlformats.org/spreadsheetml/2006/main">
  <authors>
    <author>Nathaphol Boonmee</author>
  </authors>
  <commentList>
    <comment ref="D4" authorId="0" shapeId="0">
      <text>
        <r>
          <rPr>
            <sz val="9"/>
            <color indexed="81"/>
            <rFont val="Tahoma"/>
            <family val="2"/>
          </rPr>
          <t>Certificate of Calibration
Gauge Block</t>
        </r>
      </text>
    </comment>
    <comment ref="F4" authorId="0" shapeId="0">
      <text>
        <r>
          <rPr>
            <sz val="9"/>
            <color indexed="81"/>
            <rFont val="Tahoma"/>
            <family val="2"/>
          </rPr>
          <t>Certificate of Calibration
STD ULM</t>
        </r>
      </text>
    </comment>
    <comment ref="H4" authorId="0" shapeId="0">
      <text>
        <r>
          <rPr>
            <sz val="9"/>
            <color indexed="81"/>
            <rFont val="Tahoma"/>
            <family val="2"/>
          </rPr>
          <t>(Normal Value * 11.5*10^-6 * 1)</t>
        </r>
      </text>
    </comment>
    <comment ref="E6" authorId="0" shapeId="0">
      <text>
        <r>
          <rPr>
            <sz val="9"/>
            <color indexed="81"/>
            <rFont val="Tahoma"/>
            <family val="2"/>
          </rPr>
          <t>Divisor = 2</t>
        </r>
      </text>
    </comment>
    <comment ref="G6" authorId="0" shapeId="0">
      <text>
        <r>
          <rPr>
            <sz val="9"/>
            <color indexed="81"/>
            <rFont val="Tahoma"/>
            <family val="2"/>
          </rPr>
          <t>Divisor = √3</t>
        </r>
      </text>
    </comment>
    <comment ref="I6" authorId="0" shapeId="0">
      <text>
        <r>
          <rPr>
            <sz val="9"/>
            <color indexed="81"/>
            <rFont val="Tahoma"/>
            <family val="2"/>
          </rPr>
          <t>Divisor = √3</t>
        </r>
      </text>
    </comment>
    <comment ref="K6" authorId="0" shapeId="0">
      <text>
        <r>
          <rPr>
            <sz val="9"/>
            <color indexed="81"/>
            <rFont val="Tahoma"/>
            <family val="2"/>
          </rPr>
          <t>Divisor = √3</t>
        </r>
      </text>
    </comment>
    <comment ref="M6" authorId="0" shapeId="0">
      <text>
        <r>
          <rPr>
            <sz val="9"/>
            <color indexed="81"/>
            <rFont val="Tahoma"/>
            <family val="2"/>
          </rPr>
          <t>Divisor = √3</t>
        </r>
      </text>
    </comment>
    <comment ref="O6" authorId="0" shapeId="0">
      <text>
        <r>
          <rPr>
            <sz val="9"/>
            <color indexed="81"/>
            <rFont val="Tahoma"/>
            <family val="2"/>
          </rPr>
          <t>Divisor = 1</t>
        </r>
      </text>
    </comment>
  </commentList>
</comments>
</file>

<file path=xl/comments3.xml><?xml version="1.0" encoding="utf-8"?>
<comments xmlns="http://schemas.openxmlformats.org/spreadsheetml/2006/main">
  <authors>
    <author>Nathaphol Boonmee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Universal Length Measuring</t>
        </r>
      </text>
    </comment>
    <comment ref="W3" authorId="0" shapeId="0">
      <text>
        <r>
          <rPr>
            <b/>
            <sz val="9"/>
            <color indexed="81"/>
            <rFont val="Tahoma"/>
            <family val="2"/>
          </rPr>
          <t>Grade 0</t>
        </r>
      </text>
    </comment>
    <comment ref="E4" authorId="0" shapeId="0">
      <text>
        <r>
          <rPr>
            <sz val="9"/>
            <color indexed="81"/>
            <rFont val="Tahoma"/>
            <family val="2"/>
          </rPr>
          <t>บันทึกวันหมดอายุการใช้งานของSTD ที่ได้จากการสอบเทียบล่าสุดทุกครั้ง</t>
        </r>
      </text>
    </comment>
    <comment ref="L4" authorId="0" shapeId="0">
      <text>
        <r>
          <rPr>
            <sz val="9"/>
            <color indexed="81"/>
            <rFont val="Tahoma"/>
            <family val="2"/>
          </rPr>
          <t>บันทึกวันหมดอายุการใช้งานของSTD ที่ได้จากการสอบเทียบล่าสุดทุกครั้ง</t>
        </r>
      </text>
    </comment>
    <comment ref="S4" authorId="0" shapeId="0">
      <text>
        <r>
          <rPr>
            <sz val="9"/>
            <color indexed="81"/>
            <rFont val="Tahoma"/>
            <family val="2"/>
          </rPr>
          <t>บันทึกวันหมดอายุการใช้งานของSTD ที่ได้จากการสอบเทียบล่าสุดทุกครั้ง</t>
        </r>
      </text>
    </comment>
    <comment ref="Y4" authorId="0" shapeId="0">
      <text>
        <r>
          <rPr>
            <sz val="9"/>
            <color indexed="81"/>
            <rFont val="Tahoma"/>
            <family val="2"/>
          </rPr>
          <t>บันทึกวันหมดอายุการใช้งานของSTD
ที่ได้จากการสอบเทียบล่าสุดทุกครั้ง</t>
        </r>
      </text>
    </comment>
    <comment ref="B5" authorId="0" shapeId="0">
      <text>
        <r>
          <rPr>
            <sz val="14"/>
            <color indexed="81"/>
            <rFont val="Angsana New"/>
            <family val="1"/>
          </rPr>
          <t>Normal Value
(mm)</t>
        </r>
      </text>
    </comment>
    <comment ref="D5" authorId="0" shapeId="0">
      <text>
        <r>
          <rPr>
            <sz val="9"/>
            <color indexed="81"/>
            <rFont val="Tahoma"/>
            <family val="2"/>
          </rPr>
          <t>มาจากค่าความไม่แน่นอนของการวัด ULM</t>
        </r>
      </text>
    </comment>
    <comment ref="F5" authorId="0" shapeId="0">
      <text>
        <r>
          <rPr>
            <sz val="9"/>
            <color indexed="81"/>
            <rFont val="Tahoma"/>
            <family val="2"/>
          </rPr>
          <t>แปลงค่าความไม่แน่ของการวัดให้เป็นหน่วยใช้งาน
เดียวกัน</t>
        </r>
      </text>
    </comment>
    <comment ref="K5" authorId="0" shapeId="0">
      <text>
        <r>
          <rPr>
            <b/>
            <sz val="9"/>
            <color indexed="81"/>
            <rFont val="Tahoma"/>
            <family val="2"/>
          </rPr>
          <t>Nathaphol Boonmee:</t>
        </r>
        <r>
          <rPr>
            <sz val="9"/>
            <color indexed="81"/>
            <rFont val="Tahoma"/>
            <family val="2"/>
          </rPr>
          <t xml:space="preserve">
มาจากค่าความไม่แน่นอนของการวัด Plain Ring Gauge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</rPr>
          <t>Nathaphol Boonmee:</t>
        </r>
        <r>
          <rPr>
            <sz val="9"/>
            <color indexed="81"/>
            <rFont val="Tahoma"/>
            <family val="2"/>
          </rPr>
          <t xml:space="preserve">
แปลงค่าความไม่แน่ของการวัดให้เป็นหน่วยใช้งาน
เดียวกัน</t>
        </r>
      </text>
    </comment>
    <comment ref="R5" authorId="0" shapeId="0">
      <text>
        <r>
          <rPr>
            <b/>
            <sz val="9"/>
            <color indexed="81"/>
            <rFont val="Tahoma"/>
            <family val="2"/>
          </rPr>
          <t>Nathaphol Boonmee:</t>
        </r>
        <r>
          <rPr>
            <sz val="9"/>
            <color indexed="81"/>
            <rFont val="Tahoma"/>
            <family val="2"/>
          </rPr>
          <t xml:space="preserve">
มาจากค่าความไม่แน่นอนของการวัด Gauge Block</t>
        </r>
      </text>
    </comment>
    <comment ref="T5" authorId="0" shapeId="0">
      <text>
        <r>
          <rPr>
            <b/>
            <sz val="9"/>
            <color indexed="81"/>
            <rFont val="Tahoma"/>
            <family val="2"/>
          </rPr>
          <t>Nathaphol Boonmee:</t>
        </r>
        <r>
          <rPr>
            <sz val="9"/>
            <color indexed="81"/>
            <rFont val="Tahoma"/>
            <family val="2"/>
          </rPr>
          <t xml:space="preserve">
แปลงค่าความไม่แน่ของการวัดให้เป็นหน่วยใช้งาน
เดียวกัน</t>
        </r>
      </text>
    </comment>
    <comment ref="X5" authorId="0" shapeId="0">
      <text>
        <r>
          <rPr>
            <sz val="9"/>
            <color indexed="81"/>
            <rFont val="Tahoma"/>
            <family val="2"/>
          </rPr>
          <t>ค่าความไม่แน่นอนของการวัดจากใบรับรองผลการสอบเทียบ Gauge Block</t>
        </r>
      </text>
    </comment>
    <comment ref="Z5" authorId="0" shapeId="0">
      <text>
        <r>
          <rPr>
            <sz val="9"/>
            <color indexed="81"/>
            <rFont val="Tahoma"/>
            <family val="2"/>
          </rPr>
          <t>แปลงค่าความไม่แน่ของการวัดให้เป็นหน่วยใช้งาน
เดียวกัน</t>
        </r>
      </text>
    </comment>
    <comment ref="S10" authorId="0" shapeId="0">
      <text>
        <r>
          <rPr>
            <sz val="9"/>
            <color indexed="81"/>
            <rFont val="Tahoma"/>
            <family val="2"/>
          </rPr>
          <t>บันทึกวันหมดอายุการใช้งานของSTD ที่ได้จากการสอบเทียบล่าสุดทุกครั้ง</t>
        </r>
      </text>
    </comment>
    <comment ref="R11" authorId="0" shapeId="0">
      <text>
        <r>
          <rPr>
            <b/>
            <sz val="9"/>
            <color indexed="81"/>
            <rFont val="Tahoma"/>
            <family val="2"/>
          </rPr>
          <t>Nathaphol Boonmee:</t>
        </r>
        <r>
          <rPr>
            <sz val="9"/>
            <color indexed="81"/>
            <rFont val="Tahoma"/>
            <family val="2"/>
          </rPr>
          <t xml:space="preserve">
มาจากค่าความไม่แน่นอนของการวัด Gauge Block</t>
        </r>
      </text>
    </comment>
    <comment ref="T11" authorId="0" shapeId="0">
      <text>
        <r>
          <rPr>
            <b/>
            <sz val="9"/>
            <color indexed="81"/>
            <rFont val="Tahoma"/>
            <family val="2"/>
          </rPr>
          <t>Nathaphol Boonmee:</t>
        </r>
        <r>
          <rPr>
            <sz val="9"/>
            <color indexed="81"/>
            <rFont val="Tahoma"/>
            <family val="2"/>
          </rPr>
          <t xml:space="preserve">
แปลงค่าความไม่แน่ของการวัดให้เป็นหน่วยใช้งาน
เดียวกัน</t>
        </r>
      </text>
    </comment>
  </commentList>
</comments>
</file>

<file path=xl/sharedStrings.xml><?xml version="1.0" encoding="utf-8"?>
<sst xmlns="http://schemas.openxmlformats.org/spreadsheetml/2006/main" count="327" uniqueCount="153">
  <si>
    <t>Serial No.</t>
  </si>
  <si>
    <t>Model</t>
  </si>
  <si>
    <t>Customer</t>
  </si>
  <si>
    <t>Manufacturer</t>
  </si>
  <si>
    <t>Environmental Conditions</t>
  </si>
  <si>
    <t>Received Date</t>
  </si>
  <si>
    <t>Calibration Date</t>
  </si>
  <si>
    <t>Certificate No.</t>
  </si>
  <si>
    <t>Location of Calibration</t>
  </si>
  <si>
    <t>Ambient Temperature</t>
  </si>
  <si>
    <t>Relative Humidity</t>
  </si>
  <si>
    <t>Authorized Signatory</t>
  </si>
  <si>
    <t>x-axis</t>
  </si>
  <si>
    <t>y-axis</t>
  </si>
  <si>
    <t>1/5T</t>
  </si>
  <si>
    <t>1/2T</t>
  </si>
  <si>
    <t>4/5T</t>
  </si>
  <si>
    <t>4/5 T</t>
  </si>
  <si>
    <t>1/2 T</t>
  </si>
  <si>
    <t>1/5 T</t>
  </si>
  <si>
    <t>050021</t>
  </si>
  <si>
    <t>Measurement Positions</t>
  </si>
  <si>
    <t>1)</t>
  </si>
  <si>
    <t>Certificate of Calibration</t>
  </si>
  <si>
    <t>Certificate Number</t>
  </si>
  <si>
    <t>:</t>
  </si>
  <si>
    <t>Equipment Name</t>
  </si>
  <si>
    <t>Serial Number</t>
  </si>
  <si>
    <t>ID. Number</t>
  </si>
  <si>
    <t>Due. Date</t>
  </si>
  <si>
    <t>This certification is traceable to the International System of Unit maintained at :</t>
  </si>
  <si>
    <t>-The National Institute of Metrology ( Thailand ), NIMT.</t>
  </si>
  <si>
    <t>Method of Calibration</t>
  </si>
  <si>
    <t>Approved by  :</t>
  </si>
  <si>
    <t>Result of Calibration</t>
  </si>
  <si>
    <t>Certificate No. :</t>
  </si>
  <si>
    <t>Universal Length Measuring</t>
  </si>
  <si>
    <t>LMI 01-680 PC</t>
  </si>
  <si>
    <t>In Lab</t>
  </si>
  <si>
    <t>Measurement Uncertainty</t>
  </si>
  <si>
    <t>Nominal Value</t>
  </si>
  <si>
    <t>Temperature Effect</t>
  </si>
  <si>
    <t xml:space="preserve">Resolution of ULM </t>
  </si>
  <si>
    <t>Repeatability</t>
  </si>
  <si>
    <t>Uc</t>
  </si>
  <si>
    <t>Ui</t>
  </si>
  <si>
    <t>Value</t>
  </si>
  <si>
    <t>SP-SD-001</t>
  </si>
  <si>
    <t>Due Date</t>
  </si>
  <si>
    <t>mm</t>
  </si>
  <si>
    <t>µm</t>
  </si>
  <si>
    <t>Certificate Report</t>
  </si>
  <si>
    <t>Traceability</t>
  </si>
  <si>
    <t xml:space="preserve">The reported uncertainty of measurement is the expanded uncertainty obtained by multiplying the </t>
  </si>
  <si>
    <t>standard uncertainty with the coverage factor k = 2.00, providing a level of confidence approximately 95%.</t>
  </si>
  <si>
    <t>- End of Certificate -</t>
  </si>
  <si>
    <t>SP METROLOGY SYSTEM THAILAND</t>
  </si>
  <si>
    <t>Receive Date :</t>
  </si>
  <si>
    <t>Calibration Date :</t>
  </si>
  <si>
    <t>Temp &amp; Humiduty :</t>
  </si>
  <si>
    <t>%RH</t>
  </si>
  <si>
    <t>On Site</t>
  </si>
  <si>
    <t>Customer Name :</t>
  </si>
  <si>
    <t>Manufacturer :</t>
  </si>
  <si>
    <t>ID No :</t>
  </si>
  <si>
    <t>Range :</t>
  </si>
  <si>
    <t>1. Measurement Results</t>
  </si>
  <si>
    <t>Nominal</t>
  </si>
  <si>
    <t>Average</t>
  </si>
  <si>
    <t>( mm )</t>
  </si>
  <si>
    <t>Calibrated By :</t>
  </si>
  <si>
    <t>Mr. Vichan Ananta</t>
  </si>
  <si>
    <t>Mr.Kittikorn Kingmali</t>
  </si>
  <si>
    <t>Ms. Arunkamon Raramanus</t>
  </si>
  <si>
    <t>88/115, Moo 3, T. Klongsam</t>
  </si>
  <si>
    <t>A. Klongluang, Pathumthani 12120</t>
  </si>
  <si>
    <t>Recommended Due Date</t>
  </si>
  <si>
    <t>± 1 °C</t>
  </si>
  <si>
    <t>± 15 %</t>
  </si>
  <si>
    <t>In-Lab</t>
  </si>
  <si>
    <t>Mr.Sombut Srikampa</t>
  </si>
  <si>
    <t>Mr. Natthaphol Boonmee</t>
  </si>
  <si>
    <t>Date of Issue :</t>
  </si>
  <si>
    <t>Uncert of ULM</t>
  </si>
  <si>
    <t>Certificate of Calibration (Ring Gauge)</t>
  </si>
  <si>
    <t>SP-SD-007</t>
  </si>
  <si>
    <t>X</t>
  </si>
  <si>
    <r>
      <rPr>
        <sz val="8"/>
        <rFont val="Calibri"/>
        <family val="2"/>
      </rPr>
      <t>µ</t>
    </r>
    <r>
      <rPr>
        <sz val="14"/>
        <rFont val="Angsana New"/>
        <family val="1"/>
      </rPr>
      <t>m</t>
    </r>
  </si>
  <si>
    <t>Y</t>
  </si>
  <si>
    <t>Certificate of Calibration (ULM)</t>
  </si>
  <si>
    <t>SP-SD-003</t>
  </si>
  <si>
    <t>SP-SD-004</t>
  </si>
  <si>
    <t>X-Axis</t>
  </si>
  <si>
    <t>Y-Axis</t>
  </si>
  <si>
    <t>Standard Reading</t>
  </si>
  <si>
    <t>Error</t>
  </si>
  <si>
    <t>Uncertainty
( ± ) µm</t>
  </si>
  <si>
    <t>Referance Standard :</t>
  </si>
  <si>
    <t>A2</t>
  </si>
  <si>
    <t>Certificate of Calibration (Gauge Block)</t>
  </si>
  <si>
    <t>SP-SD-012</t>
  </si>
  <si>
    <t>F =</t>
  </si>
  <si>
    <t>Uncertainty of Gauging Force in N</t>
  </si>
  <si>
    <r>
      <rPr>
        <i/>
        <sz val="11"/>
        <rFont val="Tahoma"/>
        <family val="2"/>
      </rPr>
      <t>d</t>
    </r>
    <r>
      <rPr>
        <sz val="8"/>
        <rFont val="Tahoma"/>
        <family val="2"/>
      </rPr>
      <t xml:space="preserve">D </t>
    </r>
    <r>
      <rPr>
        <sz val="10"/>
        <rFont val="Tahoma"/>
        <family val="2"/>
      </rPr>
      <t xml:space="preserve">=   </t>
    </r>
  </si>
  <si>
    <t>Ball diameter</t>
  </si>
  <si>
    <t>V =</t>
  </si>
  <si>
    <t>Poisson Ratio of the trip Stylus</t>
  </si>
  <si>
    <t>Steel =</t>
  </si>
  <si>
    <r>
      <rPr>
        <i/>
        <sz val="11"/>
        <rFont val="Tahoma"/>
        <family val="2"/>
      </rPr>
      <t xml:space="preserve">E </t>
    </r>
    <r>
      <rPr>
        <sz val="10"/>
        <rFont val="Tahoma"/>
        <family val="2"/>
      </rPr>
      <t xml:space="preserve">=    </t>
    </r>
  </si>
  <si>
    <t>Young's modulus</t>
  </si>
  <si>
    <t xml:space="preserve"> 2*10^11</t>
  </si>
  <si>
    <t>Uncert of  STD Gauge Block</t>
  </si>
  <si>
    <t>Elastic Deformation</t>
  </si>
  <si>
    <t xml:space="preserve">Page </t>
  </si>
  <si>
    <t xml:space="preserve">Equipment Name </t>
  </si>
  <si>
    <r>
      <rPr>
        <vertAlign val="superscript"/>
        <sz val="9"/>
        <color indexed="8"/>
        <rFont val="Gulim"/>
        <family val="2"/>
      </rPr>
      <t>o</t>
    </r>
    <r>
      <rPr>
        <sz val="9"/>
        <color indexed="8"/>
        <rFont val="Gulim"/>
        <family val="2"/>
      </rPr>
      <t>C</t>
    </r>
  </si>
  <si>
    <t>Location</t>
  </si>
  <si>
    <t>Equipment Name :</t>
  </si>
  <si>
    <t>Model :</t>
  </si>
  <si>
    <t>Overall Inspection</t>
  </si>
  <si>
    <t>Good</t>
  </si>
  <si>
    <t>Not Good</t>
  </si>
  <si>
    <t>Due Date :</t>
  </si>
  <si>
    <t>SPR15120012-1</t>
  </si>
  <si>
    <r>
      <t>Page :</t>
    </r>
    <r>
      <rPr>
        <sz val="10"/>
        <rFont val="Gulim"/>
        <family val="2"/>
      </rPr>
      <t xml:space="preserve"> 1 of 3</t>
    </r>
  </si>
  <si>
    <t>SP METROLOGY SYSTEM (THAILAND) CO.,LTD.</t>
  </si>
  <si>
    <t xml:space="preserve">20 °C   </t>
  </si>
  <si>
    <t xml:space="preserve">This certifies that the above instrument was calibrated in compliance with the calibration system </t>
  </si>
  <si>
    <t>requirement of ISO/IEC  17025:2005 in accordance with reference procedure. standards used to perform this</t>
  </si>
  <si>
    <t>calibration  are certified by to NIST or equivalent, National metrology institute, Natural physical constants,</t>
  </si>
  <si>
    <t>consensus standards. the result reported herein apply only to the calibration of the item described above.</t>
  </si>
  <si>
    <t xml:space="preserve">all calibrations are performed manufacture's specifications, full, without the expressed written consent of </t>
  </si>
  <si>
    <t xml:space="preserve">SP Metrology System (Thailand). </t>
  </si>
  <si>
    <t>Mr.Chainarong  Matchayamat</t>
  </si>
  <si>
    <r>
      <t>Calibrated by :</t>
    </r>
    <r>
      <rPr>
        <sz val="10"/>
        <rFont val="Gulim"/>
        <family val="2"/>
      </rPr>
      <t xml:space="preserve"> </t>
    </r>
  </si>
  <si>
    <r>
      <t>V</t>
    </r>
    <r>
      <rPr>
        <vertAlign val="subscript"/>
        <sz val="10"/>
        <rFont val="Gulim"/>
        <family val="2"/>
      </rPr>
      <t>eff</t>
    </r>
  </si>
  <si>
    <r>
      <t>K</t>
    </r>
    <r>
      <rPr>
        <vertAlign val="subscript"/>
        <sz val="10"/>
        <rFont val="Gulim"/>
        <family val="2"/>
      </rPr>
      <t>95</t>
    </r>
  </si>
  <si>
    <r>
      <t>U</t>
    </r>
    <r>
      <rPr>
        <b/>
        <vertAlign val="subscript"/>
        <sz val="10"/>
        <color indexed="30"/>
        <rFont val="Gulim"/>
        <family val="2"/>
      </rPr>
      <t>95</t>
    </r>
    <r>
      <rPr>
        <b/>
        <strike/>
        <vertAlign val="subscript"/>
        <sz val="10"/>
        <color indexed="30"/>
        <rFont val="Gulim"/>
        <family val="2"/>
      </rPr>
      <t>%</t>
    </r>
  </si>
  <si>
    <t>(mm)</t>
  </si>
  <si>
    <r>
      <t>(</t>
    </r>
    <r>
      <rPr>
        <sz val="10"/>
        <color indexed="30"/>
        <rFont val="Calibri"/>
        <family val="2"/>
      </rPr>
      <t>µ</t>
    </r>
    <r>
      <rPr>
        <sz val="10"/>
        <color indexed="30"/>
        <rFont val="Gulim"/>
        <family val="2"/>
      </rPr>
      <t>m)</t>
    </r>
  </si>
  <si>
    <t>Uncertainty Budget of Plain Snap Gauge / Gap Gauge</t>
  </si>
  <si>
    <r>
      <t xml:space="preserve">   Page :</t>
    </r>
    <r>
      <rPr>
        <sz val="10"/>
        <rFont val="Gulim"/>
        <family val="2"/>
      </rPr>
      <t xml:space="preserve"> 3 of 3</t>
    </r>
  </si>
  <si>
    <t>of</t>
  </si>
  <si>
    <t xml:space="preserve"> Positions</t>
  </si>
  <si>
    <t>Nominal 
Diameter</t>
  </si>
  <si>
    <t>Measured Values</t>
  </si>
  <si>
    <t>Unit :</t>
  </si>
  <si>
    <r>
      <t>Page :</t>
    </r>
    <r>
      <rPr>
        <sz val="10"/>
        <rFont val="Gulim"/>
        <family val="2"/>
      </rPr>
      <t xml:space="preserve"> 2 of 3</t>
    </r>
  </si>
  <si>
    <t>Reference Standards</t>
  </si>
  <si>
    <t xml:space="preserve"> 
Positions</t>
  </si>
  <si>
    <t>lklop-\</t>
  </si>
  <si>
    <t>asd</t>
  </si>
  <si>
    <t xml:space="preserve">Plain Snap Gauge / Gap Gauge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</si>
</sst>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164" formatCode="_(* #,##0.00_);_(* \(#,##0.00\);_(* &quot;-&quot;??_);_(@_)"/>
    <numFmt numFmtId="165" formatCode="0.000"/>
    <numFmt numFmtId="166" formatCode="0.0000"/>
    <numFmt numFmtId="167" formatCode="0.00000"/>
    <numFmt numFmtId="168" formatCode="[$-1010409]d\ mmmm\ yyyy;@"/>
    <numFmt numFmtId="169" formatCode="0.000\ 0"/>
    <numFmt numFmtId="170" formatCode="dd\ mmmm\ yyyy"/>
    <numFmt numFmtId="171" formatCode="[$-809]dd\ mmmm\ yyyy;@"/>
    <numFmt numFmtId="172" formatCode="0.000000"/>
    <numFmt numFmtId="173" formatCode="0.0E+00"/>
    <numFmt numFmtId="174" formatCode="\±\ 0.00\ &quot;μm&quot;"/>
    <numFmt numFmtId="175" formatCode="0.0000000"/>
    <numFmt numFmtId="176" formatCode="[$-409]d\-mmm\-yyyy;@"/>
    <numFmt numFmtId="177" formatCode="0.0"/>
    <numFmt numFmtId="178" formatCode="0.000000000"/>
    <numFmt numFmtId="179" formatCode="[$-409]d\-mmm\-yy;@"/>
  </numFmts>
  <fonts count="80">
    <font>
      <sz val="10"/>
      <name val="Arial"/>
      <charset val="222"/>
    </font>
    <font>
      <sz val="14"/>
      <name val="Cordia New"/>
      <family val="2"/>
    </font>
    <font>
      <sz val="12"/>
      <name val="Times New Roman"/>
      <family val="1"/>
    </font>
    <font>
      <sz val="10"/>
      <name val="Arial"/>
      <family val="2"/>
    </font>
    <font>
      <b/>
      <sz val="12"/>
      <name val="Times New Roman"/>
      <family val="1"/>
    </font>
    <font>
      <sz val="12"/>
      <name val="Gulim"/>
      <family val="2"/>
    </font>
    <font>
      <b/>
      <sz val="22"/>
      <name val="Gulim"/>
      <family val="2"/>
    </font>
    <font>
      <b/>
      <sz val="12"/>
      <name val="Gulim"/>
      <family val="2"/>
    </font>
    <font>
      <i/>
      <sz val="12"/>
      <name val="Gulim"/>
      <family val="2"/>
    </font>
    <font>
      <sz val="9"/>
      <name val="Gulim"/>
      <family val="2"/>
    </font>
    <font>
      <b/>
      <sz val="11"/>
      <name val="Gulim"/>
      <family val="2"/>
    </font>
    <font>
      <sz val="11"/>
      <name val="Gulim"/>
      <family val="2"/>
    </font>
    <font>
      <sz val="12"/>
      <name val="Shruti"/>
      <family val="2"/>
    </font>
    <font>
      <sz val="10"/>
      <name val="Gulim"/>
      <family val="2"/>
    </font>
    <font>
      <b/>
      <sz val="10"/>
      <name val="Gulim"/>
      <family val="2"/>
    </font>
    <font>
      <sz val="10"/>
      <color indexed="10"/>
      <name val="Gulim"/>
      <family val="2"/>
    </font>
    <font>
      <b/>
      <sz val="11"/>
      <name val="Gill Sans MT"/>
      <family val="2"/>
    </font>
    <font>
      <sz val="11"/>
      <name val="Gill Sans MT"/>
      <family val="2"/>
    </font>
    <font>
      <sz val="9"/>
      <name val="Arial"/>
      <family val="2"/>
    </font>
    <font>
      <b/>
      <sz val="9"/>
      <name val="Arial"/>
      <family val="2"/>
    </font>
    <font>
      <sz val="18"/>
      <name val="Angsana New"/>
      <family val="1"/>
    </font>
    <font>
      <b/>
      <sz val="24"/>
      <name val="Arial"/>
      <family val="2"/>
    </font>
    <font>
      <sz val="16"/>
      <name val="Angsana New"/>
      <family val="1"/>
    </font>
    <font>
      <sz val="12"/>
      <name val="Cordia New"/>
      <family val="2"/>
    </font>
    <font>
      <sz val="8"/>
      <name val="Arial"/>
      <family val="2"/>
    </font>
    <font>
      <sz val="12"/>
      <color indexed="20"/>
      <name val="Cordia New"/>
      <family val="2"/>
    </font>
    <font>
      <sz val="8"/>
      <color indexed="2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indexed="81"/>
      <name val="Angsana New"/>
      <family val="1"/>
    </font>
    <font>
      <b/>
      <sz val="16"/>
      <name val="Cordia New"/>
      <family val="2"/>
    </font>
    <font>
      <b/>
      <sz val="14"/>
      <name val="Cordia New"/>
      <family val="2"/>
    </font>
    <font>
      <sz val="16"/>
      <name val="Cordia New"/>
      <family val="2"/>
    </font>
    <font>
      <sz val="14"/>
      <color indexed="10"/>
      <name val="Cordia New"/>
      <family val="2"/>
    </font>
    <font>
      <sz val="11"/>
      <name val="Cordia New"/>
      <family val="2"/>
    </font>
    <font>
      <b/>
      <sz val="12"/>
      <name val="Angsana New"/>
      <family val="1"/>
    </font>
    <font>
      <sz val="14"/>
      <name val="Angsana New"/>
      <family val="1"/>
    </font>
    <font>
      <sz val="8"/>
      <name val="Calibri"/>
      <family val="2"/>
    </font>
    <font>
      <b/>
      <sz val="12"/>
      <name val="Cordia New"/>
      <family val="2"/>
    </font>
    <font>
      <b/>
      <sz val="18"/>
      <name val="Arial"/>
      <family val="2"/>
    </font>
    <font>
      <sz val="9"/>
      <color indexed="8"/>
      <name val="Gulim"/>
      <family val="2"/>
    </font>
    <font>
      <i/>
      <sz val="9"/>
      <name val="Arial"/>
      <family val="2"/>
    </font>
    <font>
      <sz val="11"/>
      <name val="Tahoma"/>
      <family val="2"/>
    </font>
    <font>
      <i/>
      <sz val="11"/>
      <name val="Tahoma"/>
      <family val="2"/>
    </font>
    <font>
      <sz val="8"/>
      <name val="Tahoma"/>
      <family val="2"/>
    </font>
    <font>
      <sz val="10"/>
      <name val="Tahoma"/>
      <family val="2"/>
    </font>
    <font>
      <vertAlign val="superscript"/>
      <sz val="9"/>
      <color indexed="8"/>
      <name val="Gulim"/>
      <family val="2"/>
    </font>
    <font>
      <b/>
      <sz val="26"/>
      <name val="Gulim"/>
      <family val="2"/>
    </font>
    <font>
      <vertAlign val="subscript"/>
      <sz val="10"/>
      <name val="Gulim"/>
      <family val="2"/>
    </font>
    <font>
      <b/>
      <vertAlign val="subscript"/>
      <sz val="10"/>
      <color indexed="30"/>
      <name val="Gulim"/>
      <family val="2"/>
    </font>
    <font>
      <b/>
      <strike/>
      <vertAlign val="subscript"/>
      <sz val="10"/>
      <color indexed="30"/>
      <name val="Gulim"/>
      <family val="2"/>
    </font>
    <font>
      <sz val="10"/>
      <color indexed="30"/>
      <name val="Calibri"/>
      <family val="2"/>
    </font>
    <font>
      <sz val="10"/>
      <color indexed="30"/>
      <name val="Gulim"/>
      <family val="2"/>
    </font>
    <font>
      <b/>
      <sz val="18"/>
      <name val="Gulim"/>
      <family val="2"/>
    </font>
    <font>
      <u/>
      <sz val="10"/>
      <name val="Gulim"/>
      <family val="2"/>
    </font>
    <font>
      <sz val="11"/>
      <color theme="1"/>
      <name val="Calibri"/>
      <family val="2"/>
      <charset val="222"/>
      <scheme val="minor"/>
    </font>
    <font>
      <sz val="10"/>
      <color theme="0"/>
      <name val="Gulim"/>
      <family val="2"/>
    </font>
    <font>
      <sz val="9"/>
      <color theme="0"/>
      <name val="Gulim"/>
      <family val="2"/>
    </font>
    <font>
      <sz val="10"/>
      <color rgb="FFFF0000"/>
      <name val="Gulim"/>
      <family val="2"/>
    </font>
    <font>
      <sz val="10"/>
      <color theme="4"/>
      <name val="Gulim"/>
      <family val="2"/>
    </font>
    <font>
      <sz val="10"/>
      <color theme="1"/>
      <name val="Gulim"/>
      <family val="2"/>
    </font>
    <font>
      <sz val="12"/>
      <color theme="1"/>
      <name val="Gulim"/>
      <family val="2"/>
    </font>
    <font>
      <sz val="14"/>
      <color theme="1"/>
      <name val="Cordia New"/>
      <family val="2"/>
    </font>
    <font>
      <sz val="14"/>
      <color theme="1"/>
      <name val="Calibri"/>
      <family val="2"/>
      <scheme val="minor"/>
    </font>
    <font>
      <b/>
      <sz val="10"/>
      <color theme="1"/>
      <name val="Gulim"/>
      <family val="2"/>
    </font>
    <font>
      <sz val="9"/>
      <color rgb="FF0070C0"/>
      <name val="Arial"/>
      <family val="2"/>
    </font>
    <font>
      <sz val="9"/>
      <color rgb="FF00B050"/>
      <name val="Arial"/>
      <family val="2"/>
    </font>
    <font>
      <sz val="9"/>
      <color theme="1"/>
      <name val="Gulim"/>
      <family val="2"/>
    </font>
    <font>
      <b/>
      <sz val="14"/>
      <color theme="3" tint="-0.249977111117893"/>
      <name val="Cordia New"/>
      <family val="2"/>
    </font>
    <font>
      <b/>
      <sz val="10"/>
      <color theme="0"/>
      <name val="Gulim"/>
      <family val="2"/>
    </font>
    <font>
      <b/>
      <sz val="10"/>
      <color rgb="FF0070C0"/>
      <name val="Gulim"/>
      <family val="2"/>
    </font>
    <font>
      <sz val="10"/>
      <color rgb="FF0070C0"/>
      <name val="Gulim"/>
      <family val="2"/>
    </font>
    <font>
      <sz val="12"/>
      <color rgb="FF0070C0"/>
      <name val="Cordia New"/>
      <family val="2"/>
    </font>
    <font>
      <b/>
      <sz val="14"/>
      <color theme="0"/>
      <name val="Cordia New"/>
      <family val="2"/>
    </font>
    <font>
      <sz val="14"/>
      <color rgb="FF0070C0"/>
      <name val="Cordia New"/>
      <family val="2"/>
    </font>
    <font>
      <sz val="14"/>
      <color theme="1"/>
      <name val="Angsana New"/>
      <family val="1"/>
    </font>
    <font>
      <b/>
      <sz val="18"/>
      <color rgb="FFFF0000"/>
      <name val="Angsana New"/>
      <family val="1"/>
    </font>
    <font>
      <b/>
      <sz val="18"/>
      <color rgb="FF002060"/>
      <name val="Angsana New"/>
      <family val="1"/>
    </font>
    <font>
      <b/>
      <sz val="18"/>
      <color rgb="FFFF0000"/>
      <name val="Cordia New"/>
      <family val="2"/>
    </font>
    <font>
      <b/>
      <sz val="16"/>
      <color rgb="FF002060"/>
      <name val="Cordia New"/>
      <family val="2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EF2D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6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55" fillId="0" borderId="0"/>
    <xf numFmtId="0" fontId="55" fillId="0" borderId="0"/>
    <xf numFmtId="0" fontId="55" fillId="0" borderId="0"/>
    <xf numFmtId="0" fontId="3" fillId="0" borderId="0"/>
    <xf numFmtId="0" fontId="1" fillId="0" borderId="0"/>
    <xf numFmtId="0" fontId="55" fillId="0" borderId="0"/>
    <xf numFmtId="0" fontId="1" fillId="0" borderId="0"/>
  </cellStyleXfs>
  <cellXfs count="456">
    <xf numFmtId="0" fontId="0" fillId="0" borderId="0" xfId="0"/>
    <xf numFmtId="0" fontId="5" fillId="0" borderId="0" xfId="7" applyFont="1" applyAlignment="1">
      <alignment vertical="center"/>
    </xf>
    <xf numFmtId="0" fontId="7" fillId="0" borderId="0" xfId="7" applyFont="1" applyBorder="1" applyAlignment="1">
      <alignment vertical="center"/>
    </xf>
    <xf numFmtId="0" fontId="5" fillId="0" borderId="0" xfId="7" applyFont="1" applyBorder="1" applyAlignment="1">
      <alignment vertical="center"/>
    </xf>
    <xf numFmtId="0" fontId="5" fillId="0" borderId="0" xfId="2" applyFont="1" applyBorder="1" applyAlignment="1">
      <alignment vertical="center"/>
    </xf>
    <xf numFmtId="0" fontId="5" fillId="0" borderId="0" xfId="13" applyFont="1" applyBorder="1" applyAlignment="1">
      <alignment horizontal="left" vertical="center"/>
    </xf>
    <xf numFmtId="0" fontId="5" fillId="0" borderId="0" xfId="7" applyFont="1" applyAlignment="1">
      <alignment horizontal="left" vertical="center"/>
    </xf>
    <xf numFmtId="0" fontId="5" fillId="0" borderId="0" xfId="7" applyFont="1" applyBorder="1" applyAlignment="1">
      <alignment horizontal="left" vertical="center"/>
    </xf>
    <xf numFmtId="0" fontId="5" fillId="0" borderId="0" xfId="2" applyFont="1" applyAlignment="1">
      <alignment vertical="center"/>
    </xf>
    <xf numFmtId="0" fontId="7" fillId="0" borderId="0" xfId="2" applyFont="1" applyBorder="1" applyAlignment="1">
      <alignment horizontal="center" vertical="center"/>
    </xf>
    <xf numFmtId="0" fontId="8" fillId="0" borderId="0" xfId="2" applyFont="1" applyBorder="1" applyAlignment="1">
      <alignment horizontal="left" vertical="center"/>
    </xf>
    <xf numFmtId="0" fontId="7" fillId="0" borderId="0" xfId="2" applyFont="1" applyBorder="1" applyAlignment="1">
      <alignment horizontal="left" vertical="center"/>
    </xf>
    <xf numFmtId="168" fontId="7" fillId="0" borderId="0" xfId="2" applyNumberFormat="1" applyFont="1" applyBorder="1" applyAlignment="1">
      <alignment horizontal="left" vertical="center"/>
    </xf>
    <xf numFmtId="0" fontId="5" fillId="0" borderId="0" xfId="3" applyFont="1" applyBorder="1" applyAlignment="1">
      <alignment vertical="center"/>
    </xf>
    <xf numFmtId="0" fontId="5" fillId="0" borderId="0" xfId="2" applyFont="1"/>
    <xf numFmtId="0" fontId="5" fillId="0" borderId="0" xfId="2" applyFont="1" applyAlignment="1"/>
    <xf numFmtId="0" fontId="6" fillId="0" borderId="0" xfId="7" applyFont="1" applyAlignment="1">
      <alignment horizontal="center" vertical="center"/>
    </xf>
    <xf numFmtId="0" fontId="12" fillId="0" borderId="0" xfId="7" applyFont="1" applyAlignment="1">
      <alignment vertical="center"/>
    </xf>
    <xf numFmtId="0" fontId="11" fillId="0" borderId="0" xfId="7" applyFont="1" applyAlignment="1">
      <alignment vertical="center"/>
    </xf>
    <xf numFmtId="0" fontId="10" fillId="0" borderId="0" xfId="7" applyFont="1" applyBorder="1" applyAlignment="1">
      <alignment vertical="center"/>
    </xf>
    <xf numFmtId="0" fontId="10" fillId="0" borderId="0" xfId="7" applyFont="1" applyAlignment="1">
      <alignment vertical="center"/>
    </xf>
    <xf numFmtId="0" fontId="13" fillId="0" borderId="0" xfId="7" applyFont="1" applyBorder="1" applyAlignment="1">
      <alignment vertical="center"/>
    </xf>
    <xf numFmtId="0" fontId="13" fillId="0" borderId="0" xfId="7" applyFont="1" applyAlignment="1">
      <alignment vertical="center"/>
    </xf>
    <xf numFmtId="0" fontId="10" fillId="0" borderId="0" xfId="7" applyFont="1" applyBorder="1" applyAlignment="1">
      <alignment horizontal="center" vertical="center"/>
    </xf>
    <xf numFmtId="0" fontId="10" fillId="0" borderId="0" xfId="2" applyFont="1" applyBorder="1" applyAlignment="1">
      <alignment vertical="center"/>
    </xf>
    <xf numFmtId="0" fontId="13" fillId="0" borderId="0" xfId="2" applyFont="1" applyBorder="1" applyAlignment="1">
      <alignment vertical="center"/>
    </xf>
    <xf numFmtId="0" fontId="15" fillId="0" borderId="0" xfId="13" applyFont="1" applyBorder="1" applyAlignment="1">
      <alignment horizontal="left" vertical="center"/>
    </xf>
    <xf numFmtId="0" fontId="11" fillId="0" borderId="0" xfId="13" applyFont="1" applyBorder="1" applyAlignment="1">
      <alignment horizontal="left" vertical="center"/>
    </xf>
    <xf numFmtId="0" fontId="11" fillId="0" borderId="0" xfId="7" applyFont="1" applyBorder="1" applyAlignment="1">
      <alignment vertical="center"/>
    </xf>
    <xf numFmtId="0" fontId="10" fillId="0" borderId="1" xfId="7" applyFont="1" applyBorder="1" applyAlignment="1">
      <alignment vertical="center"/>
    </xf>
    <xf numFmtId="0" fontId="10" fillId="0" borderId="1" xfId="7" applyFont="1" applyBorder="1" applyAlignment="1">
      <alignment horizontal="center" vertical="center"/>
    </xf>
    <xf numFmtId="0" fontId="16" fillId="0" borderId="1" xfId="7" applyFont="1" applyBorder="1" applyAlignment="1">
      <alignment vertical="center"/>
    </xf>
    <xf numFmtId="0" fontId="13" fillId="0" borderId="1" xfId="7" applyFont="1" applyBorder="1" applyAlignment="1">
      <alignment vertical="center"/>
    </xf>
    <xf numFmtId="0" fontId="11" fillId="0" borderId="1" xfId="7" applyFont="1" applyBorder="1" applyAlignment="1">
      <alignment vertical="center"/>
    </xf>
    <xf numFmtId="164" fontId="5" fillId="0" borderId="0" xfId="1" applyFont="1" applyFill="1" applyBorder="1" applyAlignment="1" applyProtection="1">
      <alignment vertical="center"/>
      <protection locked="0"/>
    </xf>
    <xf numFmtId="0" fontId="10" fillId="0" borderId="0" xfId="2" applyFont="1" applyBorder="1" applyAlignment="1">
      <alignment horizontal="center" vertical="center"/>
    </xf>
    <xf numFmtId="0" fontId="13" fillId="0" borderId="0" xfId="13" applyFont="1" applyBorder="1" applyAlignment="1">
      <alignment horizontal="left" vertical="center"/>
    </xf>
    <xf numFmtId="0" fontId="11" fillId="0" borderId="0" xfId="2" applyFont="1" applyBorder="1" applyAlignment="1">
      <alignment vertical="center"/>
    </xf>
    <xf numFmtId="0" fontId="10" fillId="0" borderId="0" xfId="2" applyFont="1" applyBorder="1" applyAlignment="1">
      <alignment horizontal="left" vertical="center"/>
    </xf>
    <xf numFmtId="1" fontId="14" fillId="0" borderId="0" xfId="2" applyNumberFormat="1" applyFont="1" applyBorder="1" applyAlignment="1">
      <alignment horizontal="left" vertical="center"/>
    </xf>
    <xf numFmtId="0" fontId="10" fillId="0" borderId="0" xfId="7" applyFont="1" applyAlignment="1">
      <alignment horizontal="left" vertical="center"/>
    </xf>
    <xf numFmtId="0" fontId="16" fillId="0" borderId="0" xfId="7" applyFont="1" applyAlignment="1">
      <alignment vertical="center"/>
    </xf>
    <xf numFmtId="0" fontId="16" fillId="0" borderId="0" xfId="2" applyFont="1" applyBorder="1" applyAlignment="1">
      <alignment vertical="center"/>
    </xf>
    <xf numFmtId="0" fontId="13" fillId="0" borderId="0" xfId="7" applyFont="1" applyAlignment="1">
      <alignment horizontal="center" vertical="center"/>
    </xf>
    <xf numFmtId="0" fontId="17" fillId="0" borderId="0" xfId="7" applyFont="1" applyAlignment="1">
      <alignment vertical="center"/>
    </xf>
    <xf numFmtId="0" fontId="17" fillId="0" borderId="0" xfId="7" applyFont="1" applyBorder="1" applyAlignment="1">
      <alignment vertical="center"/>
    </xf>
    <xf numFmtId="0" fontId="13" fillId="0" borderId="0" xfId="7" applyFont="1" applyBorder="1" applyAlignment="1">
      <alignment horizontal="center" vertical="center"/>
    </xf>
    <xf numFmtId="0" fontId="13" fillId="0" borderId="0" xfId="7" quotePrefix="1" applyFont="1" applyAlignment="1">
      <alignment vertical="center"/>
    </xf>
    <xf numFmtId="0" fontId="11" fillId="0" borderId="0" xfId="7" applyFont="1" applyAlignment="1">
      <alignment horizontal="right" vertical="center"/>
    </xf>
    <xf numFmtId="0" fontId="13" fillId="0" borderId="0" xfId="2" applyNumberFormat="1" applyFont="1" applyBorder="1" applyAlignment="1">
      <alignment vertical="center"/>
    </xf>
    <xf numFmtId="0" fontId="13" fillId="0" borderId="0" xfId="2" applyNumberFormat="1" applyFont="1" applyAlignment="1">
      <alignment vertical="center"/>
    </xf>
    <xf numFmtId="0" fontId="14" fillId="0" borderId="0" xfId="2" applyNumberFormat="1" applyFont="1" applyBorder="1" applyAlignment="1">
      <alignment vertical="center"/>
    </xf>
    <xf numFmtId="0" fontId="9" fillId="0" borderId="0" xfId="2" applyFont="1"/>
    <xf numFmtId="0" fontId="9" fillId="0" borderId="0" xfId="2" applyFont="1" applyAlignment="1">
      <alignment vertical="center"/>
    </xf>
    <xf numFmtId="0" fontId="9" fillId="0" borderId="0" xfId="2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2" fillId="0" borderId="0" xfId="2" applyFont="1"/>
    <xf numFmtId="0" fontId="2" fillId="0" borderId="0" xfId="6" applyFont="1" applyAlignment="1">
      <alignment horizontal="left" vertical="center"/>
    </xf>
    <xf numFmtId="0" fontId="2" fillId="0" borderId="0" xfId="2" applyFont="1" applyAlignment="1">
      <alignment vertical="center"/>
    </xf>
    <xf numFmtId="0" fontId="2" fillId="0" borderId="0" xfId="2" applyFont="1" applyAlignment="1"/>
    <xf numFmtId="0" fontId="4" fillId="0" borderId="0" xfId="6" applyFont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5" fillId="0" borderId="0" xfId="7" applyFont="1" applyBorder="1" applyAlignment="1">
      <alignment horizontal="center" vertical="center"/>
    </xf>
    <xf numFmtId="0" fontId="56" fillId="0" borderId="0" xfId="0" applyFont="1" applyBorder="1" applyAlignment="1">
      <alignment vertical="center"/>
    </xf>
    <xf numFmtId="0" fontId="57" fillId="0" borderId="0" xfId="0" applyFont="1" applyBorder="1" applyAlignment="1">
      <alignment horizontal="right" vertical="center"/>
    </xf>
    <xf numFmtId="0" fontId="57" fillId="0" borderId="0" xfId="2" applyFont="1" applyAlignment="1">
      <alignment vertical="center"/>
    </xf>
    <xf numFmtId="0" fontId="57" fillId="0" borderId="0" xfId="2" applyFont="1"/>
    <xf numFmtId="0" fontId="13" fillId="0" borderId="0" xfId="4" applyNumberFormat="1" applyFont="1" applyAlignment="1">
      <alignment vertical="center"/>
    </xf>
    <xf numFmtId="0" fontId="13" fillId="0" borderId="0" xfId="4" applyNumberFormat="1" applyFont="1" applyBorder="1" applyAlignment="1">
      <alignment vertical="center"/>
    </xf>
    <xf numFmtId="0" fontId="13" fillId="0" borderId="0" xfId="4" applyNumberFormat="1" applyFont="1" applyBorder="1" applyAlignment="1">
      <alignment horizontal="center" vertical="center"/>
    </xf>
    <xf numFmtId="0" fontId="13" fillId="0" borderId="0" xfId="10" applyNumberFormat="1" applyFont="1" applyBorder="1"/>
    <xf numFmtId="0" fontId="13" fillId="0" borderId="0" xfId="0" applyNumberFormat="1" applyFont="1" applyBorder="1" applyAlignment="1">
      <alignment vertical="center" shrinkToFit="1"/>
    </xf>
    <xf numFmtId="0" fontId="18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vertical="center"/>
    </xf>
    <xf numFmtId="0" fontId="19" fillId="2" borderId="0" xfId="0" applyFont="1" applyFill="1" applyAlignment="1">
      <alignment horizontal="center" vertical="center"/>
    </xf>
    <xf numFmtId="0" fontId="20" fillId="0" borderId="0" xfId="12" applyFont="1" applyAlignment="1">
      <alignment horizontal="center" vertical="center"/>
    </xf>
    <xf numFmtId="0" fontId="21" fillId="2" borderId="0" xfId="0" applyFont="1" applyFill="1" applyAlignment="1">
      <alignment horizontal="right" vertical="center"/>
    </xf>
    <xf numFmtId="0" fontId="20" fillId="2" borderId="0" xfId="12" applyFont="1" applyFill="1" applyAlignment="1">
      <alignment horizontal="center" vertical="center"/>
    </xf>
    <xf numFmtId="0" fontId="22" fillId="0" borderId="0" xfId="12" applyFont="1" applyAlignment="1" applyProtection="1">
      <alignment horizontal="center" vertical="center"/>
      <protection locked="0"/>
    </xf>
    <xf numFmtId="0" fontId="23" fillId="3" borderId="2" xfId="0" applyFont="1" applyFill="1" applyBorder="1" applyAlignment="1">
      <alignment horizontal="center" vertical="center"/>
    </xf>
    <xf numFmtId="0" fontId="23" fillId="4" borderId="2" xfId="0" applyFont="1" applyFill="1" applyBorder="1" applyAlignment="1">
      <alignment horizontal="center" vertical="center"/>
    </xf>
    <xf numFmtId="0" fontId="23" fillId="3" borderId="3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0" fontId="24" fillId="2" borderId="0" xfId="0" applyFont="1" applyFill="1" applyAlignment="1">
      <alignment horizontal="center" vertical="center"/>
    </xf>
    <xf numFmtId="2" fontId="23" fillId="5" borderId="2" xfId="0" applyNumberFormat="1" applyFont="1" applyFill="1" applyBorder="1" applyAlignment="1">
      <alignment horizontal="center" vertical="center"/>
    </xf>
    <xf numFmtId="167" fontId="23" fillId="5" borderId="2" xfId="0" applyNumberFormat="1" applyFont="1" applyFill="1" applyBorder="1" applyAlignment="1">
      <alignment horizontal="center" vertical="center"/>
    </xf>
    <xf numFmtId="172" fontId="25" fillId="5" borderId="2" xfId="0" applyNumberFormat="1" applyFont="1" applyFill="1" applyBorder="1" applyAlignment="1">
      <alignment horizontal="center" vertical="center"/>
    </xf>
    <xf numFmtId="175" fontId="23" fillId="5" borderId="2" xfId="0" applyNumberFormat="1" applyFont="1" applyFill="1" applyBorder="1" applyAlignment="1">
      <alignment horizontal="center" vertical="center"/>
    </xf>
    <xf numFmtId="166" fontId="23" fillId="5" borderId="4" xfId="0" applyNumberFormat="1" applyFont="1" applyFill="1" applyBorder="1" applyAlignment="1">
      <alignment horizontal="center" vertical="center"/>
    </xf>
    <xf numFmtId="173" fontId="23" fillId="5" borderId="4" xfId="0" applyNumberFormat="1" applyFont="1" applyFill="1" applyBorder="1" applyAlignment="1">
      <alignment horizontal="center" vertical="center"/>
    </xf>
    <xf numFmtId="2" fontId="24" fillId="2" borderId="0" xfId="0" applyNumberFormat="1" applyFont="1" applyFill="1" applyBorder="1" applyAlignment="1">
      <alignment horizontal="center" vertical="center"/>
    </xf>
    <xf numFmtId="1" fontId="23" fillId="0" borderId="5" xfId="12" applyNumberFormat="1" applyFont="1" applyBorder="1" applyAlignment="1" applyProtection="1">
      <alignment horizontal="right" vertical="center"/>
      <protection locked="0"/>
    </xf>
    <xf numFmtId="1" fontId="23" fillId="0" borderId="6" xfId="12" applyNumberFormat="1" applyFont="1" applyBorder="1" applyAlignment="1" applyProtection="1">
      <alignment horizontal="center" vertical="center"/>
      <protection locked="0"/>
    </xf>
    <xf numFmtId="0" fontId="23" fillId="6" borderId="5" xfId="12" applyFont="1" applyFill="1" applyBorder="1" applyAlignment="1" applyProtection="1">
      <alignment horizontal="right" vertical="center"/>
      <protection locked="0"/>
    </xf>
    <xf numFmtId="0" fontId="23" fillId="6" borderId="6" xfId="12" applyFont="1" applyFill="1" applyBorder="1" applyAlignment="1" applyProtection="1">
      <alignment horizontal="center" vertical="center"/>
      <protection locked="0"/>
    </xf>
    <xf numFmtId="0" fontId="23" fillId="7" borderId="5" xfId="12" applyFont="1" applyFill="1" applyBorder="1" applyAlignment="1" applyProtection="1">
      <alignment horizontal="center" vertical="center"/>
      <protection locked="0"/>
    </xf>
    <xf numFmtId="0" fontId="23" fillId="7" borderId="6" xfId="12" applyFont="1" applyFill="1" applyBorder="1" applyAlignment="1" applyProtection="1">
      <alignment horizontal="left" vertical="center"/>
      <protection locked="0"/>
    </xf>
    <xf numFmtId="2" fontId="23" fillId="0" borderId="5" xfId="12" applyNumberFormat="1" applyFont="1" applyBorder="1" applyAlignment="1" applyProtection="1">
      <alignment horizontal="right" vertical="center"/>
      <protection locked="0"/>
    </xf>
    <xf numFmtId="0" fontId="23" fillId="6" borderId="6" xfId="12" applyFont="1" applyFill="1" applyBorder="1" applyAlignment="1" applyProtection="1">
      <alignment horizontal="right" vertical="center"/>
      <protection locked="0"/>
    </xf>
    <xf numFmtId="165" fontId="18" fillId="5" borderId="0" xfId="0" applyNumberFormat="1" applyFont="1" applyFill="1" applyBorder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8" fillId="6" borderId="0" xfId="0" applyFont="1" applyFill="1" applyAlignment="1">
      <alignment horizontal="center" vertical="center"/>
    </xf>
    <xf numFmtId="0" fontId="58" fillId="5" borderId="0" xfId="5" applyFont="1" applyFill="1" applyBorder="1" applyAlignment="1">
      <alignment horizontal="center" vertical="center"/>
    </xf>
    <xf numFmtId="165" fontId="13" fillId="5" borderId="0" xfId="5" applyNumberFormat="1" applyFont="1" applyFill="1" applyBorder="1" applyAlignment="1">
      <alignment horizontal="center" vertical="center"/>
    </xf>
    <xf numFmtId="0" fontId="59" fillId="5" borderId="0" xfId="5" applyFont="1" applyFill="1" applyBorder="1" applyAlignment="1">
      <alignment horizontal="center" vertical="center"/>
    </xf>
    <xf numFmtId="2" fontId="13" fillId="5" borderId="0" xfId="5" applyNumberFormat="1" applyFont="1" applyFill="1" applyBorder="1" applyAlignment="1">
      <alignment horizontal="center" vertical="center"/>
    </xf>
    <xf numFmtId="0" fontId="13" fillId="5" borderId="0" xfId="5" applyFont="1" applyFill="1" applyBorder="1" applyAlignment="1">
      <alignment horizontal="center" vertical="center"/>
    </xf>
    <xf numFmtId="2" fontId="59" fillId="5" borderId="0" xfId="5" applyNumberFormat="1" applyFont="1" applyFill="1" applyBorder="1" applyAlignment="1">
      <alignment horizontal="center" vertical="center"/>
    </xf>
    <xf numFmtId="173" fontId="24" fillId="5" borderId="0" xfId="0" applyNumberFormat="1" applyFont="1" applyFill="1" applyBorder="1" applyAlignment="1">
      <alignment horizontal="center" vertical="center"/>
    </xf>
    <xf numFmtId="2" fontId="24" fillId="5" borderId="0" xfId="0" applyNumberFormat="1" applyFont="1" applyFill="1" applyBorder="1" applyAlignment="1">
      <alignment horizontal="center" vertical="center"/>
    </xf>
    <xf numFmtId="165" fontId="24" fillId="5" borderId="0" xfId="0" applyNumberFormat="1" applyFont="1" applyFill="1" applyBorder="1" applyAlignment="1">
      <alignment horizontal="center" vertical="center"/>
    </xf>
    <xf numFmtId="0" fontId="18" fillId="5" borderId="0" xfId="0" applyFont="1" applyFill="1" applyBorder="1" applyAlignment="1">
      <alignment horizontal="center" vertical="center"/>
    </xf>
    <xf numFmtId="2" fontId="18" fillId="5" borderId="0" xfId="0" applyNumberFormat="1" applyFont="1" applyFill="1" applyBorder="1" applyAlignment="1">
      <alignment horizontal="center" vertical="center"/>
    </xf>
    <xf numFmtId="165" fontId="59" fillId="5" borderId="0" xfId="5" applyNumberFormat="1" applyFont="1" applyFill="1" applyBorder="1" applyAlignment="1">
      <alignment horizontal="center" vertical="center"/>
    </xf>
    <xf numFmtId="165" fontId="18" fillId="5" borderId="0" xfId="0" applyNumberFormat="1" applyFont="1" applyFill="1" applyBorder="1" applyAlignment="1">
      <alignment horizontal="center" vertical="center"/>
    </xf>
    <xf numFmtId="165" fontId="26" fillId="5" borderId="0" xfId="0" applyNumberFormat="1" applyFont="1" applyFill="1" applyBorder="1" applyAlignment="1">
      <alignment horizontal="center" vertical="center"/>
    </xf>
    <xf numFmtId="0" fontId="30" fillId="0" borderId="0" xfId="7" applyFont="1" applyBorder="1" applyAlignment="1">
      <alignment vertical="center"/>
    </xf>
    <xf numFmtId="0" fontId="31" fillId="0" borderId="0" xfId="7" applyFont="1" applyAlignment="1">
      <alignment horizontal="center" vertical="center"/>
    </xf>
    <xf numFmtId="0" fontId="1" fillId="0" borderId="0" xfId="7" applyFont="1" applyBorder="1" applyAlignment="1">
      <alignment vertical="center"/>
    </xf>
    <xf numFmtId="0" fontId="1" fillId="0" borderId="0" xfId="7" applyFont="1" applyAlignment="1">
      <alignment vertical="center"/>
    </xf>
    <xf numFmtId="0" fontId="30" fillId="0" borderId="0" xfId="7" applyFont="1" applyAlignment="1">
      <alignment vertical="center"/>
    </xf>
    <xf numFmtId="0" fontId="31" fillId="0" borderId="0" xfId="7" applyFont="1" applyBorder="1" applyAlignment="1">
      <alignment vertical="center"/>
    </xf>
    <xf numFmtId="0" fontId="30" fillId="0" borderId="0" xfId="2" applyFont="1" applyBorder="1" applyAlignment="1">
      <alignment vertical="center"/>
    </xf>
    <xf numFmtId="0" fontId="1" fillId="0" borderId="0" xfId="2" applyFont="1" applyBorder="1" applyAlignment="1">
      <alignment vertical="center"/>
    </xf>
    <xf numFmtId="0" fontId="33" fillId="0" borderId="0" xfId="13" applyFont="1" applyBorder="1" applyAlignment="1">
      <alignment horizontal="left" vertical="center"/>
    </xf>
    <xf numFmtId="0" fontId="30" fillId="0" borderId="1" xfId="7" applyFont="1" applyBorder="1" applyAlignment="1">
      <alignment vertical="center"/>
    </xf>
    <xf numFmtId="0" fontId="1" fillId="0" borderId="1" xfId="7" applyFont="1" applyBorder="1" applyAlignment="1">
      <alignment vertical="center"/>
    </xf>
    <xf numFmtId="0" fontId="30" fillId="0" borderId="0" xfId="2" applyFont="1" applyBorder="1" applyAlignment="1">
      <alignment horizontal="left" vertical="center"/>
    </xf>
    <xf numFmtId="0" fontId="31" fillId="0" borderId="0" xfId="2" applyFont="1" applyBorder="1" applyAlignment="1">
      <alignment horizontal="center" vertical="center"/>
    </xf>
    <xf numFmtId="0" fontId="11" fillId="0" borderId="0" xfId="7" applyFont="1" applyAlignment="1">
      <alignment horizontal="center" vertical="center"/>
    </xf>
    <xf numFmtId="0" fontId="1" fillId="0" borderId="0" xfId="7" applyFont="1" applyBorder="1" applyAlignment="1">
      <alignment horizontal="center" vertical="center"/>
    </xf>
    <xf numFmtId="170" fontId="1" fillId="0" borderId="0" xfId="2" applyNumberFormat="1" applyFont="1" applyBorder="1" applyAlignment="1">
      <alignment horizontal="left" vertical="center"/>
    </xf>
    <xf numFmtId="0" fontId="1" fillId="0" borderId="0" xfId="7" applyFont="1" applyAlignment="1">
      <alignment horizontal="center" vertical="center"/>
    </xf>
    <xf numFmtId="0" fontId="31" fillId="0" borderId="0" xfId="7" applyFont="1" applyAlignment="1">
      <alignment vertical="center"/>
    </xf>
    <xf numFmtId="0" fontId="60" fillId="0" borderId="0" xfId="7" applyFont="1" applyAlignment="1">
      <alignment vertical="center"/>
    </xf>
    <xf numFmtId="0" fontId="61" fillId="0" borderId="0" xfId="7" applyFont="1" applyAlignment="1">
      <alignment vertical="center"/>
    </xf>
    <xf numFmtId="0" fontId="62" fillId="0" borderId="0" xfId="2" applyFont="1" applyBorder="1" applyAlignment="1">
      <alignment horizontal="left" vertical="center"/>
    </xf>
    <xf numFmtId="0" fontId="5" fillId="0" borderId="0" xfId="2" applyFont="1" applyBorder="1" applyAlignment="1">
      <alignment horizontal="left" vertical="center"/>
    </xf>
    <xf numFmtId="0" fontId="31" fillId="0" borderId="0" xfId="7" applyFont="1" applyBorder="1" applyAlignment="1">
      <alignment horizontal="center" vertical="center"/>
    </xf>
    <xf numFmtId="0" fontId="7" fillId="0" borderId="0" xfId="2" applyFont="1" applyBorder="1" applyAlignment="1">
      <alignment vertical="center"/>
    </xf>
    <xf numFmtId="0" fontId="5" fillId="0" borderId="0" xfId="15" applyFont="1" applyBorder="1" applyAlignment="1">
      <alignment vertical="center"/>
    </xf>
    <xf numFmtId="0" fontId="13" fillId="0" borderId="0" xfId="7" quotePrefix="1" applyFont="1" applyBorder="1" applyAlignment="1">
      <alignment vertical="center"/>
    </xf>
    <xf numFmtId="0" fontId="1" fillId="0" borderId="0" xfId="7" quotePrefix="1" applyFont="1" applyBorder="1" applyAlignment="1">
      <alignment vertical="center"/>
    </xf>
    <xf numFmtId="170" fontId="11" fillId="0" borderId="0" xfId="7" applyNumberFormat="1" applyFont="1" applyBorder="1" applyAlignment="1">
      <alignment vertical="center"/>
    </xf>
    <xf numFmtId="2" fontId="11" fillId="0" borderId="0" xfId="2" applyNumberFormat="1" applyFont="1" applyBorder="1" applyAlignment="1">
      <alignment vertical="center"/>
    </xf>
    <xf numFmtId="1" fontId="11" fillId="0" borderId="0" xfId="2" applyNumberFormat="1" applyFont="1" applyBorder="1" applyAlignment="1">
      <alignment vertical="center"/>
    </xf>
    <xf numFmtId="170" fontId="1" fillId="0" borderId="0" xfId="7" applyNumberFormat="1" applyFont="1" applyBorder="1" applyAlignment="1">
      <alignment vertical="center"/>
    </xf>
    <xf numFmtId="0" fontId="5" fillId="0" borderId="0" xfId="7" quotePrefix="1" applyFont="1" applyBorder="1" applyAlignment="1">
      <alignment vertical="center" shrinkToFit="1"/>
    </xf>
    <xf numFmtId="0" fontId="1" fillId="0" borderId="0" xfId="0" applyFont="1" applyAlignment="1">
      <alignment vertical="center"/>
    </xf>
    <xf numFmtId="0" fontId="23" fillId="0" borderId="0" xfId="2" applyFont="1"/>
    <xf numFmtId="0" fontId="32" fillId="0" borderId="0" xfId="2" applyFont="1"/>
    <xf numFmtId="0" fontId="32" fillId="0" borderId="0" xfId="2" applyFont="1" applyAlignment="1">
      <alignment vertical="center"/>
    </xf>
    <xf numFmtId="49" fontId="1" fillId="0" borderId="0" xfId="2" applyNumberFormat="1" applyFont="1" applyBorder="1" applyAlignment="1">
      <alignment vertical="center"/>
    </xf>
    <xf numFmtId="0" fontId="1" fillId="0" borderId="0" xfId="2" applyFont="1"/>
    <xf numFmtId="0" fontId="60" fillId="0" borderId="0" xfId="14" applyFont="1" applyFill="1" applyAlignment="1">
      <alignment vertical="center"/>
    </xf>
    <xf numFmtId="0" fontId="60" fillId="0" borderId="0" xfId="0" applyFont="1" applyFill="1" applyAlignment="1">
      <alignment vertical="center"/>
    </xf>
    <xf numFmtId="0" fontId="60" fillId="0" borderId="0" xfId="14" applyFont="1" applyFill="1" applyBorder="1" applyAlignment="1">
      <alignment vertical="center"/>
    </xf>
    <xf numFmtId="0" fontId="60" fillId="0" borderId="0" xfId="14" applyFont="1" applyFill="1" applyBorder="1" applyAlignment="1">
      <alignment horizontal="center" vertical="center"/>
    </xf>
    <xf numFmtId="0" fontId="13" fillId="0" borderId="0" xfId="2" applyFont="1" applyAlignment="1">
      <alignment vertical="center"/>
    </xf>
    <xf numFmtId="0" fontId="14" fillId="0" borderId="0" xfId="0" applyFont="1" applyBorder="1" applyAlignment="1">
      <alignment vertical="center"/>
    </xf>
    <xf numFmtId="0" fontId="62" fillId="0" borderId="0" xfId="0" applyFont="1" applyAlignment="1">
      <alignment vertical="center"/>
    </xf>
    <xf numFmtId="0" fontId="63" fillId="0" borderId="0" xfId="0" applyFont="1"/>
    <xf numFmtId="0" fontId="64" fillId="0" borderId="0" xfId="14" applyFont="1" applyFill="1" applyBorder="1" applyAlignment="1">
      <alignment horizontal="left" vertical="center"/>
    </xf>
    <xf numFmtId="0" fontId="64" fillId="0" borderId="0" xfId="14" applyFont="1" applyFill="1" applyBorder="1" applyAlignment="1">
      <alignment vertical="center"/>
    </xf>
    <xf numFmtId="0" fontId="64" fillId="0" borderId="0" xfId="14" applyFont="1" applyFill="1" applyBorder="1" applyAlignment="1">
      <alignment horizontal="right" vertical="center"/>
    </xf>
    <xf numFmtId="0" fontId="60" fillId="0" borderId="0" xfId="14" applyFont="1" applyFill="1" applyBorder="1" applyAlignment="1">
      <alignment horizontal="right" vertical="center"/>
    </xf>
    <xf numFmtId="0" fontId="60" fillId="0" borderId="0" xfId="14" applyFont="1" applyFill="1" applyBorder="1" applyAlignment="1">
      <alignment horizontal="left" vertical="center"/>
    </xf>
    <xf numFmtId="0" fontId="64" fillId="0" borderId="0" xfId="14" applyFont="1" applyFill="1" applyBorder="1" applyAlignment="1">
      <alignment horizontal="center" vertical="center"/>
    </xf>
    <xf numFmtId="1" fontId="36" fillId="0" borderId="5" xfId="12" applyNumberFormat="1" applyFont="1" applyBorder="1" applyAlignment="1" applyProtection="1">
      <alignment horizontal="center" vertical="center"/>
      <protection locked="0"/>
    </xf>
    <xf numFmtId="0" fontId="36" fillId="6" borderId="6" xfId="12" applyFont="1" applyFill="1" applyBorder="1" applyAlignment="1" applyProtection="1">
      <alignment horizontal="left" vertical="center"/>
      <protection locked="0"/>
    </xf>
    <xf numFmtId="167" fontId="36" fillId="7" borderId="5" xfId="12" applyNumberFormat="1" applyFont="1" applyFill="1" applyBorder="1" applyAlignment="1" applyProtection="1">
      <alignment horizontal="center" vertical="center"/>
      <protection locked="0"/>
    </xf>
    <xf numFmtId="0" fontId="36" fillId="7" borderId="6" xfId="12" applyFont="1" applyFill="1" applyBorder="1" applyAlignment="1" applyProtection="1">
      <alignment horizontal="left" vertical="center"/>
      <protection locked="0"/>
    </xf>
    <xf numFmtId="2" fontId="36" fillId="0" borderId="5" xfId="12" applyNumberFormat="1" applyFont="1" applyBorder="1" applyAlignment="1" applyProtection="1">
      <alignment horizontal="center" vertical="center"/>
      <protection locked="0"/>
    </xf>
    <xf numFmtId="2" fontId="36" fillId="6" borderId="5" xfId="12" applyNumberFormat="1" applyFont="1" applyFill="1" applyBorder="1" applyAlignment="1" applyProtection="1">
      <alignment horizontal="right" vertical="center"/>
      <protection locked="0"/>
    </xf>
    <xf numFmtId="1" fontId="36" fillId="0" borderId="3" xfId="12" applyNumberFormat="1" applyFont="1" applyBorder="1" applyAlignment="1" applyProtection="1">
      <alignment horizontal="center" vertical="center"/>
      <protection locked="0"/>
    </xf>
    <xf numFmtId="1" fontId="36" fillId="0" borderId="2" xfId="12" applyNumberFormat="1" applyFont="1" applyBorder="1" applyAlignment="1" applyProtection="1">
      <alignment horizontal="center" vertical="center"/>
      <protection locked="0"/>
    </xf>
    <xf numFmtId="0" fontId="36" fillId="6" borderId="5" xfId="12" applyFont="1" applyFill="1" applyBorder="1" applyAlignment="1" applyProtection="1">
      <alignment horizontal="right" vertical="center"/>
      <protection locked="0"/>
    </xf>
    <xf numFmtId="167" fontId="36" fillId="8" borderId="5" xfId="12" applyNumberFormat="1" applyFont="1" applyFill="1" applyBorder="1" applyAlignment="1" applyProtection="1">
      <alignment horizontal="right" vertical="center"/>
      <protection locked="0"/>
    </xf>
    <xf numFmtId="0" fontId="36" fillId="8" borderId="6" xfId="12" applyFont="1" applyFill="1" applyBorder="1" applyAlignment="1" applyProtection="1">
      <alignment horizontal="left" vertical="center"/>
      <protection locked="0"/>
    </xf>
    <xf numFmtId="165" fontId="41" fillId="5" borderId="0" xfId="0" applyNumberFormat="1" applyFont="1" applyFill="1" applyBorder="1" applyAlignment="1">
      <alignment horizontal="center" vertical="center"/>
    </xf>
    <xf numFmtId="0" fontId="65" fillId="6" borderId="0" xfId="0" applyFont="1" applyFill="1" applyAlignment="1">
      <alignment horizontal="center" vertical="center"/>
    </xf>
    <xf numFmtId="11" fontId="66" fillId="5" borderId="0" xfId="0" applyNumberFormat="1" applyFont="1" applyFill="1" applyBorder="1" applyAlignment="1">
      <alignment horizontal="center" vertical="center"/>
    </xf>
    <xf numFmtId="165" fontId="18" fillId="5" borderId="0" xfId="0" applyNumberFormat="1" applyFont="1" applyFill="1" applyBorder="1" applyAlignment="1">
      <alignment horizontal="right" vertical="center"/>
    </xf>
    <xf numFmtId="165" fontId="62" fillId="5" borderId="0" xfId="0" applyNumberFormat="1" applyFont="1" applyFill="1" applyBorder="1" applyAlignment="1">
      <alignment horizontal="center" vertical="center" wrapText="1"/>
    </xf>
    <xf numFmtId="165" fontId="62" fillId="5" borderId="0" xfId="0" applyNumberFormat="1" applyFont="1" applyFill="1" applyBorder="1" applyAlignment="1">
      <alignment horizontal="center" vertical="center"/>
    </xf>
    <xf numFmtId="0" fontId="42" fillId="0" borderId="0" xfId="0" applyFont="1" applyFill="1" applyBorder="1" applyAlignment="1">
      <alignment horizontal="right" vertical="top"/>
    </xf>
    <xf numFmtId="165" fontId="18" fillId="5" borderId="0" xfId="0" applyNumberFormat="1" applyFont="1" applyFill="1" applyBorder="1" applyAlignment="1">
      <alignment horizontal="left" vertical="center"/>
    </xf>
    <xf numFmtId="0" fontId="42" fillId="0" borderId="0" xfId="0" applyFont="1" applyFill="1" applyBorder="1" applyAlignment="1">
      <alignment horizontal="right" vertical="center"/>
    </xf>
    <xf numFmtId="0" fontId="45" fillId="0" borderId="0" xfId="0" applyFont="1" applyFill="1" applyBorder="1" applyAlignment="1">
      <alignment horizontal="left" vertical="center"/>
    </xf>
    <xf numFmtId="177" fontId="36" fillId="6" borderId="5" xfId="12" applyNumberFormat="1" applyFont="1" applyFill="1" applyBorder="1" applyAlignment="1" applyProtection="1">
      <alignment horizontal="right" vertical="center"/>
      <protection locked="0"/>
    </xf>
    <xf numFmtId="0" fontId="67" fillId="0" borderId="0" xfId="14" applyFont="1" applyFill="1" applyAlignment="1"/>
    <xf numFmtId="0" fontId="67" fillId="0" borderId="0" xfId="14" applyFont="1" applyFill="1" applyBorder="1" applyAlignment="1"/>
    <xf numFmtId="170" fontId="67" fillId="0" borderId="0" xfId="14" applyNumberFormat="1" applyFont="1" applyFill="1" applyBorder="1" applyAlignment="1"/>
    <xf numFmtId="0" fontId="67" fillId="0" borderId="0" xfId="14" applyFont="1" applyFill="1" applyAlignment="1">
      <alignment horizontal="center"/>
    </xf>
    <xf numFmtId="0" fontId="67" fillId="0" borderId="0" xfId="14" applyFont="1" applyFill="1" applyAlignment="1">
      <alignment horizontal="left"/>
    </xf>
    <xf numFmtId="0" fontId="67" fillId="0" borderId="0" xfId="0" applyFont="1" applyFill="1" applyBorder="1" applyAlignment="1">
      <alignment vertical="center"/>
    </xf>
    <xf numFmtId="0" fontId="67" fillId="0" borderId="0" xfId="0" applyFont="1" applyFill="1" applyAlignment="1">
      <alignment vertical="center"/>
    </xf>
    <xf numFmtId="0" fontId="67" fillId="0" borderId="0" xfId="0" applyFont="1" applyFill="1" applyAlignment="1"/>
    <xf numFmtId="0" fontId="67" fillId="0" borderId="0" xfId="0" applyFont="1" applyFill="1" applyAlignment="1">
      <alignment horizontal="left"/>
    </xf>
    <xf numFmtId="0" fontId="9" fillId="0" borderId="0" xfId="0" applyFont="1" applyBorder="1" applyAlignment="1">
      <alignment horizontal="center"/>
    </xf>
    <xf numFmtId="0" fontId="67" fillId="0" borderId="0" xfId="0" applyFont="1" applyFill="1" applyBorder="1" applyAlignment="1">
      <alignment horizontal="left" vertical="center"/>
    </xf>
    <xf numFmtId="0" fontId="67" fillId="0" borderId="0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67" fillId="0" borderId="0" xfId="14" applyFont="1" applyFill="1" applyBorder="1" applyAlignment="1">
      <alignment horizontal="center"/>
    </xf>
    <xf numFmtId="0" fontId="68" fillId="0" borderId="1" xfId="14" applyFont="1" applyFill="1" applyBorder="1" applyAlignment="1">
      <alignment vertical="center"/>
    </xf>
    <xf numFmtId="0" fontId="60" fillId="0" borderId="1" xfId="14" applyFont="1" applyFill="1" applyBorder="1" applyAlignment="1">
      <alignment vertical="center"/>
    </xf>
    <xf numFmtId="0" fontId="67" fillId="0" borderId="0" xfId="14" applyFont="1" applyFill="1" applyBorder="1" applyAlignment="1">
      <alignment horizontal="right"/>
    </xf>
    <xf numFmtId="0" fontId="14" fillId="0" borderId="0" xfId="7" applyFont="1" applyBorder="1" applyAlignment="1">
      <alignment vertical="center"/>
    </xf>
    <xf numFmtId="0" fontId="14" fillId="0" borderId="0" xfId="7" applyFont="1" applyAlignment="1">
      <alignment vertical="center"/>
    </xf>
    <xf numFmtId="0" fontId="14" fillId="0" borderId="0" xfId="7" applyFont="1" applyAlignment="1">
      <alignment horizontal="center" vertical="center"/>
    </xf>
    <xf numFmtId="0" fontId="14" fillId="0" borderId="0" xfId="7" applyFont="1" applyAlignment="1">
      <alignment horizontal="right" vertical="center"/>
    </xf>
    <xf numFmtId="0" fontId="14" fillId="0" borderId="0" xfId="7" applyFont="1" applyBorder="1" applyAlignment="1">
      <alignment horizontal="center" vertical="center"/>
    </xf>
    <xf numFmtId="0" fontId="14" fillId="0" borderId="0" xfId="2" applyFont="1" applyBorder="1" applyAlignment="1">
      <alignment vertical="center"/>
    </xf>
    <xf numFmtId="0" fontId="13" fillId="0" borderId="0" xfId="2" applyFont="1" applyBorder="1" applyAlignment="1">
      <alignment horizontal="left" vertical="center"/>
    </xf>
    <xf numFmtId="0" fontId="13" fillId="0" borderId="0" xfId="13" applyFont="1" applyFill="1" applyBorder="1" applyAlignment="1">
      <alignment horizontal="left" vertical="center"/>
    </xf>
    <xf numFmtId="0" fontId="14" fillId="0" borderId="1" xfId="7" applyFont="1" applyBorder="1" applyAlignment="1">
      <alignment vertical="center"/>
    </xf>
    <xf numFmtId="0" fontId="14" fillId="0" borderId="1" xfId="7" applyFont="1" applyBorder="1" applyAlignment="1">
      <alignment horizontal="center" vertical="center"/>
    </xf>
    <xf numFmtId="0" fontId="13" fillId="0" borderId="1" xfId="13" applyFont="1" applyBorder="1" applyAlignment="1">
      <alignment horizontal="left" vertical="center"/>
    </xf>
    <xf numFmtId="0" fontId="14" fillId="0" borderId="0" xfId="2" applyFont="1" applyBorder="1" applyAlignment="1">
      <alignment horizontal="center" vertical="center"/>
    </xf>
    <xf numFmtId="0" fontId="14" fillId="0" borderId="0" xfId="13" applyFont="1" applyFill="1" applyBorder="1" applyAlignment="1">
      <alignment horizontal="left"/>
    </xf>
    <xf numFmtId="0" fontId="14" fillId="0" borderId="0" xfId="2" applyFont="1" applyBorder="1" applyAlignment="1">
      <alignment horizontal="left" vertical="center"/>
    </xf>
    <xf numFmtId="1" fontId="13" fillId="0" borderId="0" xfId="2" quotePrefix="1" applyNumberFormat="1" applyFont="1" applyBorder="1" applyAlignment="1">
      <alignment horizontal="left" vertical="center"/>
    </xf>
    <xf numFmtId="0" fontId="14" fillId="0" borderId="0" xfId="7" applyFont="1" applyAlignment="1">
      <alignment horizontal="left" vertical="center"/>
    </xf>
    <xf numFmtId="170" fontId="13" fillId="0" borderId="0" xfId="2" applyNumberFormat="1" applyFont="1" applyBorder="1" applyAlignment="1">
      <alignment horizontal="left" vertical="center"/>
    </xf>
    <xf numFmtId="0" fontId="60" fillId="0" borderId="0" xfId="2" applyFont="1" applyBorder="1" applyAlignment="1">
      <alignment horizontal="left" vertical="center"/>
    </xf>
    <xf numFmtId="9" fontId="60" fillId="0" borderId="0" xfId="2" applyNumberFormat="1" applyFont="1" applyBorder="1" applyAlignment="1">
      <alignment horizontal="left" vertical="center"/>
    </xf>
    <xf numFmtId="0" fontId="13" fillId="0" borderId="0" xfId="3" applyFont="1" applyBorder="1" applyAlignment="1">
      <alignment vertical="center"/>
    </xf>
    <xf numFmtId="0" fontId="13" fillId="0" borderId="0" xfId="7" applyFont="1" applyAlignment="1">
      <alignment vertical="top" wrapText="1"/>
    </xf>
    <xf numFmtId="0" fontId="13" fillId="0" borderId="0" xfId="7" applyFont="1" applyAlignment="1">
      <alignment horizontal="left" vertical="center"/>
    </xf>
    <xf numFmtId="0" fontId="60" fillId="0" borderId="0" xfId="11" applyFont="1" applyFill="1" applyAlignment="1">
      <alignment vertical="center"/>
    </xf>
    <xf numFmtId="170" fontId="13" fillId="0" borderId="0" xfId="7" applyNumberFormat="1" applyFont="1" applyAlignment="1">
      <alignment vertical="center"/>
    </xf>
    <xf numFmtId="2" fontId="13" fillId="0" borderId="0" xfId="2" applyNumberFormat="1" applyFont="1" applyBorder="1" applyAlignment="1">
      <alignment vertical="center"/>
    </xf>
    <xf numFmtId="0" fontId="69" fillId="0" borderId="0" xfId="0" applyFont="1" applyFill="1" applyBorder="1" applyAlignment="1">
      <alignment vertical="center"/>
    </xf>
    <xf numFmtId="0" fontId="13" fillId="0" borderId="7" xfId="7" applyFont="1" applyBorder="1" applyAlignment="1">
      <alignment vertical="center"/>
    </xf>
    <xf numFmtId="0" fontId="13" fillId="0" borderId="0" xfId="2" quotePrefix="1" applyFont="1" applyBorder="1" applyAlignment="1">
      <alignment horizontal="left" vertical="center"/>
    </xf>
    <xf numFmtId="1" fontId="13" fillId="0" borderId="0" xfId="2" applyNumberFormat="1" applyFont="1" applyBorder="1" applyAlignment="1">
      <alignment horizontal="left" vertical="center"/>
    </xf>
    <xf numFmtId="0" fontId="70" fillId="9" borderId="3" xfId="0" applyFont="1" applyFill="1" applyBorder="1" applyAlignment="1">
      <alignment horizontal="center" vertical="center"/>
    </xf>
    <xf numFmtId="0" fontId="71" fillId="9" borderId="4" xfId="0" applyFont="1" applyFill="1" applyBorder="1" applyAlignment="1">
      <alignment horizontal="center" vertical="center"/>
    </xf>
    <xf numFmtId="0" fontId="23" fillId="9" borderId="2" xfId="0" applyFont="1" applyFill="1" applyBorder="1" applyAlignment="1">
      <alignment horizontal="center" vertical="center"/>
    </xf>
    <xf numFmtId="172" fontId="72" fillId="5" borderId="2" xfId="0" applyNumberFormat="1" applyFont="1" applyFill="1" applyBorder="1" applyAlignment="1">
      <alignment horizontal="center" vertical="center"/>
    </xf>
    <xf numFmtId="172" fontId="23" fillId="5" borderId="2" xfId="0" applyNumberFormat="1" applyFont="1" applyFill="1" applyBorder="1" applyAlignment="1">
      <alignment horizontal="center" vertical="center"/>
    </xf>
    <xf numFmtId="178" fontId="23" fillId="5" borderId="2" xfId="0" applyNumberFormat="1" applyFont="1" applyFill="1" applyBorder="1" applyAlignment="1">
      <alignment horizontal="center" vertical="center"/>
    </xf>
    <xf numFmtId="175" fontId="25" fillId="5" borderId="2" xfId="0" applyNumberFormat="1" applyFont="1" applyFill="1" applyBorder="1" applyAlignment="1">
      <alignment horizontal="center" vertical="center"/>
    </xf>
    <xf numFmtId="177" fontId="38" fillId="9" borderId="2" xfId="0" applyNumberFormat="1" applyFont="1" applyFill="1" applyBorder="1" applyAlignment="1">
      <alignment horizontal="center" vertical="center"/>
    </xf>
    <xf numFmtId="0" fontId="67" fillId="0" borderId="0" xfId="0" applyFont="1" applyFill="1" applyBorder="1" applyAlignment="1">
      <alignment horizontal="center"/>
    </xf>
    <xf numFmtId="0" fontId="67" fillId="0" borderId="1" xfId="14" applyFont="1" applyFill="1" applyBorder="1" applyAlignment="1">
      <alignment horizontal="center"/>
    </xf>
    <xf numFmtId="0" fontId="13" fillId="0" borderId="0" xfId="7" applyNumberFormat="1" applyFont="1" applyBorder="1" applyAlignment="1">
      <alignment vertical="center"/>
    </xf>
    <xf numFmtId="0" fontId="14" fillId="0" borderId="0" xfId="7" applyNumberFormat="1" applyFont="1" applyAlignment="1">
      <alignment vertical="center"/>
    </xf>
    <xf numFmtId="0" fontId="47" fillId="0" borderId="0" xfId="2" applyNumberFormat="1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69" fillId="0" borderId="0" xfId="0" applyFont="1" applyBorder="1" applyAlignment="1">
      <alignment vertical="center"/>
    </xf>
    <xf numFmtId="0" fontId="56" fillId="0" borderId="0" xfId="0" applyFont="1" applyAlignment="1">
      <alignment vertical="center"/>
    </xf>
    <xf numFmtId="165" fontId="13" fillId="0" borderId="0" xfId="0" quotePrefix="1" applyNumberFormat="1" applyFont="1" applyBorder="1" applyAlignment="1">
      <alignment horizontal="center" vertical="center"/>
    </xf>
    <xf numFmtId="165" fontId="13" fillId="0" borderId="0" xfId="0" applyNumberFormat="1" applyFont="1" applyBorder="1" applyAlignment="1">
      <alignment horizontal="center" vertical="center" wrapText="1"/>
    </xf>
    <xf numFmtId="169" fontId="13" fillId="0" borderId="0" xfId="0" applyNumberFormat="1" applyFont="1" applyBorder="1" applyAlignment="1">
      <alignment horizontal="center" vertical="center"/>
    </xf>
    <xf numFmtId="174" fontId="13" fillId="0" borderId="0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vertical="center" shrinkToFit="1"/>
    </xf>
    <xf numFmtId="0" fontId="67" fillId="0" borderId="0" xfId="0" applyFont="1" applyFill="1" applyBorder="1" applyAlignment="1"/>
    <xf numFmtId="0" fontId="67" fillId="0" borderId="7" xfId="0" applyFont="1" applyFill="1" applyBorder="1" applyAlignment="1"/>
    <xf numFmtId="0" fontId="60" fillId="0" borderId="0" xfId="0" applyFont="1" applyFill="1" applyBorder="1" applyAlignment="1">
      <alignment vertical="center"/>
    </xf>
    <xf numFmtId="0" fontId="67" fillId="0" borderId="8" xfId="14" applyFont="1" applyFill="1" applyBorder="1" applyAlignment="1">
      <alignment horizontal="center"/>
    </xf>
    <xf numFmtId="0" fontId="60" fillId="0" borderId="1" xfId="14" applyFont="1" applyFill="1" applyBorder="1" applyAlignment="1">
      <alignment horizontal="center"/>
    </xf>
    <xf numFmtId="0" fontId="67" fillId="0" borderId="7" xfId="14" applyFont="1" applyFill="1" applyBorder="1" applyAlignment="1">
      <alignment horizontal="center"/>
    </xf>
    <xf numFmtId="0" fontId="67" fillId="0" borderId="7" xfId="0" applyFont="1" applyFill="1" applyBorder="1" applyAlignment="1">
      <alignment vertical="center"/>
    </xf>
    <xf numFmtId="0" fontId="60" fillId="0" borderId="7" xfId="14" applyFont="1" applyFill="1" applyBorder="1" applyAlignment="1">
      <alignment vertical="center"/>
    </xf>
    <xf numFmtId="0" fontId="60" fillId="0" borderId="7" xfId="0" applyFont="1" applyFill="1" applyBorder="1" applyAlignment="1">
      <alignment vertical="center"/>
    </xf>
    <xf numFmtId="0" fontId="60" fillId="0" borderId="0" xfId="0" applyFont="1" applyFill="1" applyBorder="1" applyAlignment="1">
      <alignment horizontal="center"/>
    </xf>
    <xf numFmtId="0" fontId="60" fillId="0" borderId="0" xfId="14" applyFont="1" applyFill="1" applyBorder="1" applyAlignment="1"/>
    <xf numFmtId="0" fontId="60" fillId="0" borderId="0" xfId="2" applyFont="1" applyAlignment="1">
      <alignment vertical="center"/>
    </xf>
    <xf numFmtId="179" fontId="67" fillId="0" borderId="1" xfId="14" applyNumberFormat="1" applyFont="1" applyFill="1" applyBorder="1" applyAlignment="1">
      <alignment horizontal="left"/>
    </xf>
    <xf numFmtId="0" fontId="60" fillId="0" borderId="9" xfId="14" applyFont="1" applyFill="1" applyBorder="1" applyAlignment="1">
      <alignment horizontal="center" vertical="center" wrapText="1"/>
    </xf>
    <xf numFmtId="0" fontId="60" fillId="0" borderId="7" xfId="14" applyFont="1" applyFill="1" applyBorder="1" applyAlignment="1">
      <alignment horizontal="center" vertical="center" wrapText="1"/>
    </xf>
    <xf numFmtId="0" fontId="60" fillId="0" borderId="10" xfId="14" applyFont="1" applyFill="1" applyBorder="1" applyAlignment="1">
      <alignment horizontal="center" vertical="center" wrapText="1"/>
    </xf>
    <xf numFmtId="0" fontId="60" fillId="0" borderId="11" xfId="14" applyFont="1" applyFill="1" applyBorder="1" applyAlignment="1">
      <alignment horizontal="center" vertical="center" wrapText="1"/>
    </xf>
    <xf numFmtId="0" fontId="60" fillId="0" borderId="0" xfId="14" applyFont="1" applyFill="1" applyBorder="1" applyAlignment="1">
      <alignment horizontal="center" vertical="center" wrapText="1"/>
    </xf>
    <xf numFmtId="0" fontId="60" fillId="0" borderId="12" xfId="14" applyFont="1" applyFill="1" applyBorder="1" applyAlignment="1">
      <alignment horizontal="center" vertical="center" wrapText="1"/>
    </xf>
    <xf numFmtId="0" fontId="60" fillId="0" borderId="13" xfId="14" applyFont="1" applyFill="1" applyBorder="1" applyAlignment="1">
      <alignment horizontal="center" vertical="center" wrapText="1"/>
    </xf>
    <xf numFmtId="0" fontId="60" fillId="0" borderId="1" xfId="14" applyFont="1" applyFill="1" applyBorder="1" applyAlignment="1">
      <alignment horizontal="center" vertical="center" wrapText="1"/>
    </xf>
    <xf numFmtId="0" fontId="60" fillId="0" borderId="14" xfId="14" applyFont="1" applyFill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60" fillId="0" borderId="9" xfId="14" applyFont="1" applyFill="1" applyBorder="1" applyAlignment="1">
      <alignment horizontal="center" vertical="center"/>
    </xf>
    <xf numFmtId="0" fontId="60" fillId="0" borderId="7" xfId="14" applyFont="1" applyFill="1" applyBorder="1" applyAlignment="1">
      <alignment horizontal="center" vertical="center"/>
    </xf>
    <xf numFmtId="0" fontId="60" fillId="0" borderId="10" xfId="14" applyFont="1" applyFill="1" applyBorder="1" applyAlignment="1">
      <alignment horizontal="center" vertical="center"/>
    </xf>
    <xf numFmtId="0" fontId="60" fillId="0" borderId="11" xfId="14" applyFont="1" applyFill="1" applyBorder="1" applyAlignment="1">
      <alignment horizontal="center" vertical="center"/>
    </xf>
    <xf numFmtId="0" fontId="60" fillId="0" borderId="0" xfId="14" applyFont="1" applyFill="1" applyBorder="1" applyAlignment="1">
      <alignment horizontal="center" vertical="center"/>
    </xf>
    <xf numFmtId="0" fontId="60" fillId="0" borderId="12" xfId="14" applyFont="1" applyFill="1" applyBorder="1" applyAlignment="1">
      <alignment horizontal="center" vertical="center"/>
    </xf>
    <xf numFmtId="0" fontId="60" fillId="0" borderId="13" xfId="14" applyFont="1" applyFill="1" applyBorder="1" applyAlignment="1">
      <alignment horizontal="center" vertical="center"/>
    </xf>
    <xf numFmtId="0" fontId="60" fillId="0" borderId="1" xfId="14" applyFont="1" applyFill="1" applyBorder="1" applyAlignment="1">
      <alignment horizontal="center" vertical="center"/>
    </xf>
    <xf numFmtId="0" fontId="60" fillId="0" borderId="14" xfId="14" applyFont="1" applyFill="1" applyBorder="1" applyAlignment="1">
      <alignment horizontal="center" vertical="center"/>
    </xf>
    <xf numFmtId="0" fontId="73" fillId="10" borderId="0" xfId="14" applyFont="1" applyFill="1" applyBorder="1" applyAlignment="1">
      <alignment horizontal="center" vertical="center"/>
    </xf>
    <xf numFmtId="0" fontId="67" fillId="0" borderId="8" xfId="0" applyFont="1" applyFill="1" applyBorder="1" applyAlignment="1">
      <alignment horizontal="left"/>
    </xf>
    <xf numFmtId="0" fontId="67" fillId="0" borderId="1" xfId="0" applyFont="1" applyFill="1" applyBorder="1" applyAlignment="1">
      <alignment horizontal="left"/>
    </xf>
    <xf numFmtId="0" fontId="62" fillId="11" borderId="0" xfId="14" applyFont="1" applyFill="1" applyBorder="1" applyAlignment="1">
      <alignment horizontal="center" vertical="center"/>
    </xf>
    <xf numFmtId="0" fontId="74" fillId="12" borderId="0" xfId="14" applyFont="1" applyFill="1" applyBorder="1" applyAlignment="1">
      <alignment horizontal="center" vertical="center"/>
    </xf>
    <xf numFmtId="0" fontId="67" fillId="0" borderId="1" xfId="14" applyFont="1" applyFill="1" applyBorder="1" applyAlignment="1">
      <alignment horizontal="left"/>
    </xf>
    <xf numFmtId="179" fontId="67" fillId="0" borderId="8" xfId="14" applyNumberFormat="1" applyFont="1" applyFill="1" applyBorder="1" applyAlignment="1">
      <alignment horizontal="left"/>
    </xf>
    <xf numFmtId="0" fontId="67" fillId="0" borderId="1" xfId="0" applyFont="1" applyFill="1" applyBorder="1" applyAlignment="1">
      <alignment horizontal="center"/>
    </xf>
    <xf numFmtId="166" fontId="13" fillId="0" borderId="9" xfId="0" applyNumberFormat="1" applyFont="1" applyBorder="1" applyAlignment="1">
      <alignment horizontal="center" vertical="center"/>
    </xf>
    <xf numFmtId="166" fontId="13" fillId="0" borderId="7" xfId="0" applyNumberFormat="1" applyFont="1" applyBorder="1" applyAlignment="1">
      <alignment horizontal="center" vertical="center"/>
    </xf>
    <xf numFmtId="166" fontId="13" fillId="0" borderId="10" xfId="0" applyNumberFormat="1" applyFont="1" applyBorder="1" applyAlignment="1">
      <alignment horizontal="center" vertical="center"/>
    </xf>
    <xf numFmtId="166" fontId="13" fillId="0" borderId="11" xfId="0" applyNumberFormat="1" applyFont="1" applyBorder="1" applyAlignment="1">
      <alignment horizontal="center" vertical="center"/>
    </xf>
    <xf numFmtId="166" fontId="13" fillId="0" borderId="0" xfId="0" applyNumberFormat="1" applyFont="1" applyBorder="1" applyAlignment="1">
      <alignment horizontal="center" vertical="center"/>
    </xf>
    <xf numFmtId="166" fontId="13" fillId="0" borderId="12" xfId="0" applyNumberFormat="1" applyFont="1" applyBorder="1" applyAlignment="1">
      <alignment horizontal="center" vertical="center"/>
    </xf>
    <xf numFmtId="166" fontId="13" fillId="0" borderId="13" xfId="0" applyNumberFormat="1" applyFont="1" applyBorder="1" applyAlignment="1">
      <alignment horizontal="center" vertical="center"/>
    </xf>
    <xf numFmtId="166" fontId="13" fillId="0" borderId="1" xfId="0" applyNumberFormat="1" applyFont="1" applyBorder="1" applyAlignment="1">
      <alignment horizontal="center" vertical="center"/>
    </xf>
    <xf numFmtId="166" fontId="13" fillId="0" borderId="14" xfId="0" applyNumberFormat="1" applyFont="1" applyBorder="1" applyAlignment="1">
      <alignment horizontal="center" vertical="center"/>
    </xf>
    <xf numFmtId="0" fontId="62" fillId="0" borderId="0" xfId="0" applyFont="1" applyFill="1" applyAlignment="1">
      <alignment horizontal="left" vertical="center"/>
    </xf>
    <xf numFmtId="0" fontId="60" fillId="0" borderId="15" xfId="14" applyFont="1" applyFill="1" applyBorder="1" applyAlignment="1">
      <alignment horizontal="center" vertical="center" textRotation="90"/>
    </xf>
    <xf numFmtId="0" fontId="60" fillId="0" borderId="4" xfId="14" applyFont="1" applyFill="1" applyBorder="1" applyAlignment="1">
      <alignment horizontal="center" vertical="center" textRotation="90"/>
    </xf>
    <xf numFmtId="0" fontId="60" fillId="0" borderId="3" xfId="14" applyFont="1" applyFill="1" applyBorder="1" applyAlignment="1">
      <alignment horizontal="center" vertical="center" textRotation="90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2" fontId="13" fillId="0" borderId="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10" xfId="0" applyNumberFormat="1" applyFont="1" applyBorder="1" applyAlignment="1">
      <alignment horizontal="center" vertical="center"/>
    </xf>
    <xf numFmtId="2" fontId="13" fillId="0" borderId="11" xfId="0" applyNumberFormat="1" applyFont="1" applyBorder="1" applyAlignment="1">
      <alignment horizontal="center" vertical="center"/>
    </xf>
    <xf numFmtId="2" fontId="13" fillId="0" borderId="0" xfId="0" applyNumberFormat="1" applyFont="1" applyBorder="1" applyAlignment="1">
      <alignment horizontal="center" vertical="center"/>
    </xf>
    <xf numFmtId="2" fontId="13" fillId="0" borderId="12" xfId="0" applyNumberFormat="1" applyFont="1" applyBorder="1" applyAlignment="1">
      <alignment horizontal="center" vertical="center"/>
    </xf>
    <xf numFmtId="2" fontId="13" fillId="0" borderId="13" xfId="0" applyNumberFormat="1" applyFont="1" applyBorder="1" applyAlignment="1">
      <alignment horizontal="center" vertical="center"/>
    </xf>
    <xf numFmtId="2" fontId="13" fillId="0" borderId="1" xfId="0" applyNumberFormat="1" applyFont="1" applyBorder="1" applyAlignment="1">
      <alignment horizontal="center" vertical="center"/>
    </xf>
    <xf numFmtId="2" fontId="13" fillId="0" borderId="14" xfId="0" applyNumberFormat="1" applyFont="1" applyBorder="1" applyAlignment="1">
      <alignment horizontal="center" vertical="center"/>
    </xf>
    <xf numFmtId="166" fontId="58" fillId="0" borderId="13" xfId="14" applyNumberFormat="1" applyFont="1" applyFill="1" applyBorder="1" applyAlignment="1">
      <alignment horizontal="center" vertical="center"/>
    </xf>
    <xf numFmtId="166" fontId="58" fillId="0" borderId="1" xfId="14" applyNumberFormat="1" applyFont="1" applyFill="1" applyBorder="1" applyAlignment="1">
      <alignment horizontal="center" vertical="center"/>
    </xf>
    <xf numFmtId="166" fontId="58" fillId="0" borderId="14" xfId="14" applyNumberFormat="1" applyFont="1" applyFill="1" applyBorder="1" applyAlignment="1">
      <alignment horizontal="center" vertical="center"/>
    </xf>
    <xf numFmtId="166" fontId="58" fillId="0" borderId="9" xfId="14" applyNumberFormat="1" applyFont="1" applyFill="1" applyBorder="1" applyAlignment="1">
      <alignment horizontal="center" vertical="center"/>
    </xf>
    <xf numFmtId="166" fontId="58" fillId="0" borderId="7" xfId="14" applyNumberFormat="1" applyFont="1" applyFill="1" applyBorder="1" applyAlignment="1">
      <alignment horizontal="center" vertical="center"/>
    </xf>
    <xf numFmtId="166" fontId="58" fillId="0" borderId="10" xfId="14" applyNumberFormat="1" applyFont="1" applyFill="1" applyBorder="1" applyAlignment="1">
      <alignment horizontal="center" vertical="center"/>
    </xf>
    <xf numFmtId="166" fontId="58" fillId="0" borderId="11" xfId="14" applyNumberFormat="1" applyFont="1" applyFill="1" applyBorder="1" applyAlignment="1">
      <alignment horizontal="center" vertical="center"/>
    </xf>
    <xf numFmtId="166" fontId="58" fillId="0" borderId="0" xfId="14" applyNumberFormat="1" applyFont="1" applyFill="1" applyBorder="1" applyAlignment="1">
      <alignment horizontal="center" vertical="center"/>
    </xf>
    <xf numFmtId="166" fontId="58" fillId="0" borderId="12" xfId="14" applyNumberFormat="1" applyFont="1" applyFill="1" applyBorder="1" applyAlignment="1">
      <alignment horizontal="center" vertical="center"/>
    </xf>
    <xf numFmtId="0" fontId="67" fillId="0" borderId="0" xfId="0" applyFont="1" applyFill="1" applyBorder="1" applyAlignment="1">
      <alignment horizontal="left"/>
    </xf>
    <xf numFmtId="0" fontId="67" fillId="0" borderId="0" xfId="0" applyFont="1" applyFill="1" applyAlignment="1">
      <alignment horizontal="left"/>
    </xf>
    <xf numFmtId="0" fontId="67" fillId="0" borderId="1" xfId="0" applyFont="1" applyFill="1" applyBorder="1" applyAlignment="1">
      <alignment horizontal="center" vertical="center"/>
    </xf>
    <xf numFmtId="0" fontId="67" fillId="0" borderId="0" xfId="0" applyFont="1" applyFill="1" applyBorder="1" applyAlignment="1">
      <alignment horizontal="center"/>
    </xf>
    <xf numFmtId="0" fontId="67" fillId="0" borderId="7" xfId="0" applyFont="1" applyFill="1" applyBorder="1" applyAlignment="1">
      <alignment horizontal="center"/>
    </xf>
    <xf numFmtId="0" fontId="60" fillId="0" borderId="1" xfId="0" applyFont="1" applyFill="1" applyBorder="1" applyAlignment="1">
      <alignment horizontal="left"/>
    </xf>
    <xf numFmtId="0" fontId="67" fillId="0" borderId="8" xfId="0" applyFont="1" applyFill="1" applyBorder="1" applyAlignment="1">
      <alignment horizontal="center"/>
    </xf>
    <xf numFmtId="0" fontId="60" fillId="0" borderId="8" xfId="0" applyFont="1" applyFill="1" applyBorder="1" applyAlignment="1">
      <alignment horizontal="left"/>
    </xf>
    <xf numFmtId="0" fontId="47" fillId="0" borderId="0" xfId="7" applyFont="1" applyAlignment="1">
      <alignment horizontal="center" vertical="center"/>
    </xf>
    <xf numFmtId="171" fontId="13" fillId="0" borderId="0" xfId="2" quotePrefix="1" applyNumberFormat="1" applyFont="1" applyBorder="1" applyAlignment="1">
      <alignment horizontal="left" vertical="center"/>
    </xf>
    <xf numFmtId="0" fontId="5" fillId="0" borderId="0" xfId="7" quotePrefix="1" applyFont="1" applyBorder="1" applyAlignment="1">
      <alignment horizontal="center" vertical="center" shrinkToFit="1"/>
    </xf>
    <xf numFmtId="171" fontId="13" fillId="0" borderId="0" xfId="2" applyNumberFormat="1" applyFont="1" applyBorder="1" applyAlignment="1">
      <alignment horizontal="left" vertical="center"/>
    </xf>
    <xf numFmtId="168" fontId="13" fillId="0" borderId="0" xfId="7" applyNumberFormat="1" applyFont="1" applyAlignment="1">
      <alignment horizontal="left" vertical="center"/>
    </xf>
    <xf numFmtId="0" fontId="14" fillId="0" borderId="0" xfId="7" applyFont="1" applyBorder="1" applyAlignment="1">
      <alignment horizontal="right" vertical="center"/>
    </xf>
    <xf numFmtId="1" fontId="13" fillId="0" borderId="0" xfId="2" quotePrefix="1" applyNumberFormat="1" applyFont="1" applyBorder="1" applyAlignment="1">
      <alignment horizontal="left" vertical="center"/>
    </xf>
    <xf numFmtId="0" fontId="13" fillId="0" borderId="0" xfId="7" applyFont="1" applyAlignment="1">
      <alignment horizontal="center" vertical="center"/>
    </xf>
    <xf numFmtId="0" fontId="13" fillId="0" borderId="0" xfId="7" applyFont="1" applyBorder="1" applyAlignment="1">
      <alignment horizontal="center" vertical="center"/>
    </xf>
    <xf numFmtId="171" fontId="1" fillId="0" borderId="0" xfId="2" quotePrefix="1" applyNumberFormat="1" applyFont="1" applyBorder="1" applyAlignment="1">
      <alignment horizontal="left" vertical="center"/>
    </xf>
    <xf numFmtId="171" fontId="1" fillId="0" borderId="0" xfId="2" applyNumberFormat="1" applyFont="1" applyBorder="1" applyAlignment="1">
      <alignment horizontal="left" vertical="center"/>
    </xf>
    <xf numFmtId="168" fontId="1" fillId="0" borderId="0" xfId="7" applyNumberFormat="1" applyFont="1" applyBorder="1" applyAlignment="1">
      <alignment horizontal="left" vertical="center"/>
    </xf>
    <xf numFmtId="0" fontId="30" fillId="0" borderId="0" xfId="7" applyFont="1" applyBorder="1" applyAlignment="1">
      <alignment horizontal="right" vertical="center"/>
    </xf>
    <xf numFmtId="0" fontId="1" fillId="0" borderId="0" xfId="7" applyFont="1" applyBorder="1" applyAlignment="1">
      <alignment horizontal="center" vertical="center"/>
    </xf>
    <xf numFmtId="0" fontId="13" fillId="0" borderId="5" xfId="7" applyFont="1" applyBorder="1" applyAlignment="1">
      <alignment horizontal="center" vertical="center"/>
    </xf>
    <xf numFmtId="0" fontId="54" fillId="0" borderId="8" xfId="7" applyFont="1" applyBorder="1" applyAlignment="1">
      <alignment horizontal="center" vertical="center"/>
    </xf>
    <xf numFmtId="0" fontId="13" fillId="0" borderId="8" xfId="7" applyFont="1" applyBorder="1" applyAlignment="1">
      <alignment horizontal="center" vertical="center"/>
    </xf>
    <xf numFmtId="0" fontId="13" fillId="0" borderId="6" xfId="7" applyFont="1" applyBorder="1" applyAlignment="1">
      <alignment horizontal="center" vertical="center"/>
    </xf>
    <xf numFmtId="0" fontId="13" fillId="0" borderId="5" xfId="7" quotePrefix="1" applyFont="1" applyBorder="1" applyAlignment="1">
      <alignment horizontal="center" vertical="center"/>
    </xf>
    <xf numFmtId="171" fontId="13" fillId="0" borderId="5" xfId="7" applyNumberFormat="1" applyFont="1" applyBorder="1" applyAlignment="1">
      <alignment horizontal="center" vertical="center"/>
    </xf>
    <xf numFmtId="171" fontId="13" fillId="0" borderId="8" xfId="7" applyNumberFormat="1" applyFont="1" applyBorder="1" applyAlignment="1">
      <alignment horizontal="center" vertical="center"/>
    </xf>
    <xf numFmtId="171" fontId="13" fillId="0" borderId="6" xfId="7" applyNumberFormat="1" applyFont="1" applyBorder="1" applyAlignment="1">
      <alignment horizontal="center" vertical="center"/>
    </xf>
    <xf numFmtId="0" fontId="14" fillId="0" borderId="5" xfId="7" applyFont="1" applyBorder="1" applyAlignment="1">
      <alignment horizontal="center" vertical="center"/>
    </xf>
    <xf numFmtId="0" fontId="14" fillId="0" borderId="8" xfId="7" applyFont="1" applyBorder="1" applyAlignment="1">
      <alignment horizontal="center" vertical="center"/>
    </xf>
    <xf numFmtId="0" fontId="14" fillId="0" borderId="6" xfId="7" applyFont="1" applyBorder="1" applyAlignment="1">
      <alignment horizontal="center" vertical="center"/>
    </xf>
    <xf numFmtId="0" fontId="53" fillId="0" borderId="0" xfId="7" applyFont="1" applyAlignment="1">
      <alignment horizontal="center" vertical="center"/>
    </xf>
    <xf numFmtId="166" fontId="13" fillId="0" borderId="9" xfId="0" applyNumberFormat="1" applyFont="1" applyBorder="1" applyAlignment="1">
      <alignment horizontal="center" vertical="center" wrapText="1"/>
    </xf>
    <xf numFmtId="166" fontId="13" fillId="0" borderId="7" xfId="0" applyNumberFormat="1" applyFont="1" applyBorder="1" applyAlignment="1">
      <alignment horizontal="center" vertical="center" wrapText="1"/>
    </xf>
    <xf numFmtId="166" fontId="13" fillId="0" borderId="10" xfId="0" applyNumberFormat="1" applyFont="1" applyBorder="1" applyAlignment="1">
      <alignment horizontal="center" vertical="center" wrapText="1"/>
    </xf>
    <xf numFmtId="2" fontId="13" fillId="0" borderId="9" xfId="0" applyNumberFormat="1" applyFont="1" applyBorder="1" applyAlignment="1">
      <alignment horizontal="center" vertical="center" wrapText="1"/>
    </xf>
    <xf numFmtId="2" fontId="13" fillId="0" borderId="7" xfId="0" applyNumberFormat="1" applyFont="1" applyBorder="1" applyAlignment="1">
      <alignment horizontal="center" vertical="center" wrapText="1"/>
    </xf>
    <xf numFmtId="2" fontId="13" fillId="0" borderId="10" xfId="0" applyNumberFormat="1" applyFont="1" applyBorder="1" applyAlignment="1">
      <alignment horizontal="center" vertical="center" wrapText="1"/>
    </xf>
    <xf numFmtId="2" fontId="13" fillId="0" borderId="11" xfId="0" applyNumberFormat="1" applyFont="1" applyBorder="1" applyAlignment="1">
      <alignment horizontal="center" vertical="center" wrapText="1"/>
    </xf>
    <xf numFmtId="2" fontId="13" fillId="0" borderId="0" xfId="0" applyNumberFormat="1" applyFont="1" applyBorder="1" applyAlignment="1">
      <alignment horizontal="center" vertical="center" wrapText="1"/>
    </xf>
    <xf numFmtId="2" fontId="13" fillId="0" borderId="12" xfId="0" applyNumberFormat="1" applyFont="1" applyBorder="1" applyAlignment="1">
      <alignment horizontal="center" vertical="center" wrapText="1"/>
    </xf>
    <xf numFmtId="2" fontId="13" fillId="0" borderId="13" xfId="0" applyNumberFormat="1" applyFont="1" applyBorder="1" applyAlignment="1">
      <alignment horizontal="center" vertical="center" wrapText="1"/>
    </xf>
    <xf numFmtId="2" fontId="13" fillId="0" borderId="1" xfId="0" applyNumberFormat="1" applyFont="1" applyBorder="1" applyAlignment="1">
      <alignment horizontal="center" vertical="center" wrapText="1"/>
    </xf>
    <xf numFmtId="2" fontId="13" fillId="0" borderId="14" xfId="0" applyNumberFormat="1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165" fontId="13" fillId="0" borderId="13" xfId="0" applyNumberFormat="1" applyFont="1" applyBorder="1" applyAlignment="1">
      <alignment horizontal="center" vertical="center" wrapText="1"/>
    </xf>
    <xf numFmtId="165" fontId="13" fillId="0" borderId="1" xfId="0" applyNumberFormat="1" applyFont="1" applyBorder="1" applyAlignment="1">
      <alignment horizontal="center" vertical="center" wrapText="1"/>
    </xf>
    <xf numFmtId="165" fontId="13" fillId="0" borderId="14" xfId="0" applyNumberFormat="1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166" fontId="13" fillId="0" borderId="13" xfId="0" applyNumberFormat="1" applyFont="1" applyBorder="1" applyAlignment="1">
      <alignment horizontal="center" vertical="center" wrapText="1"/>
    </xf>
    <xf numFmtId="166" fontId="13" fillId="0" borderId="1" xfId="0" applyNumberFormat="1" applyFont="1" applyBorder="1" applyAlignment="1">
      <alignment horizontal="center" vertical="center" wrapText="1"/>
    </xf>
    <xf numFmtId="166" fontId="13" fillId="0" borderId="14" xfId="0" applyNumberFormat="1" applyFont="1" applyBorder="1" applyAlignment="1">
      <alignment horizontal="center" vertical="center" wrapText="1"/>
    </xf>
    <xf numFmtId="166" fontId="13" fillId="0" borderId="0" xfId="0" applyNumberFormat="1" applyFont="1" applyBorder="1" applyAlignment="1">
      <alignment horizontal="center" vertical="center" wrapText="1"/>
    </xf>
    <xf numFmtId="166" fontId="13" fillId="0" borderId="12" xfId="0" applyNumberFormat="1" applyFont="1" applyBorder="1" applyAlignment="1">
      <alignment horizontal="center" vertical="center" wrapText="1"/>
    </xf>
    <xf numFmtId="0" fontId="13" fillId="0" borderId="0" xfId="0" quotePrefix="1" applyFont="1" applyAlignment="1">
      <alignment horizontal="center" vertical="center"/>
    </xf>
    <xf numFmtId="166" fontId="13" fillId="0" borderId="11" xfId="0" applyNumberFormat="1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47" fillId="0" borderId="0" xfId="2" applyNumberFormat="1" applyFont="1" applyBorder="1" applyAlignment="1">
      <alignment horizontal="center" vertical="center"/>
    </xf>
    <xf numFmtId="0" fontId="60" fillId="0" borderId="1" xfId="2" applyFont="1" applyBorder="1" applyAlignment="1">
      <alignment horizontal="right" vertical="center"/>
    </xf>
    <xf numFmtId="1" fontId="23" fillId="5" borderId="5" xfId="0" applyNumberFormat="1" applyFont="1" applyFill="1" applyBorder="1" applyAlignment="1">
      <alignment horizontal="center" vertical="center"/>
    </xf>
    <xf numFmtId="1" fontId="23" fillId="5" borderId="6" xfId="0" applyNumberFormat="1" applyFont="1" applyFill="1" applyBorder="1" applyAlignment="1">
      <alignment horizontal="center" vertical="center"/>
    </xf>
    <xf numFmtId="0" fontId="75" fillId="5" borderId="0" xfId="0" applyFont="1" applyFill="1" applyBorder="1" applyAlignment="1">
      <alignment horizontal="center" vertical="center"/>
    </xf>
    <xf numFmtId="0" fontId="23" fillId="3" borderId="5" xfId="0" applyFont="1" applyFill="1" applyBorder="1" applyAlignment="1">
      <alignment horizontal="center" vertical="center"/>
    </xf>
    <xf numFmtId="0" fontId="23" fillId="3" borderId="6" xfId="0" applyFont="1" applyFill="1" applyBorder="1" applyAlignment="1">
      <alignment horizontal="center" vertical="center"/>
    </xf>
    <xf numFmtId="0" fontId="13" fillId="13" borderId="3" xfId="0" applyFont="1" applyFill="1" applyBorder="1" applyAlignment="1">
      <alignment horizontal="center" vertical="center"/>
    </xf>
    <xf numFmtId="0" fontId="13" fillId="13" borderId="4" xfId="0" applyFont="1" applyFill="1" applyBorder="1" applyAlignment="1">
      <alignment horizontal="center" vertical="center"/>
    </xf>
    <xf numFmtId="0" fontId="13" fillId="13" borderId="13" xfId="0" applyFont="1" applyFill="1" applyBorder="1" applyAlignment="1">
      <alignment horizontal="center" vertical="center"/>
    </xf>
    <xf numFmtId="0" fontId="13" fillId="13" borderId="14" xfId="0" applyFont="1" applyFill="1" applyBorder="1" applyAlignment="1">
      <alignment horizontal="center" vertical="center"/>
    </xf>
    <xf numFmtId="0" fontId="39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left" vertical="center"/>
    </xf>
    <xf numFmtId="0" fontId="9" fillId="13" borderId="9" xfId="0" applyFont="1" applyFill="1" applyBorder="1" applyAlignment="1">
      <alignment horizontal="center" vertical="center"/>
    </xf>
    <xf numFmtId="0" fontId="9" fillId="13" borderId="10" xfId="0" applyFont="1" applyFill="1" applyBorder="1" applyAlignment="1">
      <alignment horizontal="center" vertical="center"/>
    </xf>
    <xf numFmtId="0" fontId="34" fillId="13" borderId="9" xfId="0" applyFont="1" applyFill="1" applyBorder="1" applyAlignment="1">
      <alignment horizontal="center" vertical="center"/>
    </xf>
    <xf numFmtId="0" fontId="34" fillId="13" borderId="10" xfId="0" applyFont="1" applyFill="1" applyBorder="1" applyAlignment="1">
      <alignment horizontal="center" vertical="center"/>
    </xf>
    <xf numFmtId="0" fontId="23" fillId="13" borderId="9" xfId="0" applyFont="1" applyFill="1" applyBorder="1" applyAlignment="1">
      <alignment horizontal="center" vertical="center"/>
    </xf>
    <xf numFmtId="0" fontId="23" fillId="13" borderId="10" xfId="0" applyFont="1" applyFill="1" applyBorder="1" applyAlignment="1">
      <alignment horizontal="center" vertical="center"/>
    </xf>
    <xf numFmtId="0" fontId="23" fillId="13" borderId="9" xfId="5" applyFont="1" applyFill="1" applyBorder="1" applyAlignment="1">
      <alignment horizontal="center" vertical="center"/>
    </xf>
    <xf numFmtId="0" fontId="23" fillId="13" borderId="10" xfId="5" applyFont="1" applyFill="1" applyBorder="1" applyAlignment="1">
      <alignment horizontal="center" vertical="center"/>
    </xf>
    <xf numFmtId="176" fontId="76" fillId="14" borderId="5" xfId="12" applyNumberFormat="1" applyFont="1" applyFill="1" applyBorder="1" applyAlignment="1" applyProtection="1">
      <alignment horizontal="center" vertical="center"/>
      <protection locked="0"/>
    </xf>
    <xf numFmtId="176" fontId="76" fillId="14" borderId="8" xfId="12" applyNumberFormat="1" applyFont="1" applyFill="1" applyBorder="1" applyAlignment="1" applyProtection="1">
      <alignment horizontal="center" vertical="center"/>
      <protection locked="0"/>
    </xf>
    <xf numFmtId="176" fontId="76" fillId="14" borderId="6" xfId="12" applyNumberFormat="1" applyFont="1" applyFill="1" applyBorder="1" applyAlignment="1" applyProtection="1">
      <alignment horizontal="center" vertical="center"/>
      <protection locked="0"/>
    </xf>
    <xf numFmtId="166" fontId="36" fillId="0" borderId="3" xfId="12" applyNumberFormat="1" applyFont="1" applyBorder="1" applyAlignment="1" applyProtection="1">
      <alignment horizontal="center" vertical="center"/>
      <protection locked="0"/>
    </xf>
    <xf numFmtId="166" fontId="36" fillId="0" borderId="4" xfId="12" applyNumberFormat="1" applyFont="1" applyBorder="1" applyAlignment="1" applyProtection="1">
      <alignment horizontal="center" vertical="center"/>
      <protection locked="0"/>
    </xf>
    <xf numFmtId="0" fontId="35" fillId="15" borderId="5" xfId="12" applyFont="1" applyFill="1" applyBorder="1" applyAlignment="1" applyProtection="1">
      <alignment horizontal="center" vertical="center"/>
      <protection locked="0"/>
    </xf>
    <xf numFmtId="0" fontId="35" fillId="15" borderId="8" xfId="12" applyFont="1" applyFill="1" applyBorder="1" applyAlignment="1" applyProtection="1">
      <alignment horizontal="center" vertical="center"/>
      <protection locked="0"/>
    </xf>
    <xf numFmtId="0" fontId="35" fillId="15" borderId="6" xfId="12" applyFont="1" applyFill="1" applyBorder="1" applyAlignment="1" applyProtection="1">
      <alignment horizontal="center" vertical="center"/>
      <protection locked="0"/>
    </xf>
    <xf numFmtId="0" fontId="77" fillId="16" borderId="5" xfId="12" applyFont="1" applyFill="1" applyBorder="1" applyAlignment="1" applyProtection="1">
      <alignment horizontal="center" vertical="center"/>
      <protection locked="0"/>
    </xf>
    <xf numFmtId="0" fontId="77" fillId="16" borderId="8" xfId="12" applyFont="1" applyFill="1" applyBorder="1" applyAlignment="1" applyProtection="1">
      <alignment horizontal="center" vertical="center"/>
      <protection locked="0"/>
    </xf>
    <xf numFmtId="0" fontId="77" fillId="16" borderId="6" xfId="12" applyFont="1" applyFill="1" applyBorder="1" applyAlignment="1" applyProtection="1">
      <alignment horizontal="center" vertical="center"/>
      <protection locked="0"/>
    </xf>
    <xf numFmtId="0" fontId="20" fillId="14" borderId="5" xfId="12" applyFont="1" applyFill="1" applyBorder="1" applyAlignment="1" applyProtection="1">
      <alignment horizontal="center" vertical="center"/>
      <protection locked="0"/>
    </xf>
    <xf numFmtId="0" fontId="20" fillId="14" borderId="8" xfId="12" applyFont="1" applyFill="1" applyBorder="1" applyAlignment="1" applyProtection="1">
      <alignment horizontal="center" vertical="center"/>
      <protection locked="0"/>
    </xf>
    <xf numFmtId="176" fontId="78" fillId="14" borderId="5" xfId="12" applyNumberFormat="1" applyFont="1" applyFill="1" applyBorder="1" applyAlignment="1" applyProtection="1">
      <alignment horizontal="center" vertical="center"/>
      <protection locked="0"/>
    </xf>
    <xf numFmtId="176" fontId="78" fillId="14" borderId="8" xfId="12" applyNumberFormat="1" applyFont="1" applyFill="1" applyBorder="1" applyAlignment="1" applyProtection="1">
      <alignment horizontal="center" vertical="center"/>
      <protection locked="0"/>
    </xf>
    <xf numFmtId="176" fontId="78" fillId="14" borderId="6" xfId="12" applyNumberFormat="1" applyFont="1" applyFill="1" applyBorder="1" applyAlignment="1" applyProtection="1">
      <alignment horizontal="center" vertical="center"/>
      <protection locked="0"/>
    </xf>
    <xf numFmtId="0" fontId="20" fillId="14" borderId="6" xfId="12" applyFont="1" applyFill="1" applyBorder="1" applyAlignment="1" applyProtection="1">
      <alignment horizontal="center" vertical="center"/>
      <protection locked="0"/>
    </xf>
    <xf numFmtId="0" fontId="79" fillId="16" borderId="5" xfId="12" applyFont="1" applyFill="1" applyBorder="1" applyAlignment="1" applyProtection="1">
      <alignment horizontal="center" vertical="center"/>
      <protection locked="0"/>
    </xf>
    <xf numFmtId="0" fontId="79" fillId="16" borderId="8" xfId="12" applyFont="1" applyFill="1" applyBorder="1" applyAlignment="1" applyProtection="1">
      <alignment horizontal="center" vertical="center"/>
      <protection locked="0"/>
    </xf>
    <xf numFmtId="0" fontId="79" fillId="16" borderId="6" xfId="12" applyFont="1" applyFill="1" applyBorder="1" applyAlignment="1" applyProtection="1">
      <alignment horizontal="center" vertical="center"/>
      <protection locked="0"/>
    </xf>
    <xf numFmtId="0" fontId="32" fillId="14" borderId="5" xfId="12" applyFont="1" applyFill="1" applyBorder="1" applyAlignment="1" applyProtection="1">
      <alignment horizontal="center" vertical="center"/>
      <protection locked="0"/>
    </xf>
    <xf numFmtId="0" fontId="32" fillId="14" borderId="8" xfId="12" applyFont="1" applyFill="1" applyBorder="1" applyAlignment="1" applyProtection="1">
      <alignment horizontal="center" vertical="center"/>
      <protection locked="0"/>
    </xf>
    <xf numFmtId="0" fontId="32" fillId="14" borderId="6" xfId="12" applyFont="1" applyFill="1" applyBorder="1" applyAlignment="1" applyProtection="1">
      <alignment horizontal="center" vertical="center"/>
      <protection locked="0"/>
    </xf>
    <xf numFmtId="2" fontId="23" fillId="5" borderId="5" xfId="0" applyNumberFormat="1" applyFont="1" applyFill="1" applyBorder="1" applyAlignment="1">
      <alignment horizontal="center" vertical="center"/>
    </xf>
    <xf numFmtId="2" fontId="23" fillId="5" borderId="6" xfId="0" applyNumberFormat="1" applyFont="1" applyFill="1" applyBorder="1" applyAlignment="1">
      <alignment horizontal="center" vertical="center"/>
    </xf>
    <xf numFmtId="167" fontId="72" fillId="5" borderId="2" xfId="0" applyNumberFormat="1" applyFont="1" applyFill="1" applyBorder="1" applyAlignment="1">
      <alignment horizontal="center" vertical="center"/>
    </xf>
  </cellXfs>
  <cellStyles count="16">
    <cellStyle name="Comma 2" xfId="1"/>
    <cellStyle name="Normal" xfId="0" builtinId="0"/>
    <cellStyle name="Normal 2" xfId="2"/>
    <cellStyle name="Normal 2 2" xfId="3"/>
    <cellStyle name="Normal 2 2 6" xfId="4"/>
    <cellStyle name="Normal 3" xfId="5"/>
    <cellStyle name="Normal 3 2" xfId="6"/>
    <cellStyle name="Normal 4" xfId="7"/>
    <cellStyle name="Normal 4 2" xfId="8"/>
    <cellStyle name="Normal 5" xfId="9"/>
    <cellStyle name="Normal 6" xfId="10"/>
    <cellStyle name="Normal 6 2" xfId="11"/>
    <cellStyle name="Normal_Uncertainty Budget" xfId="12"/>
    <cellStyle name="ปกติ 2 2" xfId="13"/>
    <cellStyle name="ปกติ 3" xfId="14"/>
    <cellStyle name="ปกติ_Cert.(ตัวอย่าง DMM)" xf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3</xdr:row>
          <xdr:rowOff>85725</xdr:rowOff>
        </xdr:from>
        <xdr:to>
          <xdr:col>19</xdr:col>
          <xdr:colOff>219075</xdr:colOff>
          <xdr:row>4</xdr:row>
          <xdr:rowOff>0</xdr:rowOff>
        </xdr:to>
        <xdr:sp macro="" textlink="">
          <xdr:nvSpPr>
            <xdr:cNvPr id="40965" name="Check Box 5" hidden="1">
              <a:extLst>
                <a:ext uri="{63B3BB69-23CF-44E3-9099-C40C66FF867C}">
                  <a14:compatExt spid="_x0000_s40965"/>
                </a:ext>
                <a:ext uri="{FF2B5EF4-FFF2-40B4-BE49-F238E27FC236}">
                  <a16:creationId xmlns:a16="http://schemas.microsoft.com/office/drawing/2014/main" id="{00000000-0008-0000-0000-000005A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38100</xdr:colOff>
          <xdr:row>3</xdr:row>
          <xdr:rowOff>76200</xdr:rowOff>
        </xdr:from>
        <xdr:to>
          <xdr:col>13</xdr:col>
          <xdr:colOff>0</xdr:colOff>
          <xdr:row>4</xdr:row>
          <xdr:rowOff>28575</xdr:rowOff>
        </xdr:to>
        <xdr:sp macro="" textlink="">
          <xdr:nvSpPr>
            <xdr:cNvPr id="40966" name="Check Box 6" hidden="1">
              <a:extLst>
                <a:ext uri="{63B3BB69-23CF-44E3-9099-C40C66FF867C}">
                  <a14:compatExt spid="_x0000_s40966"/>
                </a:ext>
                <a:ext uri="{FF2B5EF4-FFF2-40B4-BE49-F238E27FC236}">
                  <a16:creationId xmlns:a16="http://schemas.microsoft.com/office/drawing/2014/main" id="{00000000-0008-0000-0000-000006A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8</xdr:row>
          <xdr:rowOff>66675</xdr:rowOff>
        </xdr:from>
        <xdr:to>
          <xdr:col>6</xdr:col>
          <xdr:colOff>238125</xdr:colOff>
          <xdr:row>9</xdr:row>
          <xdr:rowOff>9525</xdr:rowOff>
        </xdr:to>
        <xdr:sp macro="" textlink="">
          <xdr:nvSpPr>
            <xdr:cNvPr id="40967" name="Check Box 7" hidden="1">
              <a:extLst>
                <a:ext uri="{63B3BB69-23CF-44E3-9099-C40C66FF867C}">
                  <a14:compatExt spid="_x0000_s40967"/>
                </a:ext>
                <a:ext uri="{FF2B5EF4-FFF2-40B4-BE49-F238E27FC236}">
                  <a16:creationId xmlns:a16="http://schemas.microsoft.com/office/drawing/2014/main" id="{00000000-0008-0000-0000-000007A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38100</xdr:colOff>
          <xdr:row>8</xdr:row>
          <xdr:rowOff>66675</xdr:rowOff>
        </xdr:from>
        <xdr:to>
          <xdr:col>11</xdr:col>
          <xdr:colOff>0</xdr:colOff>
          <xdr:row>9</xdr:row>
          <xdr:rowOff>9525</xdr:rowOff>
        </xdr:to>
        <xdr:sp macro="" textlink="">
          <xdr:nvSpPr>
            <xdr:cNvPr id="40970" name="Check Box 10" hidden="1">
              <a:extLst>
                <a:ext uri="{63B3BB69-23CF-44E3-9099-C40C66FF867C}">
                  <a14:compatExt spid="_x0000_s40970"/>
                </a:ext>
                <a:ext uri="{FF2B5EF4-FFF2-40B4-BE49-F238E27FC236}">
                  <a16:creationId xmlns:a16="http://schemas.microsoft.com/office/drawing/2014/main" id="{00000000-0008-0000-0000-00000AA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7</xdr:row>
          <xdr:rowOff>66675</xdr:rowOff>
        </xdr:from>
        <xdr:to>
          <xdr:col>19</xdr:col>
          <xdr:colOff>85725</xdr:colOff>
          <xdr:row>15</xdr:row>
          <xdr:rowOff>9525</xdr:rowOff>
        </xdr:to>
        <xdr:sp macro="" textlink="">
          <xdr:nvSpPr>
            <xdr:cNvPr id="23565" name="Object 13" hidden="1">
              <a:extLst>
                <a:ext uri="{63B3BB69-23CF-44E3-9099-C40C66FF867C}">
                  <a14:compatExt spid="_x0000_s23565"/>
                </a:ext>
                <a:ext uri="{FF2B5EF4-FFF2-40B4-BE49-F238E27FC236}">
                  <a16:creationId xmlns:a16="http://schemas.microsoft.com/office/drawing/2014/main" id="{00000000-0008-0000-0300-00000D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mware-host\Shared%20Folders\SP%20Metrology-moo\Std%20List\STD.%20LIST%20OF%20SP%20Metrology(21_Sep_2015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mware-host\Shared%20Folders\Equipment%20Profil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mware-host\Shared%20Folders\BACK%20UP%20MY%20COM\CMC\01_Dimension\SP-CPD-04-24_Plain%20Snap%20Gauge,%20Gap%20Gauge%20(2%20to%20500mm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mension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-SD-001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Record(Ext)"/>
      <sheetName val="Cert STD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33CC"/>
  </sheetPr>
  <dimension ref="A1:AD173"/>
  <sheetViews>
    <sheetView view="pageBreakPreview" topLeftCell="A13" zoomScaleSheetLayoutView="100" workbookViewId="0">
      <selection activeCell="W18" sqref="W18:Z23"/>
    </sheetView>
  </sheetViews>
  <sheetFormatPr defaultColWidth="4.140625" defaultRowHeight="12"/>
  <cols>
    <col min="1" max="64" width="3.85546875" style="155" customWidth="1"/>
    <col min="65" max="196" width="8.7109375" style="155" customWidth="1"/>
    <col min="197" max="197" width="1.85546875" style="155" customWidth="1"/>
    <col min="198" max="201" width="4.140625" style="155" customWidth="1"/>
    <col min="202" max="205" width="6.140625" style="155" customWidth="1"/>
    <col min="206" max="221" width="4.42578125" style="155" customWidth="1"/>
    <col min="222" max="223" width="4" style="155" customWidth="1"/>
    <col min="224" max="16384" width="4.140625" style="155"/>
  </cols>
  <sheetData>
    <row r="1" spans="1:30" ht="21.75" customHeight="1">
      <c r="A1" s="299" t="s">
        <v>56</v>
      </c>
      <c r="B1" s="299"/>
      <c r="C1" s="299"/>
      <c r="D1" s="299"/>
      <c r="E1" s="299"/>
      <c r="F1" s="299"/>
      <c r="G1" s="299"/>
      <c r="H1" s="299"/>
      <c r="I1" s="299"/>
      <c r="J1" s="191" t="s">
        <v>35</v>
      </c>
      <c r="K1" s="191"/>
      <c r="L1" s="191"/>
      <c r="M1" s="157"/>
      <c r="N1" s="304" t="s">
        <v>123</v>
      </c>
      <c r="O1" s="304"/>
      <c r="P1" s="304"/>
      <c r="Q1" s="304"/>
      <c r="R1" s="304"/>
      <c r="S1" s="192"/>
      <c r="T1" s="192"/>
      <c r="U1" s="192"/>
      <c r="V1" s="207" t="s">
        <v>113</v>
      </c>
      <c r="W1" s="263">
        <v>1</v>
      </c>
      <c r="X1" s="204" t="s">
        <v>142</v>
      </c>
      <c r="Y1" s="263">
        <v>1</v>
      </c>
    </row>
    <row r="2" spans="1:30" ht="21.75" customHeight="1">
      <c r="A2" s="299"/>
      <c r="B2" s="299"/>
      <c r="C2" s="299"/>
      <c r="D2" s="299"/>
      <c r="E2" s="299"/>
      <c r="F2" s="299"/>
      <c r="G2" s="299"/>
      <c r="H2" s="299"/>
      <c r="I2" s="299"/>
      <c r="J2" s="192" t="s">
        <v>57</v>
      </c>
      <c r="K2" s="191"/>
      <c r="L2" s="192"/>
      <c r="N2" s="305">
        <v>42005</v>
      </c>
      <c r="O2" s="305"/>
      <c r="P2" s="305"/>
      <c r="Q2" s="305"/>
      <c r="R2" s="192" t="s">
        <v>58</v>
      </c>
      <c r="S2" s="191"/>
      <c r="T2" s="193"/>
      <c r="V2" s="271">
        <v>42129</v>
      </c>
      <c r="W2" s="271"/>
      <c r="X2" s="271"/>
      <c r="Y2" s="271"/>
    </row>
    <row r="3" spans="1:30" ht="21.75" customHeight="1">
      <c r="A3" s="302" t="s">
        <v>114</v>
      </c>
      <c r="B3" s="302"/>
      <c r="C3" s="302"/>
      <c r="D3" s="302"/>
      <c r="E3" s="302"/>
      <c r="F3" s="302"/>
      <c r="G3" s="302"/>
      <c r="H3" s="302"/>
      <c r="I3" s="302"/>
      <c r="J3" s="191" t="s">
        <v>59</v>
      </c>
      <c r="K3" s="191"/>
      <c r="L3" s="191"/>
      <c r="M3" s="191"/>
      <c r="N3" s="264"/>
      <c r="O3" s="262">
        <v>20</v>
      </c>
      <c r="P3" s="194" t="s">
        <v>115</v>
      </c>
      <c r="Q3" s="246">
        <v>50</v>
      </c>
      <c r="R3" s="195" t="s">
        <v>60</v>
      </c>
      <c r="T3" s="191"/>
      <c r="U3" s="191"/>
      <c r="V3" s="191"/>
      <c r="W3" s="191"/>
      <c r="X3" s="191"/>
      <c r="Y3" s="191"/>
    </row>
    <row r="4" spans="1:30" ht="21.75" customHeight="1">
      <c r="A4" s="303" t="s">
        <v>152</v>
      </c>
      <c r="B4" s="303"/>
      <c r="C4" s="303"/>
      <c r="D4" s="303"/>
      <c r="E4" s="303"/>
      <c r="F4" s="303"/>
      <c r="G4" s="303"/>
      <c r="H4" s="303"/>
      <c r="I4" s="303"/>
      <c r="J4" s="191" t="s">
        <v>116</v>
      </c>
      <c r="K4" s="191"/>
      <c r="L4" s="191"/>
      <c r="M4" s="191"/>
      <c r="N4" s="191" t="s">
        <v>38</v>
      </c>
      <c r="O4" s="191"/>
      <c r="P4" s="191"/>
      <c r="Q4" s="191"/>
      <c r="R4" s="191"/>
      <c r="S4" s="191"/>
      <c r="T4" s="191"/>
      <c r="U4" s="191" t="s">
        <v>61</v>
      </c>
      <c r="W4" s="191"/>
      <c r="X4" s="191"/>
      <c r="Y4" s="191"/>
    </row>
    <row r="5" spans="1:30" ht="21.75" customHeight="1">
      <c r="A5" s="259" t="s">
        <v>62</v>
      </c>
      <c r="B5" s="259"/>
      <c r="C5" s="259"/>
      <c r="D5" s="259"/>
      <c r="F5" s="301" t="s">
        <v>125</v>
      </c>
      <c r="G5" s="301"/>
      <c r="H5" s="301"/>
      <c r="I5" s="301"/>
      <c r="J5" s="301"/>
      <c r="K5" s="301"/>
      <c r="L5" s="301"/>
      <c r="M5" s="301"/>
      <c r="N5" s="301"/>
      <c r="O5" s="301"/>
      <c r="P5" s="301"/>
      <c r="Q5" s="301"/>
      <c r="R5" s="301"/>
      <c r="S5" s="301"/>
      <c r="T5" s="301"/>
      <c r="U5" s="301"/>
      <c r="V5" s="301"/>
      <c r="W5" s="301"/>
      <c r="X5" s="196"/>
      <c r="Y5" s="196"/>
      <c r="Z5" s="196"/>
      <c r="AA5" s="196"/>
      <c r="AB5" s="196"/>
      <c r="AC5" s="196"/>
      <c r="AD5" s="196"/>
    </row>
    <row r="6" spans="1:30" ht="21.75" customHeight="1">
      <c r="A6" s="340" t="s">
        <v>117</v>
      </c>
      <c r="B6" s="340"/>
      <c r="C6" s="340"/>
      <c r="D6" s="340"/>
      <c r="F6" s="300" t="s">
        <v>150</v>
      </c>
      <c r="G6" s="300"/>
      <c r="H6" s="300"/>
      <c r="I6" s="300"/>
      <c r="J6" s="300"/>
      <c r="K6" s="300"/>
      <c r="L6" s="300"/>
      <c r="M6" s="300"/>
      <c r="N6" s="300"/>
      <c r="O6" s="260" t="s">
        <v>63</v>
      </c>
      <c r="P6" s="265"/>
      <c r="Q6" s="265"/>
      <c r="R6" s="265"/>
      <c r="S6" s="300" t="s">
        <v>151</v>
      </c>
      <c r="T6" s="300"/>
      <c r="U6" s="300"/>
      <c r="V6" s="300"/>
      <c r="W6" s="300"/>
      <c r="X6" s="196"/>
      <c r="Y6" s="196"/>
      <c r="Z6" s="196"/>
      <c r="AA6" s="196"/>
      <c r="AB6" s="196"/>
      <c r="AC6" s="196"/>
      <c r="AD6" s="196"/>
    </row>
    <row r="7" spans="1:30" ht="21.75" customHeight="1">
      <c r="A7" s="340" t="s">
        <v>118</v>
      </c>
      <c r="B7" s="340"/>
      <c r="C7" s="345">
        <v>123</v>
      </c>
      <c r="D7" s="345"/>
      <c r="E7" s="345"/>
      <c r="F7" s="345"/>
      <c r="G7" s="345"/>
      <c r="H7" s="345"/>
      <c r="I7" s="260" t="s">
        <v>0</v>
      </c>
      <c r="J7" s="260"/>
      <c r="K7" s="266"/>
      <c r="L7" s="301">
        <v>456</v>
      </c>
      <c r="M7" s="301"/>
      <c r="N7" s="301"/>
      <c r="O7" s="301"/>
      <c r="P7" s="301"/>
      <c r="Q7" s="259" t="s">
        <v>64</v>
      </c>
      <c r="R7" s="259"/>
      <c r="S7" s="347">
        <v>789</v>
      </c>
      <c r="T7" s="347"/>
      <c r="U7" s="347"/>
      <c r="V7" s="347"/>
      <c r="W7" s="347"/>
      <c r="X7" s="196"/>
      <c r="Y7" s="196"/>
      <c r="Z7" s="196"/>
      <c r="AA7" s="196"/>
      <c r="AB7" s="196"/>
      <c r="AC7" s="196"/>
      <c r="AD7" s="196"/>
    </row>
    <row r="8" spans="1:30" ht="21.75" customHeight="1">
      <c r="A8" s="341" t="s">
        <v>65</v>
      </c>
      <c r="B8" s="341"/>
      <c r="C8" s="201"/>
      <c r="D8" s="346">
        <v>0</v>
      </c>
      <c r="E8" s="346"/>
      <c r="F8" s="245" t="s">
        <v>49</v>
      </c>
      <c r="G8" s="344"/>
      <c r="H8" s="344"/>
      <c r="I8" s="269"/>
      <c r="J8" s="259"/>
      <c r="K8" s="259"/>
      <c r="L8" s="267"/>
      <c r="M8" s="268"/>
      <c r="N8" s="269"/>
      <c r="O8" s="261"/>
      <c r="P8" s="259"/>
      <c r="Q8" s="259"/>
      <c r="R8" s="196"/>
      <c r="S8" s="196"/>
      <c r="T8" s="196"/>
      <c r="U8" s="196"/>
      <c r="V8" s="196"/>
      <c r="W8" s="196"/>
      <c r="X8" s="196"/>
      <c r="Y8" s="196"/>
      <c r="Z8" s="196"/>
      <c r="AA8" s="196"/>
      <c r="AB8" s="196"/>
      <c r="AC8" s="196"/>
      <c r="AD8" s="196"/>
    </row>
    <row r="9" spans="1:30" ht="21.75" customHeight="1">
      <c r="A9" s="199" t="s">
        <v>119</v>
      </c>
      <c r="B9" s="199"/>
      <c r="C9" s="199"/>
      <c r="D9" s="199"/>
      <c r="E9" s="199"/>
      <c r="F9" s="198"/>
      <c r="G9" s="198"/>
      <c r="H9" s="198" t="s">
        <v>120</v>
      </c>
      <c r="I9" s="156"/>
      <c r="J9" s="200"/>
      <c r="K9" s="156"/>
      <c r="L9" s="198" t="s">
        <v>121</v>
      </c>
      <c r="M9" s="156"/>
      <c r="O9" s="306"/>
      <c r="P9" s="306"/>
      <c r="Q9" s="306"/>
      <c r="R9" s="306"/>
      <c r="S9" s="306"/>
      <c r="T9" s="306"/>
      <c r="U9" s="306"/>
      <c r="V9" s="306"/>
      <c r="W9" s="306"/>
      <c r="X9" s="196"/>
      <c r="Y9" s="196"/>
      <c r="Z9" s="196"/>
      <c r="AA9" s="196"/>
      <c r="AB9" s="196"/>
      <c r="AC9" s="196"/>
      <c r="AD9" s="196"/>
    </row>
    <row r="10" spans="1:30" ht="9.75" customHeight="1">
      <c r="A10" s="201"/>
      <c r="B10" s="201"/>
      <c r="C10" s="201"/>
      <c r="D10" s="202"/>
      <c r="E10" s="202"/>
      <c r="F10" s="202"/>
      <c r="G10" s="202"/>
      <c r="H10" s="202"/>
      <c r="L10" s="202"/>
      <c r="M10" s="202"/>
      <c r="N10" s="202"/>
      <c r="O10" s="202"/>
      <c r="P10" s="196"/>
      <c r="Q10" s="196"/>
      <c r="R10" s="196"/>
      <c r="S10" s="196"/>
      <c r="T10" s="196"/>
      <c r="U10" s="196"/>
      <c r="V10" s="196"/>
      <c r="W10" s="196"/>
      <c r="X10" s="196"/>
      <c r="Y10" s="196"/>
      <c r="Z10" s="196"/>
      <c r="AA10" s="196"/>
      <c r="AB10" s="196"/>
      <c r="AC10" s="196"/>
      <c r="AD10" s="196"/>
    </row>
    <row r="11" spans="1:30" ht="21.75" customHeight="1">
      <c r="A11" s="198" t="s">
        <v>97</v>
      </c>
      <c r="B11" s="198"/>
      <c r="C11" s="198"/>
      <c r="D11" s="198"/>
      <c r="E11" s="157"/>
      <c r="F11" s="206"/>
      <c r="G11" s="206"/>
      <c r="H11" s="206"/>
      <c r="I11" s="206"/>
      <c r="J11" s="206"/>
      <c r="K11" s="206"/>
      <c r="L11" s="343" t="s">
        <v>122</v>
      </c>
      <c r="M11" s="343"/>
      <c r="N11" s="343"/>
      <c r="O11" s="342"/>
      <c r="P11" s="342"/>
      <c r="Q11" s="342"/>
      <c r="R11" s="342"/>
      <c r="S11" s="342"/>
      <c r="T11" s="342"/>
      <c r="U11" s="342"/>
      <c r="V11" s="342"/>
      <c r="W11" s="342"/>
      <c r="AB11" s="197"/>
      <c r="AC11" s="197"/>
      <c r="AD11" s="197"/>
    </row>
    <row r="12" spans="1:30" ht="9.75" customHeight="1">
      <c r="A12" s="156"/>
      <c r="B12" s="156"/>
      <c r="C12" s="156"/>
      <c r="D12" s="156"/>
      <c r="E12" s="156"/>
      <c r="F12" s="156"/>
      <c r="G12" s="156"/>
      <c r="H12" s="156"/>
      <c r="I12" s="156"/>
      <c r="J12" s="156"/>
      <c r="K12" s="156"/>
      <c r="L12" s="156"/>
      <c r="M12" s="156"/>
      <c r="N12" s="156"/>
      <c r="O12" s="156"/>
      <c r="P12" s="156"/>
      <c r="Q12" s="156"/>
      <c r="R12" s="156"/>
      <c r="AB12" s="156"/>
      <c r="AC12" s="156"/>
      <c r="AD12" s="203"/>
    </row>
    <row r="13" spans="1:30" ht="21.75" customHeight="1">
      <c r="A13" s="250" t="s">
        <v>66</v>
      </c>
      <c r="B13" s="159"/>
      <c r="C13" s="159"/>
      <c r="D13" s="159"/>
      <c r="E13" s="159"/>
      <c r="F13" s="159"/>
      <c r="G13" s="159"/>
      <c r="H13" s="159"/>
      <c r="I13" s="159"/>
      <c r="J13" s="159"/>
      <c r="K13" s="159"/>
      <c r="L13" s="159"/>
      <c r="M13" s="159"/>
      <c r="N13" s="159"/>
      <c r="O13" s="159"/>
      <c r="S13" s="157"/>
    </row>
    <row r="14" spans="1:30" ht="9.75" customHeight="1">
      <c r="C14" s="160"/>
      <c r="D14" s="159"/>
      <c r="E14" s="159"/>
      <c r="F14" s="159"/>
      <c r="G14" s="159"/>
      <c r="H14" s="159"/>
      <c r="I14" s="159"/>
      <c r="J14" s="159"/>
      <c r="K14" s="159"/>
      <c r="L14" s="159"/>
      <c r="M14" s="159"/>
      <c r="N14" s="159"/>
      <c r="O14" s="159"/>
      <c r="P14" s="159"/>
      <c r="Q14" s="159"/>
    </row>
    <row r="15" spans="1:30" ht="21.75" customHeight="1">
      <c r="B15" s="281" t="s">
        <v>67</v>
      </c>
      <c r="C15" s="282"/>
      <c r="D15" s="283"/>
      <c r="E15" s="272" t="s">
        <v>149</v>
      </c>
      <c r="F15" s="273"/>
      <c r="G15" s="274"/>
      <c r="H15" s="281" t="s">
        <v>94</v>
      </c>
      <c r="I15" s="282"/>
      <c r="J15" s="282"/>
      <c r="K15" s="282"/>
      <c r="L15" s="282"/>
      <c r="M15" s="282"/>
      <c r="N15" s="282"/>
      <c r="O15" s="283"/>
      <c r="P15" s="281" t="s">
        <v>68</v>
      </c>
      <c r="Q15" s="282"/>
      <c r="R15" s="282"/>
      <c r="S15" s="283"/>
      <c r="T15" s="290" t="s">
        <v>95</v>
      </c>
      <c r="U15" s="291"/>
      <c r="V15" s="292"/>
      <c r="W15" s="281" t="s">
        <v>43</v>
      </c>
      <c r="X15" s="282"/>
      <c r="Y15" s="282"/>
      <c r="Z15" s="283"/>
    </row>
    <row r="16" spans="1:30" ht="21.75" customHeight="1">
      <c r="B16" s="284" t="s">
        <v>46</v>
      </c>
      <c r="C16" s="285"/>
      <c r="D16" s="286"/>
      <c r="E16" s="275"/>
      <c r="F16" s="276"/>
      <c r="G16" s="277"/>
      <c r="H16" s="287"/>
      <c r="I16" s="288"/>
      <c r="J16" s="288"/>
      <c r="K16" s="288"/>
      <c r="L16" s="288"/>
      <c r="M16" s="288"/>
      <c r="N16" s="288"/>
      <c r="O16" s="289"/>
      <c r="P16" s="284"/>
      <c r="Q16" s="285"/>
      <c r="R16" s="285"/>
      <c r="S16" s="286"/>
      <c r="T16" s="293"/>
      <c r="U16" s="294"/>
      <c r="V16" s="295"/>
      <c r="W16" s="284"/>
      <c r="X16" s="285"/>
      <c r="Y16" s="285"/>
      <c r="Z16" s="286"/>
    </row>
    <row r="17" spans="1:26" ht="21.75" customHeight="1">
      <c r="B17" s="287" t="s">
        <v>69</v>
      </c>
      <c r="C17" s="288"/>
      <c r="D17" s="289"/>
      <c r="E17" s="278"/>
      <c r="F17" s="279"/>
      <c r="G17" s="280"/>
      <c r="H17" s="320">
        <v>1</v>
      </c>
      <c r="I17" s="321"/>
      <c r="J17" s="320">
        <v>2</v>
      </c>
      <c r="K17" s="321"/>
      <c r="L17" s="320">
        <v>3</v>
      </c>
      <c r="M17" s="321"/>
      <c r="N17" s="320">
        <v>4</v>
      </c>
      <c r="O17" s="321"/>
      <c r="P17" s="287"/>
      <c r="Q17" s="288"/>
      <c r="R17" s="288"/>
      <c r="S17" s="289"/>
      <c r="T17" s="296"/>
      <c r="U17" s="297"/>
      <c r="V17" s="298"/>
      <c r="W17" s="287"/>
      <c r="X17" s="288"/>
      <c r="Y17" s="288"/>
      <c r="Z17" s="289"/>
    </row>
    <row r="18" spans="1:26" ht="21.75" customHeight="1">
      <c r="B18" s="322">
        <v>2</v>
      </c>
      <c r="C18" s="323"/>
      <c r="D18" s="324"/>
      <c r="E18" s="317" t="s">
        <v>92</v>
      </c>
      <c r="F18" s="290" t="s">
        <v>14</v>
      </c>
      <c r="G18" s="292"/>
      <c r="H18" s="307">
        <v>2</v>
      </c>
      <c r="I18" s="309"/>
      <c r="J18" s="307">
        <f>H18</f>
        <v>2</v>
      </c>
      <c r="K18" s="309"/>
      <c r="L18" s="307">
        <f>J18</f>
        <v>2</v>
      </c>
      <c r="M18" s="309"/>
      <c r="N18" s="307">
        <f>L18</f>
        <v>2</v>
      </c>
      <c r="O18" s="309"/>
      <c r="P18" s="307">
        <f>AVERAGE(H18:O18)</f>
        <v>2</v>
      </c>
      <c r="Q18" s="308"/>
      <c r="R18" s="308"/>
      <c r="S18" s="309"/>
      <c r="T18" s="334">
        <f>B18-P18</f>
        <v>0</v>
      </c>
      <c r="U18" s="335"/>
      <c r="V18" s="336"/>
      <c r="W18" s="307">
        <f>MAX(_xlfn.STDEV.S(H18:O18),_xlfn.STDEV.S(H19:O19),_xlfn.STDEV.S(H20:O20),_xlfn.STDEV.S(H21:O21),_xlfn.STDEV.S(H22:O22),_xlfn.STDEV.S(H23:O23))/SQRT(4)</f>
        <v>0</v>
      </c>
      <c r="X18" s="308"/>
      <c r="Y18" s="308"/>
      <c r="Z18" s="309"/>
    </row>
    <row r="19" spans="1:26" ht="21.75" customHeight="1">
      <c r="B19" s="325"/>
      <c r="C19" s="326"/>
      <c r="D19" s="327"/>
      <c r="E19" s="317"/>
      <c r="F19" s="293" t="s">
        <v>15</v>
      </c>
      <c r="G19" s="295"/>
      <c r="H19" s="310">
        <v>2</v>
      </c>
      <c r="I19" s="312"/>
      <c r="J19" s="310">
        <f>H19</f>
        <v>2</v>
      </c>
      <c r="K19" s="312"/>
      <c r="L19" s="310">
        <f>J19</f>
        <v>2</v>
      </c>
      <c r="M19" s="312"/>
      <c r="N19" s="310">
        <f>L19</f>
        <v>2</v>
      </c>
      <c r="O19" s="312"/>
      <c r="P19" s="310">
        <f>AVERAGE(H19:O19)</f>
        <v>2</v>
      </c>
      <c r="Q19" s="311"/>
      <c r="R19" s="311"/>
      <c r="S19" s="312"/>
      <c r="T19" s="337">
        <f>B18-P19</f>
        <v>0</v>
      </c>
      <c r="U19" s="338"/>
      <c r="V19" s="339"/>
      <c r="W19" s="310"/>
      <c r="X19" s="311"/>
      <c r="Y19" s="311"/>
      <c r="Z19" s="312"/>
    </row>
    <row r="20" spans="1:26" ht="21.75" customHeight="1">
      <c r="B20" s="325"/>
      <c r="C20" s="326"/>
      <c r="D20" s="327"/>
      <c r="E20" s="318"/>
      <c r="F20" s="293" t="s">
        <v>16</v>
      </c>
      <c r="G20" s="295"/>
      <c r="H20" s="313">
        <v>2</v>
      </c>
      <c r="I20" s="315"/>
      <c r="J20" s="313">
        <f>H20</f>
        <v>2</v>
      </c>
      <c r="K20" s="315"/>
      <c r="L20" s="313">
        <f>J20</f>
        <v>2</v>
      </c>
      <c r="M20" s="315"/>
      <c r="N20" s="313">
        <f>L20</f>
        <v>2</v>
      </c>
      <c r="O20" s="315"/>
      <c r="P20" s="313">
        <f>AVERAGE(H20:O20)</f>
        <v>2</v>
      </c>
      <c r="Q20" s="314"/>
      <c r="R20" s="314"/>
      <c r="S20" s="315"/>
      <c r="T20" s="331">
        <f>B18-P20</f>
        <v>0</v>
      </c>
      <c r="U20" s="332"/>
      <c r="V20" s="333"/>
      <c r="W20" s="310"/>
      <c r="X20" s="311"/>
      <c r="Y20" s="311"/>
      <c r="Z20" s="312"/>
    </row>
    <row r="21" spans="1:26" ht="21.75" customHeight="1">
      <c r="B21" s="325"/>
      <c r="C21" s="326"/>
      <c r="D21" s="327"/>
      <c r="E21" s="319" t="s">
        <v>93</v>
      </c>
      <c r="F21" s="290" t="s">
        <v>14</v>
      </c>
      <c r="G21" s="292"/>
      <c r="H21" s="307">
        <v>2</v>
      </c>
      <c r="I21" s="309"/>
      <c r="J21" s="307">
        <f t="shared" ref="J21:J29" si="0">H21</f>
        <v>2</v>
      </c>
      <c r="K21" s="309"/>
      <c r="L21" s="307">
        <f t="shared" ref="L21:L29" si="1">J21</f>
        <v>2</v>
      </c>
      <c r="M21" s="309"/>
      <c r="N21" s="307">
        <f t="shared" ref="N21:N29" si="2">L21</f>
        <v>2</v>
      </c>
      <c r="O21" s="309"/>
      <c r="P21" s="307">
        <f t="shared" ref="P21:P29" si="3">AVERAGE(H21:O21)</f>
        <v>2</v>
      </c>
      <c r="Q21" s="308"/>
      <c r="R21" s="308"/>
      <c r="S21" s="309"/>
      <c r="T21" s="334">
        <f>B18-P21</f>
        <v>0</v>
      </c>
      <c r="U21" s="335"/>
      <c r="V21" s="336"/>
      <c r="W21" s="310"/>
      <c r="X21" s="311"/>
      <c r="Y21" s="311"/>
      <c r="Z21" s="312"/>
    </row>
    <row r="22" spans="1:26" ht="21.75" customHeight="1">
      <c r="B22" s="325"/>
      <c r="C22" s="326"/>
      <c r="D22" s="327"/>
      <c r="E22" s="317"/>
      <c r="F22" s="293" t="s">
        <v>15</v>
      </c>
      <c r="G22" s="295"/>
      <c r="H22" s="310">
        <v>2</v>
      </c>
      <c r="I22" s="312"/>
      <c r="J22" s="310">
        <f t="shared" si="0"/>
        <v>2</v>
      </c>
      <c r="K22" s="312"/>
      <c r="L22" s="310">
        <f t="shared" si="1"/>
        <v>2</v>
      </c>
      <c r="M22" s="312"/>
      <c r="N22" s="310">
        <f t="shared" si="2"/>
        <v>2</v>
      </c>
      <c r="O22" s="312"/>
      <c r="P22" s="310">
        <f t="shared" si="3"/>
        <v>2</v>
      </c>
      <c r="Q22" s="311"/>
      <c r="R22" s="311"/>
      <c r="S22" s="312"/>
      <c r="T22" s="337">
        <f>B18-P22</f>
        <v>0</v>
      </c>
      <c r="U22" s="338"/>
      <c r="V22" s="339"/>
      <c r="W22" s="310"/>
      <c r="X22" s="311"/>
      <c r="Y22" s="311"/>
      <c r="Z22" s="312"/>
    </row>
    <row r="23" spans="1:26" ht="21.75" customHeight="1">
      <c r="B23" s="328"/>
      <c r="C23" s="329"/>
      <c r="D23" s="330"/>
      <c r="E23" s="318"/>
      <c r="F23" s="293" t="s">
        <v>16</v>
      </c>
      <c r="G23" s="295"/>
      <c r="H23" s="313">
        <v>2</v>
      </c>
      <c r="I23" s="315"/>
      <c r="J23" s="313">
        <f t="shared" si="0"/>
        <v>2</v>
      </c>
      <c r="K23" s="315"/>
      <c r="L23" s="313">
        <f t="shared" si="1"/>
        <v>2</v>
      </c>
      <c r="M23" s="315"/>
      <c r="N23" s="313">
        <f t="shared" si="2"/>
        <v>2</v>
      </c>
      <c r="O23" s="315"/>
      <c r="P23" s="313">
        <f t="shared" si="3"/>
        <v>2</v>
      </c>
      <c r="Q23" s="314"/>
      <c r="R23" s="314"/>
      <c r="S23" s="315"/>
      <c r="T23" s="331">
        <f>B18-P23</f>
        <v>0</v>
      </c>
      <c r="U23" s="332"/>
      <c r="V23" s="333"/>
      <c r="W23" s="313"/>
      <c r="X23" s="314"/>
      <c r="Y23" s="314"/>
      <c r="Z23" s="315"/>
    </row>
    <row r="24" spans="1:26" ht="21.75" customHeight="1">
      <c r="B24" s="322">
        <v>2.5</v>
      </c>
      <c r="C24" s="323"/>
      <c r="D24" s="324"/>
      <c r="E24" s="319" t="s">
        <v>92</v>
      </c>
      <c r="F24" s="290" t="s">
        <v>14</v>
      </c>
      <c r="G24" s="292"/>
      <c r="H24" s="307">
        <v>2</v>
      </c>
      <c r="I24" s="309"/>
      <c r="J24" s="307">
        <f t="shared" si="0"/>
        <v>2</v>
      </c>
      <c r="K24" s="309"/>
      <c r="L24" s="307">
        <f t="shared" si="1"/>
        <v>2</v>
      </c>
      <c r="M24" s="309"/>
      <c r="N24" s="307">
        <f t="shared" si="2"/>
        <v>2</v>
      </c>
      <c r="O24" s="309"/>
      <c r="P24" s="307">
        <f t="shared" si="3"/>
        <v>2</v>
      </c>
      <c r="Q24" s="308"/>
      <c r="R24" s="308"/>
      <c r="S24" s="309"/>
      <c r="T24" s="334">
        <f>B24-P24</f>
        <v>0.5</v>
      </c>
      <c r="U24" s="335"/>
      <c r="V24" s="336"/>
      <c r="W24" s="307">
        <f>MAX(_xlfn.STDEV.S(H24:O24),_xlfn.STDEV.S(H25:O25),_xlfn.STDEV.S(H26:O26),_xlfn.STDEV.S(H27:O27),_xlfn.STDEV.S(H28:O28),_xlfn.STDEV.S(H29:O29))/SQRT(4)</f>
        <v>0</v>
      </c>
      <c r="X24" s="308"/>
      <c r="Y24" s="308"/>
      <c r="Z24" s="309"/>
    </row>
    <row r="25" spans="1:26" ht="21.75" customHeight="1">
      <c r="B25" s="325"/>
      <c r="C25" s="326"/>
      <c r="D25" s="327"/>
      <c r="E25" s="317"/>
      <c r="F25" s="293" t="s">
        <v>15</v>
      </c>
      <c r="G25" s="295"/>
      <c r="H25" s="310">
        <v>2</v>
      </c>
      <c r="I25" s="312"/>
      <c r="J25" s="310">
        <f t="shared" si="0"/>
        <v>2</v>
      </c>
      <c r="K25" s="312"/>
      <c r="L25" s="310">
        <f t="shared" si="1"/>
        <v>2</v>
      </c>
      <c r="M25" s="312"/>
      <c r="N25" s="310">
        <f t="shared" si="2"/>
        <v>2</v>
      </c>
      <c r="O25" s="312"/>
      <c r="P25" s="310">
        <f t="shared" si="3"/>
        <v>2</v>
      </c>
      <c r="Q25" s="311"/>
      <c r="R25" s="311"/>
      <c r="S25" s="312"/>
      <c r="T25" s="337">
        <f>B24-P25</f>
        <v>0.5</v>
      </c>
      <c r="U25" s="338"/>
      <c r="V25" s="339"/>
      <c r="W25" s="310"/>
      <c r="X25" s="311"/>
      <c r="Y25" s="311"/>
      <c r="Z25" s="312"/>
    </row>
    <row r="26" spans="1:26" ht="21.75" customHeight="1">
      <c r="B26" s="325"/>
      <c r="C26" s="326"/>
      <c r="D26" s="327"/>
      <c r="E26" s="318"/>
      <c r="F26" s="293" t="s">
        <v>16</v>
      </c>
      <c r="G26" s="295"/>
      <c r="H26" s="313">
        <v>2</v>
      </c>
      <c r="I26" s="315"/>
      <c r="J26" s="313">
        <f t="shared" si="0"/>
        <v>2</v>
      </c>
      <c r="K26" s="315"/>
      <c r="L26" s="313">
        <f t="shared" si="1"/>
        <v>2</v>
      </c>
      <c r="M26" s="315"/>
      <c r="N26" s="313">
        <f t="shared" si="2"/>
        <v>2</v>
      </c>
      <c r="O26" s="315"/>
      <c r="P26" s="313">
        <f t="shared" si="3"/>
        <v>2</v>
      </c>
      <c r="Q26" s="314"/>
      <c r="R26" s="314"/>
      <c r="S26" s="315"/>
      <c r="T26" s="331">
        <f>B24-P26</f>
        <v>0.5</v>
      </c>
      <c r="U26" s="332"/>
      <c r="V26" s="333"/>
      <c r="W26" s="310"/>
      <c r="X26" s="311"/>
      <c r="Y26" s="311"/>
      <c r="Z26" s="312"/>
    </row>
    <row r="27" spans="1:26" ht="21.75" customHeight="1">
      <c r="B27" s="325"/>
      <c r="C27" s="326"/>
      <c r="D27" s="327"/>
      <c r="E27" s="319" t="s">
        <v>93</v>
      </c>
      <c r="F27" s="290" t="s">
        <v>14</v>
      </c>
      <c r="G27" s="292"/>
      <c r="H27" s="307">
        <v>2</v>
      </c>
      <c r="I27" s="309"/>
      <c r="J27" s="307">
        <f t="shared" si="0"/>
        <v>2</v>
      </c>
      <c r="K27" s="309"/>
      <c r="L27" s="307">
        <f t="shared" si="1"/>
        <v>2</v>
      </c>
      <c r="M27" s="309"/>
      <c r="N27" s="307">
        <f t="shared" si="2"/>
        <v>2</v>
      </c>
      <c r="O27" s="309"/>
      <c r="P27" s="307">
        <f t="shared" si="3"/>
        <v>2</v>
      </c>
      <c r="Q27" s="308"/>
      <c r="R27" s="308"/>
      <c r="S27" s="309"/>
      <c r="T27" s="334">
        <f>B24-P27</f>
        <v>0.5</v>
      </c>
      <c r="U27" s="335"/>
      <c r="V27" s="336"/>
      <c r="W27" s="310"/>
      <c r="X27" s="311"/>
      <c r="Y27" s="311"/>
      <c r="Z27" s="312"/>
    </row>
    <row r="28" spans="1:26" ht="21.75" customHeight="1">
      <c r="B28" s="325"/>
      <c r="C28" s="326"/>
      <c r="D28" s="327"/>
      <c r="E28" s="317"/>
      <c r="F28" s="293" t="s">
        <v>15</v>
      </c>
      <c r="G28" s="295"/>
      <c r="H28" s="310">
        <v>2</v>
      </c>
      <c r="I28" s="312"/>
      <c r="J28" s="310">
        <f t="shared" si="0"/>
        <v>2</v>
      </c>
      <c r="K28" s="312"/>
      <c r="L28" s="310">
        <f t="shared" si="1"/>
        <v>2</v>
      </c>
      <c r="M28" s="312"/>
      <c r="N28" s="310">
        <f t="shared" si="2"/>
        <v>2</v>
      </c>
      <c r="O28" s="312"/>
      <c r="P28" s="310">
        <f t="shared" si="3"/>
        <v>2</v>
      </c>
      <c r="Q28" s="311"/>
      <c r="R28" s="311"/>
      <c r="S28" s="312"/>
      <c r="T28" s="337">
        <f>B24-P28</f>
        <v>0.5</v>
      </c>
      <c r="U28" s="338"/>
      <c r="V28" s="339"/>
      <c r="W28" s="310"/>
      <c r="X28" s="311"/>
      <c r="Y28" s="311"/>
      <c r="Z28" s="312"/>
    </row>
    <row r="29" spans="1:26" ht="21.75" customHeight="1">
      <c r="B29" s="328"/>
      <c r="C29" s="329"/>
      <c r="D29" s="330"/>
      <c r="E29" s="318"/>
      <c r="F29" s="296" t="s">
        <v>16</v>
      </c>
      <c r="G29" s="298"/>
      <c r="H29" s="313">
        <v>2</v>
      </c>
      <c r="I29" s="315"/>
      <c r="J29" s="313">
        <f t="shared" si="0"/>
        <v>2</v>
      </c>
      <c r="K29" s="315"/>
      <c r="L29" s="313">
        <f t="shared" si="1"/>
        <v>2</v>
      </c>
      <c r="M29" s="315"/>
      <c r="N29" s="313">
        <f t="shared" si="2"/>
        <v>2</v>
      </c>
      <c r="O29" s="315"/>
      <c r="P29" s="313">
        <f t="shared" si="3"/>
        <v>2</v>
      </c>
      <c r="Q29" s="314"/>
      <c r="R29" s="314"/>
      <c r="S29" s="315"/>
      <c r="T29" s="331">
        <f>B24-P29</f>
        <v>0.5</v>
      </c>
      <c r="U29" s="332"/>
      <c r="V29" s="333"/>
      <c r="W29" s="313"/>
      <c r="X29" s="314"/>
      <c r="Y29" s="314"/>
      <c r="Z29" s="315"/>
    </row>
    <row r="30" spans="1:26" ht="21.75" customHeight="1"/>
    <row r="31" spans="1:26" ht="21.75" customHeight="1">
      <c r="A31" s="316" t="s">
        <v>70</v>
      </c>
      <c r="B31" s="316"/>
      <c r="C31" s="316"/>
      <c r="D31" s="316"/>
      <c r="E31" s="206"/>
      <c r="F31" s="206"/>
      <c r="G31" s="206"/>
      <c r="H31" s="206"/>
      <c r="I31" s="206"/>
      <c r="J31" s="206"/>
      <c r="K31" s="206"/>
      <c r="L31" s="206"/>
    </row>
    <row r="32" spans="1:26" ht="21.75" customHeight="1"/>
    <row r="33" spans="1:23" ht="21.75" customHeight="1"/>
    <row r="34" spans="1:23" ht="21.75" customHeight="1"/>
    <row r="35" spans="1:23" ht="21.75" customHeight="1"/>
    <row r="36" spans="1:23" ht="21.75" customHeight="1">
      <c r="C36" s="157"/>
      <c r="D36" s="157"/>
      <c r="E36" s="157"/>
      <c r="F36" s="157"/>
      <c r="G36" s="157"/>
      <c r="H36" s="157"/>
      <c r="I36" s="157"/>
      <c r="J36" s="157"/>
      <c r="K36" s="157"/>
      <c r="L36" s="157"/>
      <c r="M36" s="157"/>
      <c r="N36" s="157"/>
      <c r="O36" s="157"/>
      <c r="P36" s="157"/>
      <c r="Q36" s="157"/>
      <c r="R36" s="157"/>
      <c r="S36" s="157"/>
      <c r="T36" s="157"/>
      <c r="U36" s="157"/>
      <c r="V36" s="157"/>
      <c r="W36" s="157"/>
    </row>
    <row r="37" spans="1:23" ht="21.75" customHeight="1">
      <c r="C37" s="157"/>
      <c r="D37" s="157"/>
      <c r="E37" s="157"/>
      <c r="F37" s="157"/>
      <c r="G37" s="157"/>
      <c r="H37" s="157"/>
      <c r="I37" s="157"/>
      <c r="J37" s="157"/>
      <c r="K37" s="157"/>
      <c r="L37" s="157"/>
      <c r="M37" s="157"/>
      <c r="N37" s="157"/>
      <c r="O37" s="157"/>
      <c r="P37" s="157"/>
      <c r="Q37" s="157"/>
      <c r="R37" s="157"/>
      <c r="S37" s="157"/>
      <c r="T37" s="157"/>
      <c r="U37" s="157"/>
      <c r="V37" s="157"/>
      <c r="W37" s="157"/>
    </row>
    <row r="38" spans="1:23" ht="21.75" customHeight="1">
      <c r="C38" s="157"/>
      <c r="D38" s="157"/>
      <c r="E38" s="157"/>
      <c r="F38" s="157"/>
      <c r="G38" s="157"/>
      <c r="H38" s="157"/>
      <c r="I38" s="157"/>
      <c r="J38" s="157"/>
      <c r="K38" s="157"/>
      <c r="L38" s="157"/>
      <c r="M38" s="157"/>
      <c r="N38" s="157"/>
      <c r="O38" s="157"/>
      <c r="P38" s="157"/>
      <c r="Q38" s="157"/>
      <c r="R38" s="157"/>
      <c r="S38" s="157"/>
      <c r="T38" s="157"/>
      <c r="U38" s="157"/>
      <c r="V38" s="157"/>
      <c r="W38" s="157"/>
    </row>
    <row r="39" spans="1:23" ht="21.75" customHeight="1">
      <c r="C39" s="157"/>
      <c r="D39" s="157"/>
      <c r="E39" s="157"/>
      <c r="F39" s="157"/>
      <c r="G39" s="157"/>
      <c r="H39" s="157"/>
      <c r="I39" s="157"/>
      <c r="J39" s="157"/>
      <c r="K39" s="157"/>
      <c r="L39" s="157"/>
      <c r="M39" s="157"/>
      <c r="N39" s="157"/>
      <c r="O39" s="157"/>
      <c r="P39" s="157"/>
      <c r="Q39" s="157"/>
      <c r="R39" s="157"/>
      <c r="S39" s="157"/>
      <c r="T39" s="157"/>
      <c r="U39" s="157"/>
      <c r="V39" s="157"/>
      <c r="W39" s="157"/>
    </row>
    <row r="40" spans="1:23" ht="21.75" customHeight="1">
      <c r="C40" s="157"/>
      <c r="D40" s="157"/>
      <c r="E40" s="157"/>
      <c r="F40" s="157"/>
      <c r="G40" s="157"/>
      <c r="H40" s="157"/>
      <c r="I40" s="157"/>
      <c r="J40" s="157"/>
      <c r="K40" s="157"/>
      <c r="L40" s="157"/>
      <c r="M40" s="157"/>
      <c r="N40" s="157"/>
      <c r="O40" s="157"/>
      <c r="P40" s="157"/>
      <c r="Q40" s="157"/>
      <c r="R40" s="157"/>
      <c r="S40" s="157"/>
      <c r="T40" s="157"/>
      <c r="U40" s="157"/>
      <c r="V40" s="157"/>
      <c r="W40" s="157"/>
    </row>
    <row r="41" spans="1:23" ht="21.75" customHeight="1">
      <c r="C41" s="157"/>
      <c r="D41" s="157"/>
      <c r="E41" s="157"/>
      <c r="F41" s="157"/>
      <c r="G41" s="157"/>
      <c r="H41" s="157"/>
      <c r="I41" s="157"/>
      <c r="J41" s="157"/>
      <c r="K41" s="157"/>
      <c r="L41" s="157"/>
      <c r="M41" s="157"/>
      <c r="N41" s="157"/>
      <c r="O41" s="157"/>
      <c r="P41" s="157"/>
      <c r="Q41" s="157"/>
      <c r="R41" s="157"/>
      <c r="S41" s="157"/>
      <c r="T41" s="157"/>
      <c r="U41" s="157"/>
      <c r="V41" s="157"/>
      <c r="W41" s="157"/>
    </row>
    <row r="42" spans="1:23" ht="21.75" customHeight="1">
      <c r="C42" s="157"/>
      <c r="D42" s="157"/>
      <c r="E42" s="157"/>
      <c r="F42" s="157"/>
      <c r="G42" s="157"/>
      <c r="H42" s="157"/>
      <c r="I42" s="157"/>
      <c r="J42" s="157"/>
      <c r="K42" s="157"/>
      <c r="L42" s="157"/>
      <c r="M42" s="157"/>
      <c r="N42" s="157"/>
      <c r="O42" s="157"/>
      <c r="P42" s="157"/>
      <c r="Q42" s="157"/>
      <c r="R42" s="157"/>
      <c r="S42" s="157"/>
      <c r="T42" s="157"/>
      <c r="U42" s="157"/>
      <c r="V42" s="157"/>
      <c r="W42" s="157"/>
    </row>
    <row r="43" spans="1:23" ht="21.75" customHeight="1">
      <c r="C43" s="157"/>
      <c r="D43" s="157"/>
      <c r="E43" s="157"/>
      <c r="F43" s="157"/>
      <c r="G43" s="157"/>
      <c r="H43" s="157"/>
      <c r="I43" s="157"/>
      <c r="J43" s="157"/>
      <c r="K43" s="157"/>
      <c r="L43" s="157"/>
      <c r="M43" s="157"/>
      <c r="N43" s="157"/>
      <c r="O43" s="157"/>
      <c r="P43" s="157"/>
      <c r="Q43" s="157"/>
      <c r="R43" s="157"/>
      <c r="S43" s="157"/>
      <c r="T43" s="157"/>
      <c r="U43" s="157"/>
      <c r="V43" s="157"/>
      <c r="W43" s="157"/>
    </row>
    <row r="44" spans="1:23" ht="21.75" customHeight="1">
      <c r="C44" s="157"/>
      <c r="D44" s="157"/>
      <c r="E44" s="157"/>
      <c r="F44" s="157"/>
      <c r="G44" s="157"/>
      <c r="H44" s="157"/>
      <c r="I44" s="157"/>
      <c r="J44" s="157"/>
      <c r="K44" s="157"/>
      <c r="L44" s="157"/>
      <c r="M44" s="157"/>
      <c r="N44" s="157"/>
      <c r="O44" s="157"/>
      <c r="P44" s="157"/>
      <c r="Q44" s="157"/>
      <c r="R44" s="157"/>
      <c r="S44" s="157"/>
      <c r="T44" s="157"/>
      <c r="U44" s="157"/>
      <c r="V44" s="157"/>
      <c r="W44" s="157"/>
    </row>
    <row r="45" spans="1:23" ht="21.75" customHeight="1">
      <c r="C45" s="157"/>
      <c r="D45" s="157"/>
      <c r="E45" s="157"/>
      <c r="F45" s="157"/>
      <c r="G45" s="157"/>
      <c r="H45" s="157"/>
      <c r="I45" s="157"/>
      <c r="J45" s="157"/>
      <c r="K45" s="157"/>
      <c r="L45" s="157"/>
      <c r="M45" s="157"/>
      <c r="N45" s="157"/>
      <c r="O45" s="157"/>
      <c r="P45" s="157"/>
      <c r="Q45" s="157"/>
      <c r="R45" s="157"/>
      <c r="S45" s="157"/>
      <c r="T45" s="157"/>
      <c r="U45" s="157"/>
      <c r="V45" s="157"/>
      <c r="W45" s="157"/>
    </row>
    <row r="46" spans="1:23" ht="21.75" customHeight="1">
      <c r="A46" s="157"/>
      <c r="B46" s="157"/>
      <c r="C46" s="157"/>
      <c r="D46" s="157"/>
      <c r="E46" s="157"/>
      <c r="F46" s="157"/>
      <c r="G46" s="157"/>
      <c r="H46" s="157"/>
      <c r="I46" s="157"/>
      <c r="J46" s="157"/>
      <c r="K46" s="157"/>
      <c r="L46" s="157"/>
      <c r="M46" s="157"/>
      <c r="N46" s="157"/>
      <c r="O46" s="157"/>
      <c r="P46" s="157"/>
      <c r="Q46" s="157"/>
      <c r="R46" s="157"/>
      <c r="S46" s="157"/>
      <c r="T46" s="157"/>
      <c r="U46" s="157"/>
    </row>
    <row r="47" spans="1:23" ht="21.75" customHeight="1">
      <c r="E47" s="205"/>
      <c r="F47" s="206"/>
      <c r="G47" s="206"/>
      <c r="H47" s="206"/>
      <c r="I47" s="206"/>
      <c r="J47" s="206"/>
      <c r="K47" s="206"/>
      <c r="L47" s="157"/>
      <c r="M47" s="157"/>
      <c r="N47" s="157"/>
      <c r="O47" s="157"/>
      <c r="P47" s="157"/>
      <c r="Q47" s="157"/>
      <c r="R47" s="157"/>
      <c r="S47" s="157"/>
      <c r="T47" s="157"/>
      <c r="U47" s="157"/>
    </row>
    <row r="48" spans="1:23" ht="21.75" customHeight="1">
      <c r="A48" s="157"/>
      <c r="B48" s="157"/>
      <c r="C48" s="157"/>
      <c r="D48" s="157"/>
      <c r="E48" s="157"/>
      <c r="F48" s="157"/>
      <c r="G48" s="157"/>
      <c r="H48" s="157"/>
      <c r="I48" s="157"/>
      <c r="J48" s="157"/>
      <c r="K48" s="157"/>
      <c r="L48" s="157"/>
      <c r="M48" s="157"/>
      <c r="N48" s="157"/>
      <c r="O48" s="157"/>
      <c r="P48" s="157"/>
      <c r="Q48" s="157"/>
      <c r="R48" s="157"/>
      <c r="S48" s="157"/>
      <c r="T48" s="157"/>
      <c r="U48" s="157"/>
    </row>
    <row r="49" spans="1:21" ht="21.75" customHeight="1">
      <c r="A49" s="157"/>
      <c r="B49" s="157"/>
      <c r="C49" s="157"/>
      <c r="D49" s="157"/>
      <c r="E49" s="120"/>
      <c r="F49" s="120"/>
      <c r="G49" s="161"/>
      <c r="H49" s="162"/>
      <c r="I49" s="162"/>
      <c r="J49" s="1"/>
      <c r="K49" s="157"/>
      <c r="L49" s="157"/>
      <c r="M49" s="157"/>
      <c r="N49" s="157"/>
      <c r="O49" s="157"/>
      <c r="P49" s="157"/>
      <c r="Q49" s="157"/>
      <c r="R49" s="157"/>
      <c r="S49" s="157"/>
      <c r="T49" s="157"/>
      <c r="U49" s="157"/>
    </row>
    <row r="50" spans="1:21" ht="21.75" customHeight="1">
      <c r="A50" s="157"/>
      <c r="B50" s="157"/>
      <c r="C50" s="157"/>
      <c r="D50" s="157"/>
      <c r="E50" s="120"/>
      <c r="F50" s="120"/>
      <c r="G50" s="149"/>
      <c r="H50" s="162"/>
      <c r="I50" s="162"/>
      <c r="J50" s="1"/>
      <c r="K50" s="157"/>
      <c r="L50" s="157"/>
      <c r="M50" s="157"/>
      <c r="N50" s="157"/>
      <c r="O50" s="157"/>
      <c r="P50" s="157"/>
      <c r="Q50" s="157"/>
      <c r="R50" s="157"/>
      <c r="S50" s="157"/>
      <c r="T50" s="157"/>
      <c r="U50" s="157"/>
    </row>
    <row r="51" spans="1:21" ht="21.75" customHeight="1">
      <c r="A51" s="157"/>
      <c r="B51" s="157"/>
      <c r="C51" s="157"/>
      <c r="D51" s="157"/>
      <c r="E51" s="119"/>
      <c r="F51" s="119"/>
      <c r="G51" s="149"/>
      <c r="H51" s="162"/>
      <c r="I51" s="162"/>
      <c r="J51" s="1"/>
      <c r="K51" s="157"/>
      <c r="L51" s="157"/>
      <c r="M51" s="157"/>
      <c r="N51" s="157"/>
      <c r="O51" s="157"/>
      <c r="P51" s="157"/>
      <c r="Q51" s="157"/>
      <c r="R51" s="157"/>
      <c r="S51" s="157"/>
      <c r="T51" s="157"/>
      <c r="U51" s="157"/>
    </row>
    <row r="52" spans="1:21" ht="21.75" customHeight="1">
      <c r="A52" s="157"/>
      <c r="B52" s="157"/>
      <c r="C52" s="157"/>
      <c r="D52" s="157"/>
      <c r="E52" s="119"/>
      <c r="F52" s="119"/>
      <c r="G52" s="149"/>
      <c r="H52" s="162"/>
      <c r="I52" s="162"/>
      <c r="J52" s="1"/>
      <c r="K52" s="157"/>
      <c r="L52" s="157"/>
      <c r="M52" s="157"/>
      <c r="N52" s="157"/>
      <c r="O52" s="157"/>
      <c r="P52" s="157"/>
      <c r="Q52" s="157"/>
      <c r="R52" s="157"/>
      <c r="S52" s="157"/>
      <c r="T52" s="157"/>
      <c r="U52" s="157"/>
    </row>
    <row r="53" spans="1:21" ht="21.75" customHeight="1">
      <c r="A53" s="157"/>
      <c r="B53" s="157"/>
      <c r="C53" s="157"/>
      <c r="D53" s="157"/>
      <c r="E53" s="120"/>
      <c r="F53" s="120"/>
      <c r="G53" s="149"/>
      <c r="H53" s="162"/>
      <c r="I53" s="162"/>
      <c r="J53" s="1"/>
      <c r="K53" s="157"/>
      <c r="L53" s="157"/>
      <c r="M53" s="157"/>
      <c r="N53" s="157"/>
      <c r="O53" s="157"/>
      <c r="P53" s="157"/>
      <c r="Q53" s="157"/>
      <c r="R53" s="157"/>
      <c r="S53" s="157"/>
      <c r="T53" s="157"/>
      <c r="U53" s="157"/>
    </row>
    <row r="54" spans="1:21" ht="21.75" customHeight="1">
      <c r="A54" s="157"/>
      <c r="B54" s="157"/>
      <c r="C54" s="157"/>
      <c r="D54" s="157"/>
      <c r="E54" s="157"/>
      <c r="F54" s="157"/>
      <c r="G54" s="157"/>
      <c r="H54" s="157"/>
      <c r="I54" s="157"/>
      <c r="J54" s="157"/>
      <c r="K54" s="157"/>
      <c r="L54" s="157"/>
      <c r="M54" s="157"/>
      <c r="N54" s="157"/>
      <c r="O54" s="157"/>
      <c r="P54" s="157"/>
      <c r="Q54" s="157"/>
      <c r="R54" s="157"/>
      <c r="S54" s="157"/>
      <c r="T54" s="157"/>
      <c r="U54" s="157"/>
    </row>
    <row r="55" spans="1:21" ht="21.75" customHeight="1">
      <c r="A55" s="157"/>
      <c r="B55" s="157"/>
      <c r="C55" s="157"/>
      <c r="D55" s="157"/>
      <c r="E55" s="157"/>
      <c r="F55" s="157"/>
      <c r="G55" s="157"/>
      <c r="H55" s="157"/>
      <c r="I55" s="157"/>
      <c r="J55" s="157"/>
      <c r="K55" s="157"/>
      <c r="L55" s="157"/>
      <c r="M55" s="157"/>
      <c r="N55" s="157"/>
      <c r="O55" s="157"/>
      <c r="P55" s="157"/>
      <c r="Q55" s="157"/>
      <c r="R55" s="157"/>
      <c r="S55" s="157"/>
      <c r="T55" s="157"/>
      <c r="U55" s="157"/>
    </row>
    <row r="56" spans="1:21" ht="21.75" customHeight="1">
      <c r="A56" s="157"/>
      <c r="B56" s="157"/>
      <c r="C56" s="157"/>
      <c r="D56" s="157"/>
      <c r="E56" s="157"/>
      <c r="F56" s="157"/>
      <c r="G56" s="157"/>
      <c r="H56" s="157"/>
      <c r="I56" s="157"/>
      <c r="J56" s="157"/>
      <c r="K56" s="157"/>
      <c r="L56" s="157"/>
      <c r="M56" s="157"/>
      <c r="N56" s="157"/>
      <c r="O56" s="157"/>
      <c r="P56" s="157"/>
      <c r="Q56" s="157"/>
      <c r="R56" s="157"/>
      <c r="S56" s="157"/>
      <c r="T56" s="157"/>
      <c r="U56" s="157"/>
    </row>
    <row r="57" spans="1:21" ht="21.75" customHeight="1">
      <c r="A57" s="157"/>
      <c r="B57" s="157"/>
      <c r="C57" s="157"/>
      <c r="D57" s="157"/>
      <c r="E57" s="157"/>
      <c r="F57" s="157"/>
      <c r="G57" s="157"/>
      <c r="H57" s="157"/>
      <c r="I57" s="157"/>
      <c r="J57" s="157"/>
      <c r="K57" s="157"/>
      <c r="L57" s="157"/>
      <c r="M57" s="157"/>
      <c r="N57" s="157"/>
      <c r="O57" s="157"/>
      <c r="P57" s="157"/>
      <c r="Q57" s="157"/>
      <c r="R57" s="157"/>
      <c r="S57" s="157"/>
      <c r="T57" s="157"/>
      <c r="U57" s="157"/>
    </row>
    <row r="58" spans="1:21" ht="21.75" customHeight="1">
      <c r="A58" s="157"/>
      <c r="B58" s="157"/>
      <c r="C58" s="157"/>
      <c r="D58" s="157"/>
      <c r="E58" s="157"/>
      <c r="F58" s="157"/>
      <c r="G58" s="157"/>
      <c r="H58" s="157"/>
      <c r="I58" s="157"/>
      <c r="J58" s="157"/>
      <c r="K58" s="157"/>
      <c r="L58" s="157"/>
      <c r="M58" s="157"/>
      <c r="N58" s="157"/>
      <c r="O58" s="157"/>
      <c r="P58" s="157"/>
      <c r="Q58" s="157"/>
      <c r="R58" s="157"/>
      <c r="S58" s="157"/>
      <c r="T58" s="157"/>
      <c r="U58" s="157"/>
    </row>
    <row r="59" spans="1:21" ht="21.75" customHeight="1">
      <c r="A59" s="157"/>
      <c r="B59" s="157"/>
      <c r="C59" s="157"/>
      <c r="D59" s="157"/>
      <c r="E59" s="157"/>
      <c r="F59" s="157"/>
      <c r="G59" s="157"/>
      <c r="H59" s="157"/>
      <c r="I59" s="157"/>
      <c r="J59" s="157"/>
      <c r="K59" s="157"/>
      <c r="L59" s="157"/>
      <c r="M59" s="157"/>
      <c r="N59" s="157"/>
      <c r="O59" s="157"/>
      <c r="P59" s="157"/>
      <c r="Q59" s="157"/>
      <c r="R59" s="157"/>
      <c r="S59" s="157"/>
      <c r="T59" s="157"/>
      <c r="U59" s="157"/>
    </row>
    <row r="60" spans="1:21" ht="21.75" customHeight="1">
      <c r="A60" s="157"/>
      <c r="B60" s="157"/>
      <c r="C60" s="157"/>
      <c r="D60" s="157"/>
      <c r="E60" s="157"/>
      <c r="F60" s="157"/>
      <c r="G60" s="157"/>
      <c r="H60" s="157"/>
      <c r="I60" s="157"/>
      <c r="J60" s="157"/>
      <c r="K60" s="157"/>
      <c r="L60" s="157"/>
      <c r="M60" s="157"/>
      <c r="N60" s="157"/>
      <c r="O60" s="157"/>
      <c r="P60" s="157"/>
      <c r="Q60" s="157"/>
      <c r="R60" s="157"/>
      <c r="S60" s="157"/>
      <c r="T60" s="157"/>
      <c r="U60" s="157"/>
    </row>
    <row r="61" spans="1:21" ht="21.75" customHeight="1">
      <c r="A61" s="157"/>
      <c r="B61" s="157"/>
      <c r="C61" s="157"/>
      <c r="D61" s="157"/>
      <c r="E61" s="157"/>
      <c r="F61" s="157"/>
      <c r="G61" s="157"/>
      <c r="H61" s="157"/>
      <c r="I61" s="157"/>
      <c r="J61" s="157"/>
      <c r="K61" s="157"/>
      <c r="L61" s="157"/>
      <c r="M61" s="157"/>
      <c r="N61" s="157"/>
      <c r="O61" s="157"/>
      <c r="P61" s="157"/>
      <c r="Q61" s="157"/>
      <c r="R61" s="157"/>
      <c r="S61" s="157"/>
      <c r="T61" s="157"/>
      <c r="U61" s="157"/>
    </row>
    <row r="62" spans="1:21" ht="21.75" customHeight="1">
      <c r="A62" s="157"/>
      <c r="B62" s="157"/>
      <c r="C62" s="157"/>
      <c r="D62" s="157"/>
      <c r="E62" s="157"/>
      <c r="F62" s="157"/>
      <c r="G62" s="157"/>
      <c r="H62" s="157"/>
      <c r="I62" s="157"/>
      <c r="J62" s="157"/>
      <c r="K62" s="157"/>
      <c r="L62" s="157"/>
      <c r="M62" s="157"/>
      <c r="N62" s="157"/>
      <c r="O62" s="157"/>
      <c r="P62" s="157"/>
      <c r="Q62" s="157"/>
      <c r="R62" s="157"/>
      <c r="S62" s="157"/>
      <c r="T62" s="157"/>
      <c r="U62" s="157"/>
    </row>
    <row r="63" spans="1:21" ht="21.75" customHeight="1">
      <c r="A63" s="157"/>
      <c r="B63" s="157"/>
      <c r="C63" s="157"/>
      <c r="D63" s="157"/>
      <c r="E63" s="157"/>
      <c r="F63" s="157"/>
      <c r="G63" s="157"/>
      <c r="H63" s="157"/>
      <c r="I63" s="157"/>
      <c r="J63" s="157"/>
      <c r="K63" s="157"/>
      <c r="L63" s="157"/>
      <c r="M63" s="157"/>
      <c r="N63" s="157"/>
      <c r="O63" s="157"/>
      <c r="P63" s="157"/>
      <c r="Q63" s="157"/>
      <c r="R63" s="157"/>
      <c r="S63" s="157"/>
      <c r="T63" s="157"/>
      <c r="U63" s="157"/>
    </row>
    <row r="64" spans="1:21" ht="21.75" customHeight="1">
      <c r="A64" s="157"/>
      <c r="B64" s="157"/>
      <c r="C64" s="157"/>
      <c r="D64" s="157"/>
      <c r="E64" s="157"/>
      <c r="F64" s="157"/>
      <c r="G64" s="157"/>
      <c r="H64" s="157"/>
      <c r="I64" s="157"/>
      <c r="J64" s="157"/>
      <c r="K64" s="157"/>
      <c r="L64" s="157"/>
      <c r="M64" s="157"/>
      <c r="N64" s="157"/>
      <c r="O64" s="157"/>
      <c r="P64" s="157"/>
      <c r="Q64" s="157"/>
      <c r="R64" s="157"/>
      <c r="S64" s="157"/>
      <c r="T64" s="157"/>
      <c r="U64" s="157"/>
    </row>
    <row r="65" spans="1:21" ht="21.75" customHeight="1">
      <c r="A65" s="157"/>
      <c r="B65" s="157"/>
      <c r="C65" s="157"/>
      <c r="D65" s="157"/>
      <c r="E65" s="157"/>
      <c r="F65" s="157"/>
      <c r="G65" s="157"/>
      <c r="H65" s="157"/>
      <c r="I65" s="157"/>
      <c r="J65" s="157"/>
      <c r="K65" s="157"/>
      <c r="L65" s="157"/>
      <c r="M65" s="157"/>
      <c r="N65" s="157"/>
      <c r="O65" s="157"/>
      <c r="P65" s="157"/>
      <c r="Q65" s="157"/>
      <c r="R65" s="157"/>
      <c r="S65" s="157"/>
      <c r="T65" s="157"/>
      <c r="U65" s="157"/>
    </row>
    <row r="66" spans="1:21" ht="16.5" customHeight="1">
      <c r="A66" s="157"/>
      <c r="B66" s="157"/>
      <c r="C66" s="157"/>
      <c r="D66" s="157"/>
      <c r="E66" s="157"/>
      <c r="F66" s="157"/>
      <c r="G66" s="157"/>
      <c r="H66" s="157"/>
      <c r="I66" s="157"/>
      <c r="J66" s="157"/>
      <c r="K66" s="157"/>
      <c r="L66" s="157"/>
      <c r="M66" s="157"/>
      <c r="N66" s="157"/>
      <c r="O66" s="157"/>
      <c r="P66" s="157"/>
      <c r="Q66" s="157"/>
      <c r="R66" s="157"/>
      <c r="S66" s="157"/>
      <c r="T66" s="157"/>
      <c r="U66" s="157"/>
    </row>
    <row r="67" spans="1:21" ht="16.5" customHeight="1">
      <c r="A67" s="163"/>
      <c r="B67" s="164"/>
      <c r="C67" s="164"/>
      <c r="D67" s="164"/>
      <c r="E67" s="164"/>
      <c r="F67" s="165"/>
      <c r="G67" s="165"/>
      <c r="H67" s="165"/>
      <c r="I67" s="165"/>
      <c r="J67" s="166"/>
      <c r="K67" s="166"/>
      <c r="L67" s="166"/>
      <c r="M67" s="166"/>
      <c r="N67" s="166"/>
      <c r="O67" s="166"/>
      <c r="P67" s="166"/>
      <c r="Q67" s="166"/>
      <c r="R67" s="166"/>
      <c r="S67" s="157"/>
      <c r="T67" s="157"/>
      <c r="U67" s="157"/>
    </row>
    <row r="68" spans="1:21" ht="6" customHeight="1">
      <c r="A68" s="167"/>
      <c r="B68" s="157"/>
      <c r="C68" s="157"/>
      <c r="D68" s="157"/>
      <c r="E68" s="157"/>
      <c r="F68" s="166"/>
      <c r="G68" s="166"/>
      <c r="H68" s="166"/>
      <c r="I68" s="166"/>
      <c r="J68" s="166"/>
      <c r="K68" s="166"/>
      <c r="L68" s="166"/>
      <c r="M68" s="166"/>
      <c r="N68" s="166"/>
      <c r="O68" s="166"/>
      <c r="P68" s="166"/>
      <c r="Q68" s="166"/>
      <c r="R68" s="166"/>
      <c r="S68" s="157"/>
      <c r="T68" s="157"/>
      <c r="U68" s="157"/>
    </row>
    <row r="69" spans="1:21" ht="16.5" customHeight="1">
      <c r="A69" s="157"/>
      <c r="B69" s="157"/>
      <c r="C69" s="157"/>
      <c r="D69" s="158"/>
      <c r="E69" s="157"/>
      <c r="F69" s="157"/>
      <c r="G69" s="157"/>
      <c r="H69" s="157"/>
      <c r="I69" s="157"/>
      <c r="J69" s="157"/>
      <c r="K69" s="157"/>
      <c r="L69" s="157"/>
      <c r="M69" s="157"/>
      <c r="N69" s="157"/>
      <c r="O69" s="157"/>
      <c r="P69" s="157"/>
      <c r="Q69" s="157"/>
      <c r="R69" s="157"/>
      <c r="S69" s="157"/>
      <c r="T69" s="157"/>
      <c r="U69" s="157"/>
    </row>
    <row r="70" spans="1:21" ht="16.5" customHeight="1">
      <c r="A70" s="157"/>
      <c r="B70" s="157"/>
      <c r="C70" s="157"/>
      <c r="D70" s="158"/>
      <c r="E70" s="157"/>
      <c r="F70" s="157"/>
      <c r="G70" s="157"/>
      <c r="H70" s="157"/>
      <c r="I70" s="157"/>
      <c r="J70" s="157"/>
      <c r="K70" s="157"/>
      <c r="L70" s="157"/>
      <c r="M70" s="157"/>
      <c r="N70" s="157"/>
      <c r="O70" s="157"/>
      <c r="P70" s="157"/>
      <c r="Q70" s="157"/>
      <c r="R70" s="157"/>
      <c r="S70" s="157"/>
      <c r="T70" s="157"/>
      <c r="U70" s="157"/>
    </row>
    <row r="71" spans="1:21" ht="16.5" customHeight="1">
      <c r="A71" s="157"/>
      <c r="B71" s="157"/>
      <c r="C71" s="157"/>
      <c r="D71" s="158"/>
      <c r="E71" s="157"/>
      <c r="F71" s="157"/>
      <c r="G71" s="157"/>
      <c r="H71" s="157"/>
      <c r="I71" s="157"/>
      <c r="J71" s="157"/>
      <c r="K71" s="157"/>
      <c r="L71" s="157"/>
      <c r="M71" s="157"/>
      <c r="N71" s="157"/>
      <c r="O71" s="157"/>
      <c r="P71" s="157"/>
      <c r="Q71" s="157"/>
      <c r="R71" s="157"/>
      <c r="S71" s="157"/>
      <c r="T71" s="157"/>
      <c r="U71" s="157"/>
    </row>
    <row r="72" spans="1:21" ht="6" customHeight="1">
      <c r="A72" s="157"/>
      <c r="B72" s="157"/>
      <c r="C72" s="157"/>
      <c r="D72" s="157"/>
      <c r="E72" s="157"/>
      <c r="F72" s="157"/>
      <c r="G72" s="157"/>
      <c r="H72" s="157"/>
      <c r="I72" s="157"/>
      <c r="J72" s="157"/>
      <c r="K72" s="157"/>
      <c r="L72" s="157"/>
      <c r="M72" s="157"/>
      <c r="N72" s="157"/>
      <c r="O72" s="157"/>
      <c r="P72" s="157"/>
      <c r="Q72" s="157"/>
      <c r="R72" s="157"/>
      <c r="S72" s="157"/>
      <c r="T72" s="157"/>
      <c r="U72" s="157"/>
    </row>
    <row r="73" spans="1:21" ht="16.5" customHeight="1">
      <c r="A73" s="164"/>
      <c r="B73" s="157"/>
      <c r="C73" s="157"/>
      <c r="D73" s="157"/>
      <c r="E73" s="157"/>
      <c r="F73" s="157"/>
      <c r="G73" s="157"/>
      <c r="H73" s="157"/>
      <c r="I73" s="157"/>
      <c r="J73" s="157"/>
      <c r="K73" s="157"/>
      <c r="L73" s="157"/>
      <c r="M73" s="157"/>
      <c r="N73" s="157"/>
      <c r="O73" s="157"/>
      <c r="P73" s="157"/>
      <c r="Q73" s="157"/>
      <c r="R73" s="157"/>
      <c r="S73" s="157"/>
      <c r="T73" s="157"/>
      <c r="U73" s="157"/>
    </row>
    <row r="74" spans="1:21" ht="6" customHeight="1">
      <c r="A74" s="157"/>
      <c r="B74" s="157"/>
      <c r="C74" s="157"/>
      <c r="D74" s="157"/>
      <c r="E74" s="157"/>
      <c r="F74" s="157"/>
      <c r="G74" s="157"/>
      <c r="H74" s="157"/>
      <c r="I74" s="157"/>
      <c r="J74" s="157"/>
      <c r="K74" s="157"/>
      <c r="L74" s="157"/>
      <c r="M74" s="157"/>
      <c r="N74" s="157"/>
      <c r="O74" s="157"/>
      <c r="P74" s="157"/>
      <c r="Q74" s="157"/>
      <c r="R74" s="157"/>
      <c r="S74" s="157"/>
      <c r="T74" s="157"/>
      <c r="U74" s="157"/>
    </row>
    <row r="75" spans="1:21" ht="16.5" customHeight="1">
      <c r="A75" s="164"/>
      <c r="B75" s="164"/>
      <c r="C75" s="164"/>
      <c r="D75" s="168"/>
      <c r="E75" s="164"/>
      <c r="F75" s="164"/>
      <c r="G75" s="164"/>
      <c r="H75" s="164"/>
      <c r="I75" s="164"/>
      <c r="J75" s="164"/>
      <c r="K75" s="164"/>
      <c r="L75" s="164"/>
      <c r="M75" s="164"/>
      <c r="N75" s="164"/>
      <c r="O75" s="164"/>
      <c r="P75" s="157"/>
      <c r="Q75" s="157"/>
      <c r="R75" s="157"/>
      <c r="S75" s="157"/>
      <c r="T75" s="157"/>
      <c r="U75" s="157"/>
    </row>
    <row r="76" spans="1:21" ht="18.75" customHeight="1">
      <c r="A76" s="164"/>
      <c r="B76" s="164"/>
      <c r="C76" s="164"/>
      <c r="D76" s="168"/>
      <c r="E76" s="164"/>
      <c r="F76" s="164"/>
      <c r="G76" s="164"/>
      <c r="H76" s="164"/>
      <c r="I76" s="164"/>
      <c r="J76" s="164"/>
      <c r="K76" s="164"/>
      <c r="L76" s="164"/>
      <c r="M76" s="164"/>
      <c r="N76" s="164"/>
      <c r="O76" s="164"/>
      <c r="P76" s="157"/>
      <c r="Q76" s="157"/>
      <c r="R76" s="157"/>
      <c r="S76" s="157"/>
      <c r="T76" s="157"/>
      <c r="U76" s="157"/>
    </row>
    <row r="77" spans="1:21" ht="18.75" customHeight="1">
      <c r="A77" s="157"/>
      <c r="B77" s="157"/>
      <c r="C77" s="157"/>
      <c r="D77" s="158"/>
      <c r="E77" s="157"/>
      <c r="F77" s="157"/>
      <c r="G77" s="157"/>
      <c r="H77" s="157"/>
      <c r="I77" s="157"/>
      <c r="J77" s="157"/>
      <c r="K77" s="157"/>
      <c r="L77" s="157"/>
      <c r="M77" s="157"/>
      <c r="N77" s="157"/>
      <c r="O77" s="157"/>
      <c r="P77" s="157"/>
      <c r="Q77" s="157"/>
      <c r="R77" s="157"/>
      <c r="S77" s="157"/>
      <c r="T77" s="157"/>
      <c r="U77" s="157"/>
    </row>
    <row r="78" spans="1:21" ht="18.75" customHeight="1">
      <c r="A78" s="157"/>
      <c r="B78" s="157"/>
      <c r="C78" s="157"/>
      <c r="D78" s="158"/>
      <c r="E78" s="157"/>
      <c r="F78" s="157"/>
      <c r="G78" s="157"/>
      <c r="H78" s="157"/>
      <c r="I78" s="157"/>
      <c r="J78" s="157"/>
      <c r="K78" s="157"/>
      <c r="L78" s="157"/>
      <c r="M78" s="157"/>
      <c r="N78" s="157"/>
      <c r="O78" s="157"/>
      <c r="P78" s="157"/>
      <c r="Q78" s="157"/>
      <c r="R78" s="157"/>
      <c r="S78" s="157"/>
      <c r="T78" s="157"/>
      <c r="U78" s="157"/>
    </row>
    <row r="79" spans="1:21" ht="18.75" customHeight="1">
      <c r="A79" s="157"/>
      <c r="B79" s="157"/>
      <c r="C79" s="157"/>
      <c r="D79" s="158"/>
      <c r="E79" s="157"/>
      <c r="F79" s="157"/>
      <c r="G79" s="157"/>
      <c r="H79" s="157"/>
      <c r="I79" s="157"/>
      <c r="J79" s="157"/>
      <c r="K79" s="157"/>
      <c r="L79" s="157"/>
      <c r="M79" s="157"/>
      <c r="N79" s="157"/>
      <c r="O79" s="157"/>
      <c r="P79" s="157"/>
      <c r="Q79" s="157"/>
      <c r="R79" s="157"/>
      <c r="S79" s="157"/>
      <c r="T79" s="157"/>
      <c r="U79" s="157"/>
    </row>
    <row r="80" spans="1:21" ht="18.75" customHeight="1">
      <c r="A80" s="157"/>
      <c r="B80" s="157"/>
      <c r="C80" s="157"/>
      <c r="D80" s="158"/>
      <c r="E80" s="157"/>
      <c r="F80" s="157"/>
      <c r="G80" s="157"/>
      <c r="H80" s="157"/>
      <c r="I80" s="157"/>
      <c r="J80" s="157"/>
      <c r="K80" s="157"/>
      <c r="L80" s="157"/>
      <c r="M80" s="157"/>
      <c r="N80" s="157"/>
      <c r="O80" s="157"/>
      <c r="P80" s="157"/>
      <c r="Q80" s="157"/>
      <c r="R80" s="157"/>
      <c r="S80" s="157"/>
      <c r="T80" s="157"/>
      <c r="U80" s="157"/>
    </row>
    <row r="81" spans="1:21" ht="18.75" customHeight="1">
      <c r="A81" s="157"/>
      <c r="B81" s="157"/>
      <c r="C81" s="157"/>
      <c r="D81" s="158"/>
      <c r="E81" s="157"/>
      <c r="F81" s="157"/>
      <c r="G81" s="157"/>
      <c r="H81" s="157"/>
      <c r="I81" s="157"/>
      <c r="J81" s="157"/>
      <c r="K81" s="157"/>
      <c r="L81" s="157"/>
      <c r="M81" s="157"/>
      <c r="N81" s="157"/>
      <c r="O81" s="157"/>
      <c r="P81" s="157"/>
      <c r="Q81" s="157"/>
      <c r="R81" s="157"/>
      <c r="S81" s="157"/>
      <c r="T81" s="157"/>
      <c r="U81" s="157"/>
    </row>
    <row r="82" spans="1:21" ht="18.75" customHeight="1">
      <c r="A82" s="157"/>
      <c r="B82" s="157"/>
      <c r="C82" s="157"/>
      <c r="D82" s="158"/>
      <c r="E82" s="157"/>
      <c r="F82" s="157"/>
      <c r="G82" s="157"/>
      <c r="H82" s="157"/>
      <c r="I82" s="157"/>
      <c r="J82" s="157"/>
      <c r="K82" s="157"/>
      <c r="L82" s="157"/>
      <c r="M82" s="157"/>
      <c r="N82" s="157"/>
      <c r="O82" s="157"/>
      <c r="P82" s="157"/>
      <c r="Q82" s="157"/>
      <c r="R82" s="157"/>
      <c r="S82" s="157"/>
      <c r="T82" s="157"/>
      <c r="U82" s="157"/>
    </row>
    <row r="83" spans="1:21" ht="18.75" customHeight="1">
      <c r="A83" s="157"/>
      <c r="B83" s="157"/>
      <c r="C83" s="157"/>
      <c r="D83" s="158"/>
      <c r="E83" s="157"/>
      <c r="F83" s="157"/>
      <c r="G83" s="157"/>
      <c r="H83" s="157"/>
      <c r="I83" s="157"/>
      <c r="J83" s="157"/>
      <c r="K83" s="157"/>
      <c r="L83" s="157"/>
      <c r="M83" s="157"/>
      <c r="N83" s="157"/>
      <c r="O83" s="157"/>
      <c r="P83" s="157"/>
      <c r="Q83" s="157"/>
      <c r="R83" s="157"/>
      <c r="S83" s="157"/>
      <c r="T83" s="157"/>
      <c r="U83" s="157"/>
    </row>
    <row r="84" spans="1:21" ht="18.75" customHeight="1">
      <c r="A84" s="157"/>
      <c r="B84" s="157"/>
      <c r="C84" s="157"/>
      <c r="D84" s="158"/>
      <c r="E84" s="157"/>
      <c r="F84" s="157"/>
      <c r="G84" s="157"/>
      <c r="H84" s="157"/>
      <c r="I84" s="157"/>
      <c r="J84" s="157"/>
      <c r="K84" s="157"/>
      <c r="L84" s="157"/>
      <c r="M84" s="157"/>
      <c r="N84" s="157"/>
      <c r="O84" s="157"/>
      <c r="P84" s="157"/>
      <c r="Q84" s="157"/>
      <c r="R84" s="157"/>
      <c r="S84" s="157"/>
      <c r="T84" s="157"/>
      <c r="U84" s="157"/>
    </row>
    <row r="85" spans="1:21" ht="18.75" customHeight="1">
      <c r="A85" s="157"/>
      <c r="B85" s="157"/>
      <c r="C85" s="157"/>
      <c r="D85" s="158"/>
      <c r="E85" s="157"/>
      <c r="F85" s="157"/>
      <c r="G85" s="157"/>
      <c r="H85" s="157"/>
      <c r="I85" s="157"/>
      <c r="J85" s="157"/>
      <c r="K85" s="157"/>
      <c r="L85" s="157"/>
      <c r="M85" s="157"/>
      <c r="N85" s="157"/>
      <c r="O85" s="157"/>
      <c r="P85" s="157"/>
      <c r="Q85" s="157"/>
      <c r="R85" s="157"/>
      <c r="S85" s="157"/>
      <c r="T85" s="157"/>
      <c r="U85" s="157"/>
    </row>
    <row r="86" spans="1:21" ht="18.75" customHeight="1">
      <c r="A86" s="157"/>
      <c r="B86" s="157"/>
      <c r="C86" s="157"/>
      <c r="D86" s="158"/>
      <c r="E86" s="157"/>
      <c r="F86" s="157"/>
      <c r="G86" s="157"/>
      <c r="H86" s="157"/>
      <c r="I86" s="157"/>
      <c r="J86" s="157"/>
      <c r="K86" s="157"/>
      <c r="L86" s="157"/>
      <c r="M86" s="157"/>
      <c r="N86" s="157"/>
      <c r="O86" s="157"/>
      <c r="P86" s="157"/>
      <c r="Q86" s="157"/>
      <c r="R86" s="157"/>
      <c r="S86" s="157"/>
      <c r="T86" s="157"/>
      <c r="U86" s="157"/>
    </row>
    <row r="87" spans="1:21" ht="18.75" customHeight="1">
      <c r="A87" s="157"/>
      <c r="B87" s="157"/>
      <c r="C87" s="157"/>
      <c r="D87" s="158"/>
      <c r="E87" s="157"/>
      <c r="F87" s="157"/>
      <c r="G87" s="157"/>
      <c r="H87" s="157"/>
      <c r="I87" s="157"/>
      <c r="J87" s="157"/>
      <c r="K87" s="157"/>
      <c r="L87" s="157"/>
      <c r="M87" s="157"/>
      <c r="N87" s="157"/>
      <c r="O87" s="157"/>
      <c r="P87" s="157"/>
      <c r="Q87" s="157"/>
      <c r="R87" s="157"/>
      <c r="S87" s="157"/>
      <c r="T87" s="157"/>
      <c r="U87" s="157"/>
    </row>
    <row r="88" spans="1:21" ht="18.75" customHeight="1">
      <c r="A88" s="157"/>
      <c r="B88" s="157"/>
      <c r="C88" s="157"/>
      <c r="D88" s="158"/>
      <c r="E88" s="157"/>
      <c r="F88" s="157"/>
      <c r="G88" s="157"/>
      <c r="H88" s="157"/>
      <c r="I88" s="157"/>
      <c r="J88" s="157"/>
      <c r="K88" s="157"/>
      <c r="L88" s="157"/>
      <c r="M88" s="157"/>
      <c r="N88" s="157"/>
      <c r="O88" s="157"/>
      <c r="P88" s="157"/>
      <c r="Q88" s="157"/>
      <c r="R88" s="157"/>
      <c r="S88" s="157"/>
      <c r="T88" s="157"/>
      <c r="U88" s="157"/>
    </row>
    <row r="89" spans="1:21" ht="18.75" customHeight="1">
      <c r="A89" s="157"/>
      <c r="B89" s="157"/>
      <c r="C89" s="157"/>
      <c r="D89" s="158"/>
      <c r="E89" s="157"/>
      <c r="F89" s="157"/>
      <c r="G89" s="157"/>
      <c r="H89" s="157"/>
      <c r="I89" s="157"/>
      <c r="J89" s="157"/>
      <c r="K89" s="157"/>
      <c r="L89" s="157"/>
      <c r="M89" s="157"/>
      <c r="N89" s="157"/>
      <c r="O89" s="157"/>
      <c r="P89" s="157"/>
      <c r="Q89" s="157"/>
      <c r="R89" s="157"/>
      <c r="S89" s="157"/>
      <c r="T89" s="157"/>
      <c r="U89" s="157"/>
    </row>
    <row r="90" spans="1:21" ht="18.75" customHeight="1">
      <c r="A90" s="157"/>
      <c r="B90" s="157"/>
      <c r="C90" s="157"/>
      <c r="D90" s="158"/>
      <c r="E90" s="157"/>
      <c r="F90" s="157"/>
      <c r="G90" s="157"/>
      <c r="H90" s="157"/>
      <c r="I90" s="157"/>
      <c r="J90" s="157"/>
      <c r="K90" s="157"/>
      <c r="L90" s="157"/>
      <c r="M90" s="157"/>
      <c r="N90" s="157"/>
      <c r="O90" s="157"/>
      <c r="P90" s="157"/>
      <c r="Q90" s="157"/>
      <c r="R90" s="157"/>
      <c r="S90" s="157"/>
      <c r="T90" s="157"/>
      <c r="U90" s="157"/>
    </row>
    <row r="91" spans="1:21" ht="18.75" customHeight="1">
      <c r="A91" s="157"/>
      <c r="B91" s="157"/>
      <c r="C91" s="157"/>
      <c r="D91" s="158"/>
      <c r="E91" s="157"/>
      <c r="F91" s="157"/>
      <c r="G91" s="157"/>
      <c r="H91" s="157"/>
      <c r="I91" s="157"/>
      <c r="J91" s="157"/>
      <c r="K91" s="157"/>
      <c r="L91" s="157"/>
      <c r="M91" s="157"/>
      <c r="N91" s="157"/>
      <c r="O91" s="157"/>
      <c r="P91" s="157"/>
      <c r="Q91" s="157"/>
      <c r="R91" s="157"/>
      <c r="S91" s="157"/>
      <c r="T91" s="157"/>
      <c r="U91" s="157"/>
    </row>
    <row r="92" spans="1:21" ht="18.75" customHeight="1">
      <c r="A92" s="157"/>
      <c r="B92" s="157"/>
      <c r="C92" s="157"/>
      <c r="D92" s="158"/>
      <c r="E92" s="157"/>
      <c r="F92" s="157"/>
      <c r="G92" s="157"/>
      <c r="H92" s="157"/>
      <c r="I92" s="157"/>
      <c r="J92" s="157"/>
      <c r="K92" s="157"/>
      <c r="L92" s="157"/>
      <c r="M92" s="157"/>
      <c r="N92" s="157"/>
      <c r="O92" s="157"/>
      <c r="P92" s="157"/>
      <c r="Q92" s="157"/>
      <c r="R92" s="157"/>
      <c r="S92" s="157"/>
      <c r="T92" s="157"/>
      <c r="U92" s="157"/>
    </row>
    <row r="93" spans="1:21" ht="18.75" customHeight="1">
      <c r="A93" s="157"/>
      <c r="B93" s="157"/>
      <c r="C93" s="157"/>
      <c r="D93" s="158"/>
      <c r="E93" s="157"/>
      <c r="F93" s="157"/>
      <c r="G93" s="157"/>
      <c r="H93" s="157"/>
      <c r="I93" s="157"/>
      <c r="J93" s="157"/>
      <c r="K93" s="157"/>
      <c r="L93" s="157"/>
      <c r="M93" s="157"/>
      <c r="N93" s="157"/>
      <c r="O93" s="157"/>
      <c r="P93" s="157"/>
      <c r="Q93" s="157"/>
      <c r="R93" s="157"/>
      <c r="S93" s="157"/>
      <c r="T93" s="157"/>
      <c r="U93" s="157"/>
    </row>
    <row r="94" spans="1:21" ht="18.75" customHeight="1">
      <c r="A94" s="157"/>
      <c r="B94" s="157"/>
      <c r="C94" s="157"/>
      <c r="D94" s="158"/>
      <c r="E94" s="157"/>
      <c r="F94" s="157"/>
      <c r="G94" s="157"/>
      <c r="H94" s="157"/>
      <c r="I94" s="157"/>
      <c r="J94" s="157"/>
      <c r="K94" s="157"/>
      <c r="L94" s="157"/>
      <c r="M94" s="157"/>
      <c r="N94" s="157"/>
      <c r="O94" s="157"/>
      <c r="P94" s="157"/>
      <c r="Q94" s="157"/>
      <c r="R94" s="157"/>
      <c r="S94" s="157"/>
      <c r="T94" s="157"/>
      <c r="U94" s="157"/>
    </row>
    <row r="95" spans="1:21" ht="18.75" customHeight="1">
      <c r="A95" s="157"/>
      <c r="B95" s="157"/>
      <c r="C95" s="157"/>
      <c r="D95" s="158"/>
      <c r="E95" s="157"/>
      <c r="F95" s="157"/>
      <c r="G95" s="157"/>
      <c r="H95" s="157"/>
      <c r="I95" s="157"/>
      <c r="J95" s="157"/>
      <c r="K95" s="157"/>
      <c r="L95" s="157"/>
      <c r="M95" s="157"/>
      <c r="N95" s="157"/>
      <c r="O95" s="157"/>
      <c r="P95" s="157"/>
      <c r="Q95" s="157"/>
      <c r="R95" s="157"/>
      <c r="S95" s="157"/>
      <c r="T95" s="157"/>
      <c r="U95" s="157"/>
    </row>
    <row r="96" spans="1:21" ht="18.75" customHeight="1">
      <c r="A96" s="157"/>
      <c r="B96" s="157"/>
      <c r="C96" s="157"/>
      <c r="D96" s="158"/>
      <c r="E96" s="157"/>
      <c r="F96" s="157"/>
      <c r="G96" s="157"/>
      <c r="H96" s="157"/>
      <c r="I96" s="157"/>
      <c r="J96" s="157"/>
      <c r="K96" s="157"/>
      <c r="L96" s="157"/>
      <c r="M96" s="157"/>
      <c r="N96" s="157"/>
      <c r="O96" s="157"/>
      <c r="P96" s="157"/>
      <c r="Q96" s="157"/>
      <c r="R96" s="157"/>
      <c r="S96" s="157"/>
      <c r="T96" s="157"/>
      <c r="U96" s="157"/>
    </row>
    <row r="97" spans="1:21" ht="18.75" customHeight="1">
      <c r="A97" s="157"/>
      <c r="B97" s="157"/>
      <c r="C97" s="157"/>
      <c r="D97" s="158"/>
      <c r="E97" s="157"/>
      <c r="F97" s="157"/>
      <c r="G97" s="157"/>
      <c r="H97" s="157"/>
      <c r="I97" s="157"/>
      <c r="J97" s="157"/>
      <c r="K97" s="157"/>
      <c r="L97" s="157"/>
      <c r="M97" s="157"/>
      <c r="N97" s="157"/>
      <c r="O97" s="157"/>
      <c r="P97" s="157"/>
      <c r="Q97" s="157"/>
      <c r="R97" s="157"/>
      <c r="S97" s="157"/>
      <c r="T97" s="157"/>
      <c r="U97" s="157"/>
    </row>
    <row r="98" spans="1:21" ht="18.75" customHeight="1">
      <c r="A98" s="157"/>
      <c r="B98" s="157"/>
      <c r="C98" s="157"/>
      <c r="D98" s="158"/>
      <c r="E98" s="157"/>
      <c r="F98" s="157"/>
      <c r="G98" s="157"/>
      <c r="H98" s="157"/>
      <c r="I98" s="157"/>
      <c r="J98" s="157"/>
      <c r="K98" s="157"/>
      <c r="L98" s="157"/>
      <c r="M98" s="157"/>
      <c r="N98" s="157"/>
      <c r="O98" s="157"/>
      <c r="P98" s="157"/>
      <c r="Q98" s="157"/>
      <c r="R98" s="157"/>
      <c r="S98" s="157"/>
      <c r="T98" s="157"/>
      <c r="U98" s="157"/>
    </row>
    <row r="99" spans="1:21" ht="18.75" customHeight="1">
      <c r="A99" s="157"/>
      <c r="B99" s="157"/>
      <c r="C99" s="157"/>
      <c r="D99" s="158"/>
      <c r="E99" s="157"/>
      <c r="F99" s="157"/>
      <c r="G99" s="157"/>
      <c r="H99" s="157"/>
      <c r="I99" s="157"/>
      <c r="J99" s="157"/>
      <c r="K99" s="157"/>
      <c r="L99" s="157"/>
      <c r="M99" s="157"/>
      <c r="N99" s="157"/>
      <c r="O99" s="157"/>
      <c r="P99" s="157"/>
      <c r="Q99" s="157"/>
      <c r="R99" s="157"/>
      <c r="S99" s="157"/>
      <c r="T99" s="157"/>
      <c r="U99" s="157"/>
    </row>
    <row r="100" spans="1:21" ht="18.75" customHeight="1">
      <c r="A100" s="157"/>
      <c r="B100" s="157"/>
      <c r="C100" s="157"/>
      <c r="D100" s="158"/>
      <c r="E100" s="157"/>
      <c r="F100" s="157"/>
      <c r="G100" s="157"/>
      <c r="H100" s="157"/>
      <c r="I100" s="157"/>
      <c r="J100" s="157"/>
      <c r="K100" s="157"/>
      <c r="L100" s="157"/>
      <c r="M100" s="157"/>
      <c r="N100" s="157"/>
      <c r="O100" s="157"/>
      <c r="P100" s="157"/>
      <c r="Q100" s="157"/>
      <c r="R100" s="157"/>
      <c r="S100" s="157"/>
      <c r="T100" s="157"/>
      <c r="U100" s="157"/>
    </row>
    <row r="101" spans="1:21" ht="18.75" customHeight="1">
      <c r="A101" s="157"/>
      <c r="B101" s="157"/>
      <c r="C101" s="157"/>
      <c r="D101" s="158"/>
      <c r="E101" s="157"/>
      <c r="F101" s="157"/>
      <c r="G101" s="157"/>
      <c r="H101" s="157"/>
      <c r="I101" s="157"/>
      <c r="J101" s="157"/>
      <c r="K101" s="157"/>
      <c r="L101" s="157"/>
      <c r="M101" s="157"/>
      <c r="N101" s="157"/>
      <c r="O101" s="157"/>
      <c r="P101" s="157"/>
      <c r="Q101" s="157"/>
      <c r="R101" s="157"/>
      <c r="S101" s="157"/>
      <c r="T101" s="157"/>
      <c r="U101" s="157"/>
    </row>
    <row r="102" spans="1:21" ht="18.75" customHeight="1">
      <c r="A102" s="157"/>
      <c r="B102" s="157"/>
      <c r="C102" s="157"/>
      <c r="D102" s="158"/>
      <c r="E102" s="157"/>
      <c r="F102" s="157"/>
      <c r="G102" s="157"/>
      <c r="H102" s="157"/>
      <c r="I102" s="157"/>
      <c r="J102" s="157"/>
      <c r="K102" s="157"/>
      <c r="L102" s="157"/>
      <c r="M102" s="157"/>
      <c r="N102" s="157"/>
      <c r="O102" s="157"/>
      <c r="P102" s="157"/>
      <c r="Q102" s="157"/>
      <c r="R102" s="157"/>
      <c r="S102" s="157"/>
      <c r="T102" s="157"/>
      <c r="U102" s="157"/>
    </row>
    <row r="103" spans="1:21" ht="18.75" customHeight="1">
      <c r="A103" s="157"/>
      <c r="B103" s="157"/>
      <c r="C103" s="157"/>
      <c r="D103" s="158"/>
      <c r="E103" s="157"/>
      <c r="F103" s="157"/>
      <c r="G103" s="157"/>
      <c r="H103" s="157"/>
      <c r="I103" s="157"/>
      <c r="J103" s="157"/>
      <c r="K103" s="157"/>
      <c r="L103" s="157"/>
      <c r="M103" s="157"/>
      <c r="N103" s="157"/>
      <c r="O103" s="157"/>
      <c r="P103" s="157"/>
      <c r="Q103" s="157"/>
      <c r="R103" s="157"/>
      <c r="S103" s="157"/>
      <c r="T103" s="157"/>
      <c r="U103" s="157"/>
    </row>
    <row r="104" spans="1:21" ht="18.75" customHeight="1">
      <c r="A104" s="157"/>
      <c r="B104" s="157"/>
      <c r="C104" s="157"/>
      <c r="D104" s="158"/>
      <c r="E104" s="157"/>
      <c r="F104" s="157"/>
      <c r="G104" s="157"/>
      <c r="H104" s="157"/>
      <c r="I104" s="157"/>
      <c r="J104" s="157"/>
      <c r="K104" s="157"/>
      <c r="L104" s="157"/>
      <c r="M104" s="157"/>
      <c r="N104" s="157"/>
      <c r="O104" s="157"/>
      <c r="P104" s="157"/>
      <c r="Q104" s="157"/>
      <c r="R104" s="157"/>
      <c r="S104" s="157"/>
      <c r="T104" s="157"/>
      <c r="U104" s="157"/>
    </row>
    <row r="105" spans="1:21" ht="18.75" customHeight="1">
      <c r="A105" s="157"/>
      <c r="B105" s="157"/>
      <c r="C105" s="157"/>
      <c r="D105" s="158"/>
      <c r="E105" s="157"/>
      <c r="F105" s="157"/>
      <c r="G105" s="157"/>
      <c r="H105" s="157"/>
      <c r="I105" s="157"/>
      <c r="J105" s="157"/>
      <c r="K105" s="157"/>
      <c r="L105" s="157"/>
      <c r="M105" s="157"/>
      <c r="N105" s="157"/>
      <c r="O105" s="157"/>
      <c r="P105" s="157"/>
      <c r="Q105" s="157"/>
      <c r="R105" s="157"/>
      <c r="S105" s="157"/>
      <c r="T105" s="157"/>
      <c r="U105" s="157"/>
    </row>
    <row r="106" spans="1:21" ht="6" customHeight="1">
      <c r="A106" s="157"/>
      <c r="B106" s="157"/>
      <c r="C106" s="157"/>
      <c r="D106" s="157"/>
      <c r="E106" s="157"/>
      <c r="F106" s="157"/>
      <c r="G106" s="157"/>
      <c r="H106" s="157"/>
      <c r="I106" s="157"/>
      <c r="J106" s="157"/>
      <c r="K106" s="157"/>
      <c r="L106" s="157"/>
      <c r="M106" s="157"/>
      <c r="N106" s="157"/>
      <c r="O106" s="157"/>
      <c r="P106" s="157"/>
      <c r="Q106" s="157"/>
      <c r="R106" s="157"/>
      <c r="S106" s="157"/>
      <c r="T106" s="157"/>
      <c r="U106" s="157"/>
    </row>
    <row r="107" spans="1:21" ht="18.75" customHeight="1">
      <c r="A107" s="157"/>
      <c r="B107" s="157"/>
      <c r="C107" s="157"/>
      <c r="D107" s="157"/>
      <c r="E107" s="157"/>
      <c r="F107" s="157"/>
      <c r="G107" s="157"/>
      <c r="H107" s="157"/>
      <c r="I107" s="157"/>
      <c r="J107" s="157"/>
      <c r="K107" s="157"/>
      <c r="L107" s="157"/>
      <c r="M107" s="157"/>
      <c r="N107" s="157"/>
      <c r="O107" s="157"/>
      <c r="P107" s="157"/>
      <c r="Q107" s="157"/>
      <c r="R107" s="157"/>
      <c r="S107" s="157"/>
      <c r="T107" s="157"/>
      <c r="U107" s="157"/>
    </row>
    <row r="108" spans="1:21" ht="18.75" customHeight="1">
      <c r="A108" s="157"/>
      <c r="B108" s="157"/>
      <c r="C108" s="157"/>
      <c r="D108" s="157"/>
      <c r="E108" s="157"/>
      <c r="F108" s="157"/>
      <c r="G108" s="157"/>
      <c r="H108" s="157"/>
      <c r="I108" s="157"/>
      <c r="J108" s="157"/>
      <c r="K108" s="157"/>
      <c r="L108" s="157"/>
      <c r="M108" s="157"/>
      <c r="N108" s="157"/>
      <c r="O108" s="157"/>
      <c r="P108" s="157"/>
      <c r="Q108" s="157"/>
      <c r="R108" s="157"/>
      <c r="S108" s="157"/>
      <c r="T108" s="157"/>
      <c r="U108" s="157"/>
    </row>
    <row r="109" spans="1:21" ht="18.75" customHeight="1">
      <c r="A109" s="157"/>
      <c r="B109" s="157"/>
      <c r="C109" s="157"/>
      <c r="D109" s="157"/>
      <c r="E109" s="157"/>
      <c r="F109" s="157"/>
      <c r="G109" s="157"/>
      <c r="H109" s="157"/>
      <c r="I109" s="157"/>
      <c r="J109" s="157"/>
      <c r="K109" s="157"/>
      <c r="L109" s="157"/>
      <c r="M109" s="157"/>
      <c r="N109" s="157"/>
      <c r="O109" s="157"/>
      <c r="P109" s="157"/>
      <c r="Q109" s="157"/>
      <c r="R109" s="157"/>
      <c r="S109" s="157"/>
      <c r="T109" s="157"/>
      <c r="U109" s="157"/>
    </row>
    <row r="110" spans="1:21" ht="18.75" customHeight="1">
      <c r="A110" s="157"/>
      <c r="B110" s="157"/>
      <c r="C110" s="157"/>
      <c r="D110" s="157"/>
      <c r="E110" s="157"/>
      <c r="F110" s="157"/>
      <c r="G110" s="157"/>
      <c r="H110" s="157"/>
      <c r="I110" s="157"/>
      <c r="J110" s="157"/>
      <c r="K110" s="157"/>
      <c r="L110" s="157"/>
      <c r="M110" s="157"/>
      <c r="N110" s="157"/>
      <c r="O110" s="157"/>
      <c r="P110" s="157"/>
      <c r="Q110" s="157"/>
      <c r="R110" s="157"/>
      <c r="S110" s="157"/>
      <c r="T110" s="157"/>
      <c r="U110" s="157"/>
    </row>
    <row r="111" spans="1:21" ht="18.75" customHeight="1">
      <c r="A111" s="164"/>
      <c r="B111" s="157"/>
      <c r="C111" s="157"/>
      <c r="D111" s="157"/>
      <c r="E111" s="157"/>
      <c r="F111" s="157"/>
      <c r="G111" s="157"/>
      <c r="H111" s="157"/>
      <c r="I111" s="157"/>
      <c r="J111" s="157"/>
      <c r="K111" s="157"/>
      <c r="L111" s="157"/>
      <c r="M111" s="157"/>
      <c r="N111" s="157"/>
      <c r="O111" s="157"/>
      <c r="P111" s="157"/>
      <c r="Q111" s="157"/>
      <c r="R111" s="157"/>
      <c r="S111" s="157"/>
      <c r="T111" s="157"/>
      <c r="U111" s="157"/>
    </row>
    <row r="112" spans="1:21" ht="6" customHeight="1">
      <c r="A112" s="157"/>
      <c r="B112" s="157"/>
      <c r="C112" s="157"/>
      <c r="D112" s="157"/>
      <c r="E112" s="157"/>
      <c r="F112" s="157"/>
      <c r="G112" s="157"/>
      <c r="H112" s="157"/>
      <c r="I112" s="157"/>
      <c r="J112" s="157"/>
      <c r="K112" s="157"/>
      <c r="L112" s="157"/>
      <c r="M112" s="157"/>
      <c r="N112" s="157"/>
      <c r="O112" s="157"/>
      <c r="P112" s="157"/>
      <c r="Q112" s="157"/>
      <c r="R112" s="157"/>
      <c r="S112" s="157"/>
      <c r="T112" s="157"/>
      <c r="U112" s="157"/>
    </row>
    <row r="113" spans="1:21" ht="18.75" customHeight="1">
      <c r="A113" s="164"/>
      <c r="B113" s="164"/>
      <c r="C113" s="164"/>
      <c r="D113" s="168"/>
      <c r="E113" s="164"/>
      <c r="F113" s="164"/>
      <c r="G113" s="164"/>
      <c r="H113" s="164"/>
      <c r="I113" s="164"/>
      <c r="J113" s="164"/>
      <c r="K113" s="164"/>
      <c r="L113" s="164"/>
      <c r="M113" s="164"/>
      <c r="N113" s="164"/>
      <c r="O113" s="164"/>
      <c r="P113" s="157"/>
      <c r="Q113" s="157"/>
      <c r="R113" s="157"/>
      <c r="S113" s="157"/>
      <c r="T113" s="157"/>
      <c r="U113" s="157"/>
    </row>
    <row r="114" spans="1:21" ht="18.75" customHeight="1">
      <c r="A114" s="164"/>
      <c r="B114" s="164"/>
      <c r="C114" s="164"/>
      <c r="D114" s="168"/>
      <c r="E114" s="164"/>
      <c r="F114" s="164"/>
      <c r="G114" s="164"/>
      <c r="H114" s="164"/>
      <c r="I114" s="164"/>
      <c r="J114" s="164"/>
      <c r="K114" s="164"/>
      <c r="L114" s="164"/>
      <c r="M114" s="164"/>
      <c r="N114" s="164"/>
      <c r="O114" s="164"/>
      <c r="P114" s="157"/>
      <c r="Q114" s="157"/>
      <c r="R114" s="157"/>
      <c r="S114" s="157"/>
      <c r="T114" s="157"/>
      <c r="U114" s="157"/>
    </row>
    <row r="115" spans="1:21" ht="18.75" customHeight="1">
      <c r="A115" s="157"/>
      <c r="B115" s="157"/>
      <c r="C115" s="157"/>
      <c r="D115" s="158"/>
      <c r="E115" s="157"/>
      <c r="F115" s="157"/>
      <c r="G115" s="157"/>
      <c r="H115" s="157"/>
      <c r="I115" s="157"/>
      <c r="J115" s="157"/>
      <c r="K115" s="157"/>
      <c r="L115" s="157"/>
      <c r="M115" s="157"/>
      <c r="N115" s="157"/>
      <c r="O115" s="157"/>
      <c r="P115" s="157"/>
      <c r="Q115" s="157"/>
      <c r="R115" s="157"/>
      <c r="S115" s="157"/>
      <c r="T115" s="157"/>
      <c r="U115" s="157"/>
    </row>
    <row r="116" spans="1:21" ht="18.75" customHeight="1">
      <c r="A116" s="157"/>
      <c r="B116" s="157"/>
      <c r="C116" s="157"/>
      <c r="D116" s="158"/>
      <c r="E116" s="157"/>
      <c r="F116" s="157"/>
      <c r="G116" s="157"/>
      <c r="H116" s="157"/>
      <c r="I116" s="157"/>
      <c r="J116" s="157"/>
      <c r="K116" s="157"/>
      <c r="L116" s="157"/>
      <c r="M116" s="157"/>
      <c r="N116" s="157"/>
      <c r="O116" s="157"/>
      <c r="P116" s="157"/>
      <c r="Q116" s="157"/>
      <c r="R116" s="157"/>
      <c r="S116" s="157"/>
      <c r="T116" s="157"/>
      <c r="U116" s="157"/>
    </row>
    <row r="117" spans="1:21" ht="18.75" customHeight="1">
      <c r="A117" s="157"/>
      <c r="B117" s="157"/>
      <c r="C117" s="157"/>
      <c r="D117" s="158"/>
      <c r="E117" s="157"/>
      <c r="F117" s="157"/>
      <c r="G117" s="157"/>
      <c r="H117" s="157"/>
      <c r="I117" s="157"/>
      <c r="J117" s="157"/>
      <c r="K117" s="157"/>
      <c r="L117" s="157"/>
      <c r="M117" s="157"/>
      <c r="N117" s="157"/>
      <c r="O117" s="157"/>
      <c r="P117" s="157"/>
      <c r="Q117" s="157"/>
      <c r="R117" s="157"/>
      <c r="S117" s="157"/>
      <c r="T117" s="157"/>
      <c r="U117" s="157"/>
    </row>
    <row r="118" spans="1:21" ht="18.75" customHeight="1">
      <c r="A118" s="157"/>
      <c r="B118" s="157"/>
      <c r="C118" s="157"/>
      <c r="D118" s="158"/>
      <c r="E118" s="157"/>
      <c r="F118" s="157"/>
      <c r="G118" s="157"/>
      <c r="H118" s="157"/>
      <c r="I118" s="157"/>
      <c r="J118" s="157"/>
      <c r="K118" s="157"/>
      <c r="L118" s="157"/>
      <c r="M118" s="157"/>
      <c r="N118" s="157"/>
      <c r="O118" s="157"/>
      <c r="P118" s="157"/>
      <c r="Q118" s="157"/>
      <c r="R118" s="157"/>
      <c r="S118" s="157"/>
      <c r="T118" s="157"/>
      <c r="U118" s="157"/>
    </row>
    <row r="119" spans="1:21" ht="18.75" customHeight="1">
      <c r="A119" s="157"/>
      <c r="B119" s="157"/>
      <c r="C119" s="157"/>
      <c r="D119" s="158"/>
      <c r="E119" s="157"/>
      <c r="F119" s="157"/>
      <c r="G119" s="157"/>
      <c r="H119" s="157"/>
      <c r="I119" s="157"/>
      <c r="J119" s="157"/>
      <c r="K119" s="157"/>
      <c r="L119" s="157"/>
      <c r="M119" s="157"/>
      <c r="N119" s="157"/>
      <c r="O119" s="157"/>
      <c r="P119" s="157"/>
      <c r="Q119" s="157"/>
      <c r="R119" s="157"/>
      <c r="S119" s="157"/>
      <c r="T119" s="157"/>
      <c r="U119" s="157"/>
    </row>
    <row r="120" spans="1:21" ht="18.75" customHeight="1">
      <c r="A120" s="157"/>
      <c r="B120" s="157"/>
      <c r="C120" s="157"/>
      <c r="D120" s="158"/>
      <c r="E120" s="157"/>
      <c r="F120" s="157"/>
      <c r="G120" s="157"/>
      <c r="H120" s="157"/>
      <c r="I120" s="157"/>
      <c r="J120" s="157"/>
      <c r="K120" s="157"/>
      <c r="L120" s="157"/>
      <c r="M120" s="157"/>
      <c r="N120" s="157"/>
      <c r="O120" s="157"/>
      <c r="P120" s="157"/>
      <c r="Q120" s="157"/>
      <c r="R120" s="157"/>
      <c r="S120" s="157"/>
      <c r="T120" s="157"/>
      <c r="U120" s="157"/>
    </row>
    <row r="121" spans="1:21" ht="18.75" customHeight="1">
      <c r="A121" s="157"/>
      <c r="B121" s="157"/>
      <c r="C121" s="157"/>
      <c r="D121" s="158"/>
      <c r="E121" s="157"/>
      <c r="F121" s="157"/>
      <c r="G121" s="157"/>
      <c r="H121" s="157"/>
      <c r="I121" s="157"/>
      <c r="J121" s="157"/>
      <c r="K121" s="157"/>
      <c r="L121" s="157"/>
      <c r="M121" s="157"/>
      <c r="N121" s="157"/>
      <c r="O121" s="157"/>
      <c r="P121" s="157"/>
      <c r="Q121" s="157"/>
      <c r="R121" s="157"/>
      <c r="S121" s="157"/>
      <c r="T121" s="157"/>
      <c r="U121" s="157"/>
    </row>
    <row r="122" spans="1:21" ht="18.75" customHeight="1">
      <c r="A122" s="157"/>
      <c r="B122" s="157"/>
      <c r="C122" s="157"/>
      <c r="D122" s="158"/>
      <c r="E122" s="157"/>
      <c r="F122" s="157"/>
      <c r="G122" s="157"/>
      <c r="H122" s="157"/>
      <c r="I122" s="157"/>
      <c r="J122" s="157"/>
      <c r="K122" s="157"/>
      <c r="L122" s="157"/>
      <c r="M122" s="157"/>
      <c r="N122" s="157"/>
      <c r="O122" s="157"/>
      <c r="P122" s="157"/>
      <c r="Q122" s="157"/>
      <c r="R122" s="157"/>
      <c r="S122" s="157"/>
      <c r="T122" s="157"/>
      <c r="U122" s="157"/>
    </row>
    <row r="123" spans="1:21" ht="18.75" customHeight="1">
      <c r="A123" s="157"/>
      <c r="B123" s="157"/>
      <c r="C123" s="157"/>
      <c r="D123" s="158"/>
      <c r="E123" s="157"/>
      <c r="F123" s="157"/>
      <c r="G123" s="157"/>
      <c r="H123" s="157"/>
      <c r="I123" s="157"/>
      <c r="J123" s="157"/>
      <c r="K123" s="157"/>
      <c r="L123" s="157"/>
      <c r="M123" s="157"/>
      <c r="N123" s="157"/>
      <c r="O123" s="157"/>
      <c r="P123" s="157"/>
      <c r="Q123" s="157"/>
      <c r="R123" s="157"/>
      <c r="S123" s="157"/>
      <c r="T123" s="157"/>
      <c r="U123" s="157"/>
    </row>
    <row r="124" spans="1:21" ht="18.75" customHeight="1">
      <c r="A124" s="157"/>
      <c r="B124" s="157"/>
      <c r="C124" s="157"/>
      <c r="D124" s="158"/>
      <c r="E124" s="157"/>
      <c r="F124" s="157"/>
      <c r="G124" s="157"/>
      <c r="H124" s="157"/>
      <c r="I124" s="157"/>
      <c r="J124" s="157"/>
      <c r="K124" s="157"/>
      <c r="L124" s="157"/>
      <c r="M124" s="157"/>
      <c r="N124" s="157"/>
      <c r="O124" s="157"/>
      <c r="P124" s="157"/>
      <c r="Q124" s="157"/>
      <c r="R124" s="157"/>
      <c r="S124" s="157"/>
      <c r="T124" s="157"/>
      <c r="U124" s="157"/>
    </row>
    <row r="125" spans="1:21" ht="18.75" customHeight="1">
      <c r="A125" s="157"/>
      <c r="B125" s="157"/>
      <c r="C125" s="157"/>
      <c r="D125" s="158"/>
      <c r="E125" s="157"/>
      <c r="F125" s="157"/>
      <c r="G125" s="157"/>
      <c r="H125" s="157"/>
      <c r="I125" s="157"/>
      <c r="J125" s="157"/>
      <c r="K125" s="157"/>
      <c r="L125" s="157"/>
      <c r="M125" s="157"/>
      <c r="N125" s="157"/>
      <c r="O125" s="157"/>
      <c r="P125" s="157"/>
      <c r="Q125" s="157"/>
      <c r="R125" s="157"/>
      <c r="S125" s="157"/>
      <c r="T125" s="157"/>
      <c r="U125" s="157"/>
    </row>
    <row r="126" spans="1:21" ht="18.75" customHeight="1">
      <c r="A126" s="157"/>
      <c r="B126" s="157"/>
      <c r="C126" s="157"/>
      <c r="D126" s="158"/>
      <c r="E126" s="157"/>
      <c r="F126" s="157"/>
      <c r="G126" s="157"/>
      <c r="H126" s="157"/>
      <c r="I126" s="157"/>
      <c r="J126" s="157"/>
      <c r="K126" s="157"/>
      <c r="L126" s="157"/>
      <c r="M126" s="157"/>
      <c r="N126" s="157"/>
      <c r="O126" s="157"/>
      <c r="P126" s="157"/>
      <c r="Q126" s="157"/>
      <c r="R126" s="157"/>
      <c r="S126" s="157"/>
      <c r="T126" s="157"/>
      <c r="U126" s="157"/>
    </row>
    <row r="127" spans="1:21" ht="18.75" customHeight="1">
      <c r="A127" s="157"/>
      <c r="B127" s="157"/>
      <c r="C127" s="157"/>
      <c r="D127" s="158"/>
      <c r="E127" s="157"/>
      <c r="F127" s="157"/>
      <c r="G127" s="157"/>
      <c r="H127" s="157"/>
      <c r="I127" s="157"/>
      <c r="J127" s="157"/>
      <c r="K127" s="157"/>
      <c r="L127" s="157"/>
      <c r="M127" s="157"/>
      <c r="N127" s="157"/>
      <c r="O127" s="157"/>
      <c r="P127" s="157"/>
      <c r="Q127" s="157"/>
      <c r="R127" s="157"/>
      <c r="S127" s="157"/>
      <c r="T127" s="157"/>
      <c r="U127" s="157"/>
    </row>
    <row r="128" spans="1:21" ht="18.75" customHeight="1">
      <c r="A128" s="157"/>
      <c r="B128" s="157"/>
      <c r="C128" s="157"/>
      <c r="D128" s="158"/>
      <c r="E128" s="157"/>
      <c r="F128" s="157"/>
      <c r="G128" s="157"/>
      <c r="H128" s="157"/>
      <c r="I128" s="157"/>
      <c r="J128" s="157"/>
      <c r="K128" s="157"/>
      <c r="L128" s="157"/>
      <c r="M128" s="157"/>
      <c r="N128" s="157"/>
      <c r="O128" s="157"/>
      <c r="P128" s="157"/>
      <c r="Q128" s="157"/>
      <c r="R128" s="157"/>
      <c r="S128" s="157"/>
      <c r="T128" s="157"/>
      <c r="U128" s="157"/>
    </row>
    <row r="129" spans="1:21" ht="18.75" customHeight="1">
      <c r="A129" s="157"/>
      <c r="B129" s="157"/>
      <c r="C129" s="157"/>
      <c r="D129" s="158"/>
      <c r="E129" s="157"/>
      <c r="F129" s="157"/>
      <c r="G129" s="157"/>
      <c r="H129" s="157"/>
      <c r="I129" s="157"/>
      <c r="J129" s="157"/>
      <c r="K129" s="157"/>
      <c r="L129" s="157"/>
      <c r="M129" s="157"/>
      <c r="N129" s="157"/>
      <c r="O129" s="157"/>
      <c r="P129" s="157"/>
      <c r="Q129" s="157"/>
      <c r="R129" s="157"/>
      <c r="S129" s="157"/>
      <c r="T129" s="157"/>
      <c r="U129" s="157"/>
    </row>
    <row r="130" spans="1:21" ht="18.75" customHeight="1">
      <c r="A130" s="157"/>
      <c r="B130" s="157"/>
      <c r="C130" s="157"/>
      <c r="D130" s="158"/>
      <c r="E130" s="157"/>
      <c r="F130" s="157"/>
      <c r="G130" s="157"/>
      <c r="H130" s="157"/>
      <c r="I130" s="157"/>
      <c r="J130" s="157"/>
      <c r="K130" s="157"/>
      <c r="L130" s="157"/>
      <c r="M130" s="157"/>
      <c r="N130" s="157"/>
      <c r="O130" s="157"/>
      <c r="P130" s="157"/>
      <c r="Q130" s="157"/>
      <c r="R130" s="157"/>
      <c r="S130" s="157"/>
      <c r="T130" s="157"/>
      <c r="U130" s="157"/>
    </row>
    <row r="131" spans="1:21" ht="18.75" customHeight="1">
      <c r="A131" s="157"/>
      <c r="B131" s="157"/>
      <c r="C131" s="157"/>
      <c r="D131" s="158"/>
      <c r="E131" s="157"/>
      <c r="F131" s="157"/>
      <c r="G131" s="157"/>
      <c r="H131" s="157"/>
      <c r="I131" s="157"/>
      <c r="J131" s="157"/>
      <c r="K131" s="157"/>
      <c r="L131" s="157"/>
      <c r="M131" s="157"/>
      <c r="N131" s="157"/>
      <c r="O131" s="157"/>
      <c r="P131" s="157"/>
      <c r="Q131" s="157"/>
      <c r="R131" s="157"/>
      <c r="S131" s="157"/>
      <c r="T131" s="157"/>
      <c r="U131" s="157"/>
    </row>
    <row r="132" spans="1:21" ht="18.75" customHeight="1">
      <c r="A132" s="157"/>
      <c r="B132" s="157"/>
      <c r="C132" s="157"/>
      <c r="D132" s="158"/>
      <c r="E132" s="157"/>
      <c r="F132" s="157"/>
      <c r="G132" s="157"/>
      <c r="H132" s="157"/>
      <c r="I132" s="157"/>
      <c r="J132" s="157"/>
      <c r="K132" s="157"/>
      <c r="L132" s="157"/>
      <c r="M132" s="157"/>
      <c r="N132" s="157"/>
      <c r="O132" s="157"/>
      <c r="P132" s="157"/>
      <c r="Q132" s="157"/>
      <c r="R132" s="157"/>
      <c r="S132" s="157"/>
      <c r="T132" s="157"/>
      <c r="U132" s="157"/>
    </row>
    <row r="133" spans="1:21" ht="18.75" customHeight="1">
      <c r="A133" s="157"/>
      <c r="B133" s="157"/>
      <c r="C133" s="157"/>
      <c r="D133" s="158"/>
      <c r="E133" s="157"/>
      <c r="F133" s="157"/>
      <c r="G133" s="157"/>
      <c r="H133" s="157"/>
      <c r="I133" s="157"/>
      <c r="J133" s="157"/>
      <c r="K133" s="157"/>
      <c r="L133" s="157"/>
      <c r="M133" s="157"/>
      <c r="N133" s="157"/>
      <c r="O133" s="157"/>
      <c r="P133" s="157"/>
      <c r="Q133" s="157"/>
      <c r="R133" s="157"/>
      <c r="S133" s="157"/>
      <c r="T133" s="157"/>
      <c r="U133" s="157"/>
    </row>
    <row r="134" spans="1:21" ht="18.75" customHeight="1">
      <c r="A134" s="157"/>
      <c r="B134" s="157"/>
      <c r="C134" s="157"/>
      <c r="D134" s="158"/>
      <c r="E134" s="157"/>
      <c r="F134" s="157"/>
      <c r="G134" s="157"/>
      <c r="H134" s="157"/>
      <c r="I134" s="157"/>
      <c r="J134" s="157"/>
      <c r="K134" s="157"/>
      <c r="L134" s="157"/>
      <c r="M134" s="157"/>
      <c r="N134" s="157"/>
      <c r="O134" s="157"/>
      <c r="P134" s="157"/>
      <c r="Q134" s="157"/>
      <c r="R134" s="157"/>
      <c r="S134" s="157"/>
      <c r="T134" s="157"/>
      <c r="U134" s="157"/>
    </row>
    <row r="135" spans="1:21" ht="18.75" customHeight="1">
      <c r="A135" s="157"/>
      <c r="B135" s="157"/>
      <c r="C135" s="157"/>
      <c r="D135" s="158"/>
      <c r="E135" s="157"/>
      <c r="F135" s="157"/>
      <c r="G135" s="157"/>
      <c r="H135" s="157"/>
      <c r="I135" s="157"/>
      <c r="J135" s="157"/>
      <c r="K135" s="157"/>
      <c r="L135" s="157"/>
      <c r="M135" s="157"/>
      <c r="N135" s="157"/>
      <c r="O135" s="157"/>
      <c r="P135" s="157"/>
      <c r="Q135" s="157"/>
      <c r="R135" s="157"/>
      <c r="S135" s="157"/>
      <c r="T135" s="157"/>
      <c r="U135" s="157"/>
    </row>
    <row r="136" spans="1:21" ht="18.75" customHeight="1">
      <c r="A136" s="157"/>
      <c r="B136" s="157"/>
      <c r="C136" s="157"/>
      <c r="D136" s="158"/>
      <c r="E136" s="157"/>
      <c r="F136" s="157"/>
      <c r="G136" s="157"/>
      <c r="H136" s="157"/>
      <c r="I136" s="157"/>
      <c r="J136" s="157"/>
      <c r="K136" s="157"/>
      <c r="L136" s="157"/>
      <c r="M136" s="157"/>
      <c r="N136" s="157"/>
      <c r="O136" s="157"/>
      <c r="P136" s="157"/>
      <c r="Q136" s="157"/>
      <c r="R136" s="157"/>
      <c r="S136" s="157"/>
      <c r="T136" s="157"/>
      <c r="U136" s="157"/>
    </row>
    <row r="137" spans="1:21" ht="18.75" customHeight="1">
      <c r="A137" s="157"/>
      <c r="B137" s="157"/>
      <c r="C137" s="157"/>
      <c r="D137" s="158"/>
      <c r="E137" s="157"/>
      <c r="F137" s="157"/>
      <c r="G137" s="157"/>
      <c r="H137" s="157"/>
      <c r="I137" s="157"/>
      <c r="J137" s="157"/>
      <c r="K137" s="157"/>
      <c r="L137" s="157"/>
      <c r="M137" s="157"/>
      <c r="N137" s="157"/>
      <c r="O137" s="157"/>
      <c r="P137" s="157"/>
      <c r="Q137" s="157"/>
      <c r="R137" s="157"/>
      <c r="S137" s="157"/>
      <c r="T137" s="157"/>
      <c r="U137" s="157"/>
    </row>
    <row r="138" spans="1:21" ht="18.75" customHeight="1">
      <c r="A138" s="157"/>
      <c r="B138" s="157"/>
      <c r="C138" s="157"/>
      <c r="D138" s="158"/>
      <c r="E138" s="157"/>
      <c r="F138" s="157"/>
      <c r="G138" s="157"/>
      <c r="H138" s="157"/>
      <c r="I138" s="157"/>
      <c r="J138" s="157"/>
      <c r="K138" s="157"/>
      <c r="L138" s="157"/>
      <c r="M138" s="157"/>
      <c r="N138" s="157"/>
      <c r="O138" s="157"/>
      <c r="P138" s="157"/>
      <c r="Q138" s="157"/>
      <c r="R138" s="157"/>
      <c r="S138" s="157"/>
      <c r="T138" s="157"/>
      <c r="U138" s="157"/>
    </row>
    <row r="139" spans="1:21" ht="18.75" customHeight="1">
      <c r="A139" s="157"/>
      <c r="B139" s="157"/>
      <c r="C139" s="157"/>
      <c r="D139" s="158"/>
      <c r="E139" s="157"/>
      <c r="F139" s="157"/>
      <c r="G139" s="157"/>
      <c r="H139" s="157"/>
      <c r="I139" s="157"/>
      <c r="J139" s="157"/>
      <c r="K139" s="157"/>
      <c r="L139" s="157"/>
      <c r="M139" s="157"/>
      <c r="N139" s="157"/>
      <c r="O139" s="157"/>
      <c r="P139" s="157"/>
      <c r="Q139" s="157"/>
      <c r="R139" s="157"/>
      <c r="S139" s="157"/>
      <c r="T139" s="157"/>
      <c r="U139" s="157"/>
    </row>
    <row r="140" spans="1:21" ht="18.75" customHeight="1">
      <c r="A140" s="157"/>
      <c r="B140" s="157"/>
      <c r="C140" s="157"/>
      <c r="D140" s="158"/>
      <c r="E140" s="157"/>
      <c r="F140" s="157"/>
      <c r="G140" s="157"/>
      <c r="H140" s="157"/>
      <c r="I140" s="157"/>
      <c r="J140" s="157"/>
      <c r="K140" s="157"/>
      <c r="L140" s="157"/>
      <c r="M140" s="157"/>
      <c r="N140" s="157"/>
      <c r="O140" s="157"/>
      <c r="P140" s="157"/>
      <c r="Q140" s="157"/>
      <c r="R140" s="157"/>
      <c r="S140" s="157"/>
      <c r="T140" s="157"/>
      <c r="U140" s="157"/>
    </row>
    <row r="141" spans="1:21" ht="18.75" customHeight="1">
      <c r="A141" s="157"/>
      <c r="B141" s="157"/>
      <c r="C141" s="157"/>
      <c r="D141" s="158"/>
      <c r="E141" s="157"/>
      <c r="F141" s="157"/>
      <c r="G141" s="157"/>
      <c r="H141" s="157"/>
      <c r="I141" s="157"/>
      <c r="J141" s="157"/>
      <c r="K141" s="157"/>
      <c r="L141" s="157"/>
      <c r="M141" s="157"/>
      <c r="N141" s="157"/>
      <c r="O141" s="157"/>
      <c r="P141" s="157"/>
      <c r="Q141" s="157"/>
      <c r="R141" s="157"/>
      <c r="S141" s="157"/>
      <c r="T141" s="157"/>
      <c r="U141" s="157"/>
    </row>
    <row r="142" spans="1:21" ht="18.75" customHeight="1">
      <c r="A142" s="157"/>
      <c r="B142" s="157"/>
      <c r="C142" s="157"/>
      <c r="D142" s="158"/>
      <c r="E142" s="157"/>
      <c r="F142" s="157"/>
      <c r="G142" s="157"/>
      <c r="H142" s="157"/>
      <c r="I142" s="157"/>
      <c r="J142" s="157"/>
      <c r="K142" s="157"/>
      <c r="L142" s="157"/>
      <c r="M142" s="157"/>
      <c r="N142" s="157"/>
      <c r="O142" s="157"/>
      <c r="P142" s="157"/>
      <c r="Q142" s="157"/>
      <c r="R142" s="157"/>
      <c r="S142" s="157"/>
      <c r="T142" s="157"/>
      <c r="U142" s="157"/>
    </row>
    <row r="143" spans="1:21" ht="18.75" customHeight="1">
      <c r="A143" s="157"/>
      <c r="B143" s="157"/>
      <c r="C143" s="157"/>
      <c r="D143" s="158"/>
      <c r="E143" s="157"/>
      <c r="F143" s="157"/>
      <c r="G143" s="157"/>
      <c r="H143" s="157"/>
      <c r="I143" s="157"/>
      <c r="J143" s="157"/>
      <c r="K143" s="157"/>
      <c r="L143" s="157"/>
      <c r="M143" s="157"/>
      <c r="N143" s="157"/>
      <c r="O143" s="157"/>
      <c r="P143" s="157"/>
      <c r="Q143" s="157"/>
      <c r="R143" s="157"/>
      <c r="S143" s="157"/>
      <c r="T143" s="157"/>
      <c r="U143" s="157"/>
    </row>
    <row r="144" spans="1:21" ht="18.75" customHeight="1">
      <c r="A144" s="157"/>
      <c r="B144" s="157"/>
      <c r="C144" s="157"/>
      <c r="D144" s="158"/>
      <c r="E144" s="157"/>
      <c r="F144" s="157"/>
      <c r="G144" s="157"/>
      <c r="H144" s="157"/>
      <c r="I144" s="157"/>
      <c r="J144" s="157"/>
      <c r="K144" s="157"/>
      <c r="L144" s="157"/>
      <c r="M144" s="157"/>
      <c r="N144" s="157"/>
      <c r="O144" s="157"/>
      <c r="P144" s="157"/>
      <c r="Q144" s="157"/>
      <c r="R144" s="157"/>
      <c r="S144" s="157"/>
      <c r="T144" s="157"/>
      <c r="U144" s="157"/>
    </row>
    <row r="145" spans="1:21" ht="18.75" customHeight="1">
      <c r="A145" s="157"/>
      <c r="B145" s="157"/>
      <c r="C145" s="157"/>
      <c r="D145" s="158"/>
      <c r="E145" s="157"/>
      <c r="F145" s="157"/>
      <c r="G145" s="157"/>
      <c r="H145" s="157"/>
      <c r="I145" s="157"/>
      <c r="J145" s="157"/>
      <c r="K145" s="157"/>
      <c r="L145" s="157"/>
      <c r="M145" s="157"/>
      <c r="N145" s="157"/>
      <c r="O145" s="157"/>
      <c r="P145" s="157"/>
      <c r="Q145" s="157"/>
      <c r="R145" s="157"/>
      <c r="S145" s="157"/>
      <c r="T145" s="157"/>
      <c r="U145" s="157"/>
    </row>
    <row r="146" spans="1:21" ht="18.75" customHeight="1">
      <c r="A146" s="157"/>
      <c r="B146" s="157"/>
      <c r="C146" s="157"/>
      <c r="D146" s="158"/>
      <c r="E146" s="157"/>
      <c r="F146" s="157"/>
      <c r="G146" s="157"/>
      <c r="H146" s="157"/>
      <c r="I146" s="157"/>
      <c r="J146" s="157"/>
      <c r="K146" s="157"/>
      <c r="L146" s="157"/>
      <c r="M146" s="157"/>
      <c r="N146" s="157"/>
      <c r="O146" s="157"/>
      <c r="P146" s="157"/>
      <c r="Q146" s="157"/>
      <c r="R146" s="157"/>
      <c r="S146" s="157"/>
      <c r="T146" s="157"/>
      <c r="U146" s="157"/>
    </row>
    <row r="147" spans="1:21" ht="18" customHeight="1">
      <c r="A147" s="157"/>
      <c r="B147" s="157"/>
      <c r="C147" s="157"/>
      <c r="D147" s="158"/>
      <c r="E147" s="157"/>
      <c r="F147" s="157"/>
      <c r="G147" s="157"/>
      <c r="H147" s="157"/>
      <c r="I147" s="157"/>
      <c r="J147" s="157"/>
      <c r="K147" s="157"/>
      <c r="L147" s="157"/>
      <c r="M147" s="157"/>
      <c r="N147" s="157"/>
      <c r="O147" s="157"/>
      <c r="P147" s="157"/>
      <c r="Q147" s="157"/>
      <c r="R147" s="157"/>
      <c r="S147" s="157"/>
      <c r="T147" s="157"/>
      <c r="U147" s="157"/>
    </row>
    <row r="148" spans="1:21" ht="6.75" customHeight="1">
      <c r="A148" s="157"/>
      <c r="B148" s="157"/>
      <c r="C148" s="157"/>
      <c r="D148" s="157"/>
      <c r="E148" s="157"/>
      <c r="F148" s="157"/>
      <c r="G148" s="157"/>
      <c r="H148" s="157"/>
      <c r="I148" s="157"/>
      <c r="J148" s="157"/>
      <c r="K148" s="157"/>
      <c r="L148" s="157"/>
      <c r="M148" s="157"/>
      <c r="N148" s="157"/>
      <c r="O148" s="157"/>
      <c r="P148" s="157"/>
      <c r="Q148" s="157"/>
      <c r="R148" s="157"/>
      <c r="S148" s="157"/>
      <c r="T148" s="157"/>
      <c r="U148" s="157"/>
    </row>
    <row r="149" spans="1:21" ht="18.75" customHeight="1">
      <c r="A149" s="157"/>
      <c r="B149" s="157"/>
      <c r="C149" s="157"/>
      <c r="D149" s="157"/>
      <c r="E149" s="157"/>
      <c r="F149" s="157"/>
      <c r="G149" s="157"/>
      <c r="H149" s="157"/>
      <c r="I149" s="157"/>
      <c r="J149" s="157"/>
      <c r="K149" s="157"/>
      <c r="L149" s="157"/>
      <c r="M149" s="157"/>
      <c r="N149" s="157"/>
      <c r="O149" s="157"/>
      <c r="P149" s="157"/>
      <c r="Q149" s="157"/>
      <c r="R149" s="157"/>
      <c r="S149" s="157"/>
      <c r="T149" s="157"/>
      <c r="U149" s="157"/>
    </row>
    <row r="150" spans="1:21" ht="18.75" customHeight="1">
      <c r="A150" s="157"/>
      <c r="B150" s="157"/>
      <c r="C150" s="157"/>
      <c r="D150" s="157"/>
      <c r="E150" s="157"/>
      <c r="F150" s="157"/>
      <c r="G150" s="157"/>
      <c r="H150" s="157"/>
      <c r="I150" s="157"/>
      <c r="J150" s="157"/>
      <c r="K150" s="157"/>
      <c r="L150" s="157"/>
      <c r="M150" s="157"/>
      <c r="N150" s="157"/>
      <c r="O150" s="157"/>
      <c r="P150" s="157"/>
      <c r="Q150" s="157"/>
      <c r="R150" s="157"/>
      <c r="S150" s="157"/>
      <c r="T150" s="157"/>
      <c r="U150" s="157"/>
    </row>
    <row r="151" spans="1:21" ht="18.75" customHeight="1">
      <c r="A151" s="157"/>
      <c r="B151" s="157"/>
      <c r="C151" s="157"/>
      <c r="D151" s="157"/>
      <c r="E151" s="157"/>
      <c r="F151" s="157"/>
      <c r="G151" s="157"/>
      <c r="H151" s="157"/>
      <c r="I151" s="157"/>
      <c r="J151" s="157"/>
      <c r="K151" s="157"/>
      <c r="L151" s="157"/>
      <c r="M151" s="157"/>
      <c r="N151" s="157"/>
      <c r="O151" s="157"/>
      <c r="P151" s="157"/>
      <c r="Q151" s="157"/>
      <c r="R151" s="157"/>
      <c r="S151" s="157"/>
      <c r="T151" s="157"/>
      <c r="U151" s="157"/>
    </row>
    <row r="152" spans="1:21" ht="18.75" customHeight="1">
      <c r="A152" s="157"/>
      <c r="B152" s="157"/>
      <c r="C152" s="157"/>
      <c r="D152" s="157"/>
      <c r="E152" s="157"/>
      <c r="F152" s="157"/>
      <c r="G152" s="157"/>
      <c r="H152" s="157"/>
      <c r="I152" s="157"/>
      <c r="J152" s="157"/>
      <c r="K152" s="157"/>
      <c r="L152" s="157"/>
      <c r="M152" s="157"/>
      <c r="N152" s="157"/>
      <c r="O152" s="157"/>
      <c r="P152" s="157"/>
      <c r="Q152" s="157"/>
      <c r="R152" s="157"/>
      <c r="S152" s="157"/>
      <c r="T152" s="157"/>
      <c r="U152" s="157"/>
    </row>
    <row r="153" spans="1:21" ht="18.75" customHeight="1">
      <c r="A153" s="157"/>
      <c r="B153" s="157"/>
      <c r="C153" s="157"/>
      <c r="D153" s="157"/>
      <c r="E153" s="157"/>
      <c r="F153" s="157"/>
      <c r="G153" s="157"/>
      <c r="H153" s="157"/>
      <c r="I153" s="157"/>
      <c r="J153" s="157"/>
      <c r="K153" s="157"/>
      <c r="L153" s="157"/>
      <c r="M153" s="157"/>
      <c r="N153" s="157"/>
      <c r="O153" s="157"/>
      <c r="P153" s="157"/>
      <c r="Q153" s="157"/>
      <c r="R153" s="157"/>
      <c r="S153" s="157"/>
      <c r="T153" s="157"/>
      <c r="U153" s="157"/>
    </row>
    <row r="154" spans="1:21" ht="18.75" customHeight="1">
      <c r="A154" s="157"/>
      <c r="B154" s="157"/>
      <c r="C154" s="157"/>
      <c r="D154" s="157"/>
      <c r="E154" s="157"/>
      <c r="F154" s="157"/>
      <c r="G154" s="157"/>
      <c r="H154" s="157"/>
      <c r="I154" s="157"/>
      <c r="J154" s="157"/>
      <c r="K154" s="157"/>
      <c r="L154" s="157"/>
      <c r="M154" s="157"/>
      <c r="N154" s="157"/>
      <c r="O154" s="157"/>
      <c r="P154" s="157"/>
      <c r="Q154" s="157"/>
      <c r="R154" s="157"/>
      <c r="S154" s="157"/>
      <c r="T154" s="157"/>
      <c r="U154" s="157"/>
    </row>
    <row r="155" spans="1:21" ht="18.75" customHeight="1">
      <c r="A155" s="157"/>
      <c r="B155" s="157"/>
      <c r="C155" s="157"/>
      <c r="D155" s="157"/>
      <c r="E155" s="157"/>
      <c r="F155" s="157"/>
      <c r="G155" s="157"/>
      <c r="H155" s="157"/>
      <c r="I155" s="157"/>
      <c r="J155" s="157"/>
      <c r="K155" s="157"/>
      <c r="L155" s="157"/>
      <c r="M155" s="157"/>
      <c r="N155" s="157"/>
      <c r="O155" s="157"/>
      <c r="P155" s="157"/>
      <c r="Q155" s="157"/>
      <c r="R155" s="157"/>
      <c r="S155" s="157"/>
      <c r="T155" s="157"/>
      <c r="U155" s="157"/>
    </row>
    <row r="156" spans="1:21" ht="18.75" customHeight="1">
      <c r="A156" s="157"/>
      <c r="B156" s="157"/>
      <c r="C156" s="157"/>
      <c r="D156" s="157"/>
      <c r="E156" s="157"/>
      <c r="F156" s="157"/>
      <c r="G156" s="157"/>
      <c r="H156" s="157"/>
      <c r="I156" s="157"/>
      <c r="J156" s="157"/>
      <c r="K156" s="157"/>
      <c r="L156" s="157"/>
      <c r="M156" s="157"/>
      <c r="N156" s="157"/>
      <c r="O156" s="157"/>
      <c r="P156" s="157"/>
      <c r="Q156" s="157"/>
      <c r="R156" s="157"/>
      <c r="S156" s="157"/>
      <c r="T156" s="157"/>
      <c r="U156" s="157"/>
    </row>
    <row r="157" spans="1:21" ht="18.75" customHeight="1">
      <c r="A157" s="157"/>
      <c r="B157" s="157"/>
      <c r="C157" s="157"/>
      <c r="D157" s="157"/>
      <c r="E157" s="157"/>
      <c r="F157" s="157"/>
      <c r="G157" s="157"/>
      <c r="H157" s="157"/>
      <c r="I157" s="157"/>
      <c r="J157" s="157"/>
      <c r="K157" s="157"/>
      <c r="L157" s="157"/>
      <c r="M157" s="157"/>
      <c r="N157" s="157"/>
      <c r="O157" s="157"/>
      <c r="P157" s="157"/>
      <c r="Q157" s="157"/>
      <c r="R157" s="157"/>
      <c r="S157" s="157"/>
      <c r="T157" s="157"/>
      <c r="U157" s="157"/>
    </row>
    <row r="158" spans="1:21" ht="18.75" customHeight="1">
      <c r="A158" s="157"/>
      <c r="B158" s="157"/>
      <c r="C158" s="157"/>
      <c r="D158" s="157"/>
      <c r="E158" s="157"/>
      <c r="F158" s="157"/>
      <c r="G158" s="157"/>
      <c r="H158" s="157"/>
      <c r="I158" s="157"/>
      <c r="J158" s="157"/>
      <c r="K158" s="157"/>
      <c r="L158" s="157"/>
      <c r="M158" s="157"/>
      <c r="N158" s="157"/>
      <c r="O158" s="157"/>
      <c r="P158" s="157"/>
      <c r="Q158" s="157"/>
      <c r="R158" s="157"/>
      <c r="S158" s="157"/>
      <c r="T158" s="157"/>
      <c r="U158" s="157"/>
    </row>
    <row r="159" spans="1:21" ht="18.75" customHeight="1">
      <c r="A159" s="157"/>
      <c r="B159" s="157"/>
      <c r="C159" s="157"/>
      <c r="D159" s="157"/>
      <c r="E159" s="157"/>
      <c r="F159" s="157"/>
      <c r="G159" s="157"/>
      <c r="H159" s="157"/>
      <c r="I159" s="157"/>
      <c r="J159" s="157"/>
      <c r="K159" s="157"/>
      <c r="L159" s="157"/>
      <c r="M159" s="157"/>
      <c r="N159" s="157"/>
      <c r="O159" s="157"/>
      <c r="P159" s="157"/>
      <c r="Q159" s="157"/>
      <c r="R159" s="157"/>
      <c r="S159" s="157"/>
      <c r="T159" s="157"/>
      <c r="U159" s="157"/>
    </row>
    <row r="160" spans="1:21" ht="18.75" customHeight="1">
      <c r="A160" s="157"/>
      <c r="B160" s="157"/>
      <c r="C160" s="157"/>
      <c r="D160" s="157"/>
      <c r="E160" s="157"/>
      <c r="F160" s="157"/>
      <c r="G160" s="157"/>
      <c r="H160" s="157"/>
      <c r="I160" s="157"/>
      <c r="J160" s="157"/>
      <c r="K160" s="157"/>
      <c r="L160" s="157"/>
      <c r="M160" s="157"/>
      <c r="N160" s="157"/>
      <c r="O160" s="157"/>
      <c r="P160" s="157"/>
      <c r="Q160" s="157"/>
      <c r="R160" s="157"/>
      <c r="S160" s="157"/>
      <c r="T160" s="157"/>
      <c r="U160" s="157"/>
    </row>
    <row r="161" spans="1:21" ht="18.75" customHeight="1">
      <c r="A161" s="157"/>
      <c r="B161" s="157"/>
      <c r="C161" s="157"/>
      <c r="D161" s="157"/>
      <c r="E161" s="157"/>
      <c r="F161" s="157"/>
      <c r="G161" s="157"/>
      <c r="H161" s="157"/>
      <c r="I161" s="157"/>
      <c r="J161" s="157"/>
      <c r="K161" s="157"/>
      <c r="L161" s="157"/>
      <c r="M161" s="157"/>
      <c r="N161" s="157"/>
      <c r="O161" s="157"/>
      <c r="P161" s="157"/>
      <c r="Q161" s="157"/>
      <c r="R161" s="157"/>
      <c r="S161" s="157"/>
      <c r="T161" s="157"/>
      <c r="U161" s="157"/>
    </row>
    <row r="162" spans="1:21" ht="18.75" customHeight="1">
      <c r="A162" s="157"/>
      <c r="B162" s="157"/>
      <c r="C162" s="157"/>
      <c r="D162" s="157"/>
      <c r="E162" s="157"/>
      <c r="F162" s="157"/>
      <c r="G162" s="157"/>
      <c r="H162" s="157"/>
      <c r="I162" s="157"/>
      <c r="J162" s="157"/>
      <c r="K162" s="157"/>
      <c r="L162" s="157"/>
      <c r="M162" s="157"/>
      <c r="N162" s="157"/>
      <c r="O162" s="157"/>
      <c r="P162" s="157"/>
      <c r="Q162" s="157"/>
      <c r="R162" s="157"/>
      <c r="S162" s="157"/>
      <c r="T162" s="157"/>
      <c r="U162" s="157"/>
    </row>
    <row r="163" spans="1:21" ht="18.75" customHeight="1">
      <c r="A163" s="157"/>
      <c r="B163" s="157"/>
      <c r="C163" s="157"/>
      <c r="D163" s="157"/>
      <c r="E163" s="157"/>
      <c r="F163" s="157"/>
      <c r="G163" s="157"/>
      <c r="H163" s="157"/>
      <c r="I163" s="157"/>
      <c r="J163" s="157"/>
      <c r="K163" s="157"/>
      <c r="L163" s="157"/>
      <c r="M163" s="157"/>
      <c r="N163" s="157"/>
      <c r="O163" s="157"/>
      <c r="P163" s="157"/>
      <c r="Q163" s="157"/>
      <c r="R163" s="157"/>
      <c r="S163" s="157"/>
      <c r="T163" s="157"/>
      <c r="U163" s="157"/>
    </row>
    <row r="164" spans="1:21" ht="18.75" customHeight="1">
      <c r="A164" s="157"/>
      <c r="B164" s="157"/>
      <c r="C164" s="157"/>
      <c r="D164" s="157"/>
      <c r="E164" s="157"/>
      <c r="F164" s="157"/>
      <c r="G164" s="157"/>
      <c r="H164" s="157"/>
      <c r="I164" s="157"/>
      <c r="J164" s="157"/>
      <c r="K164" s="157"/>
      <c r="L164" s="157"/>
      <c r="M164" s="157"/>
      <c r="N164" s="157"/>
      <c r="O164" s="157"/>
      <c r="P164" s="157"/>
      <c r="Q164" s="157"/>
      <c r="R164" s="157"/>
      <c r="S164" s="157"/>
      <c r="T164" s="157"/>
      <c r="U164" s="157"/>
    </row>
    <row r="165" spans="1:21" ht="18.75" customHeight="1">
      <c r="A165" s="157"/>
      <c r="B165" s="157"/>
      <c r="C165" s="157"/>
      <c r="D165" s="157"/>
      <c r="E165" s="157"/>
      <c r="F165" s="157"/>
      <c r="G165" s="157"/>
      <c r="H165" s="157"/>
      <c r="I165" s="157"/>
      <c r="J165" s="157"/>
      <c r="K165" s="157"/>
      <c r="L165" s="157"/>
      <c r="M165" s="157"/>
      <c r="N165" s="157"/>
      <c r="O165" s="157"/>
      <c r="P165" s="157"/>
      <c r="Q165" s="157"/>
      <c r="R165" s="157"/>
      <c r="S165" s="157"/>
      <c r="T165" s="157"/>
      <c r="U165" s="157"/>
    </row>
    <row r="166" spans="1:21" ht="18.75" customHeight="1">
      <c r="A166" s="157"/>
      <c r="B166" s="157"/>
      <c r="C166" s="157"/>
      <c r="D166" s="157"/>
      <c r="E166" s="157"/>
      <c r="F166" s="157"/>
      <c r="G166" s="157"/>
      <c r="H166" s="157"/>
      <c r="I166" s="157"/>
      <c r="J166" s="157"/>
      <c r="K166" s="157"/>
      <c r="L166" s="157"/>
      <c r="M166" s="157"/>
      <c r="N166" s="157"/>
      <c r="O166" s="157"/>
      <c r="P166" s="157"/>
      <c r="Q166" s="157"/>
      <c r="R166" s="157"/>
      <c r="S166" s="157"/>
      <c r="T166" s="157"/>
      <c r="U166" s="157"/>
    </row>
    <row r="167" spans="1:21" ht="18.75" customHeight="1">
      <c r="A167" s="157"/>
      <c r="B167" s="157"/>
      <c r="C167" s="157"/>
      <c r="D167" s="157"/>
      <c r="E167" s="157"/>
      <c r="F167" s="157"/>
      <c r="G167" s="157"/>
      <c r="H167" s="157"/>
      <c r="I167" s="157"/>
      <c r="J167" s="157"/>
      <c r="K167" s="157"/>
      <c r="L167" s="157"/>
      <c r="M167" s="157"/>
      <c r="N167" s="157"/>
      <c r="O167" s="157"/>
      <c r="P167" s="157"/>
      <c r="Q167" s="157"/>
      <c r="R167" s="157"/>
      <c r="S167" s="157"/>
      <c r="T167" s="157"/>
      <c r="U167" s="157"/>
    </row>
    <row r="168" spans="1:21" ht="18.75" customHeight="1">
      <c r="A168" s="157"/>
      <c r="B168" s="157"/>
      <c r="C168" s="157"/>
      <c r="D168" s="157"/>
      <c r="E168" s="157"/>
      <c r="F168" s="157"/>
      <c r="G168" s="157"/>
      <c r="H168" s="157"/>
      <c r="I168" s="157"/>
      <c r="J168" s="157"/>
      <c r="K168" s="157"/>
      <c r="L168" s="157"/>
      <c r="M168" s="157"/>
      <c r="N168" s="157"/>
      <c r="O168" s="157"/>
      <c r="P168" s="157"/>
      <c r="Q168" s="157"/>
      <c r="R168" s="157"/>
      <c r="S168" s="157"/>
      <c r="T168" s="157"/>
      <c r="U168" s="157"/>
    </row>
    <row r="169" spans="1:21" ht="18.75" customHeight="1">
      <c r="A169" s="157"/>
      <c r="B169" s="157"/>
      <c r="C169" s="157"/>
      <c r="D169" s="157"/>
      <c r="E169" s="157"/>
      <c r="F169" s="157"/>
      <c r="G169" s="157"/>
      <c r="H169" s="157"/>
      <c r="I169" s="157"/>
      <c r="J169" s="157"/>
      <c r="K169" s="157"/>
      <c r="L169" s="157"/>
      <c r="M169" s="157"/>
      <c r="N169" s="157"/>
      <c r="O169" s="157"/>
      <c r="P169" s="157"/>
      <c r="Q169" s="157"/>
      <c r="R169" s="157"/>
      <c r="S169" s="157"/>
      <c r="T169" s="157"/>
      <c r="U169" s="157"/>
    </row>
    <row r="170" spans="1:21" ht="18.75" customHeight="1">
      <c r="A170" s="157"/>
      <c r="B170" s="157"/>
      <c r="C170" s="157"/>
      <c r="D170" s="157"/>
      <c r="E170" s="157"/>
      <c r="F170" s="157"/>
      <c r="G170" s="157"/>
      <c r="H170" s="157"/>
      <c r="I170" s="157"/>
      <c r="J170" s="157"/>
      <c r="K170" s="157"/>
      <c r="L170" s="157"/>
      <c r="M170" s="157"/>
      <c r="N170" s="157"/>
      <c r="O170" s="157"/>
      <c r="P170" s="157"/>
      <c r="Q170" s="157"/>
      <c r="R170" s="157"/>
      <c r="S170" s="157"/>
      <c r="T170" s="157"/>
      <c r="U170" s="157"/>
    </row>
    <row r="171" spans="1:21" ht="18.75" customHeight="1">
      <c r="A171" s="157"/>
      <c r="B171" s="157"/>
      <c r="C171" s="157"/>
      <c r="D171" s="157"/>
      <c r="E171" s="157"/>
      <c r="F171" s="157"/>
      <c r="G171" s="157"/>
      <c r="H171" s="157"/>
      <c r="I171" s="157"/>
      <c r="J171" s="157"/>
      <c r="K171" s="157"/>
      <c r="L171" s="157"/>
      <c r="M171" s="157"/>
      <c r="N171" s="157"/>
      <c r="O171" s="157"/>
      <c r="P171" s="157"/>
      <c r="Q171" s="157"/>
      <c r="R171" s="157"/>
      <c r="S171" s="157"/>
      <c r="T171" s="157"/>
      <c r="U171" s="157"/>
    </row>
    <row r="172" spans="1:21" ht="18.75" customHeight="1">
      <c r="A172" s="157"/>
      <c r="B172" s="157"/>
      <c r="C172" s="157"/>
      <c r="D172" s="157"/>
      <c r="E172" s="157"/>
      <c r="F172" s="157"/>
      <c r="G172" s="157"/>
      <c r="H172" s="157"/>
      <c r="I172" s="157"/>
      <c r="J172" s="157"/>
      <c r="K172" s="157"/>
      <c r="L172" s="157"/>
      <c r="M172" s="157"/>
      <c r="N172" s="157"/>
      <c r="O172" s="157"/>
      <c r="P172" s="157"/>
      <c r="Q172" s="157"/>
      <c r="R172" s="157"/>
      <c r="S172" s="157"/>
      <c r="T172" s="157"/>
      <c r="U172" s="157"/>
    </row>
    <row r="173" spans="1:21" ht="18.75" customHeight="1">
      <c r="A173" s="157"/>
      <c r="B173" s="157"/>
      <c r="C173" s="157"/>
      <c r="D173" s="157"/>
      <c r="E173" s="157"/>
      <c r="F173" s="157"/>
      <c r="G173" s="157"/>
      <c r="H173" s="157"/>
      <c r="I173" s="157"/>
      <c r="J173" s="157"/>
      <c r="K173" s="157"/>
      <c r="L173" s="157"/>
      <c r="M173" s="157"/>
      <c r="N173" s="157"/>
      <c r="O173" s="157"/>
      <c r="P173" s="157"/>
      <c r="Q173" s="157"/>
      <c r="R173" s="157"/>
      <c r="S173" s="157"/>
      <c r="T173" s="157"/>
      <c r="U173" s="157"/>
    </row>
  </sheetData>
  <mergeCells count="125">
    <mergeCell ref="L29:M29"/>
    <mergeCell ref="N29:O29"/>
    <mergeCell ref="P26:S26"/>
    <mergeCell ref="H21:I21"/>
    <mergeCell ref="J21:K21"/>
    <mergeCell ref="J20:K20"/>
    <mergeCell ref="L20:M20"/>
    <mergeCell ref="N20:O20"/>
    <mergeCell ref="L18:M18"/>
    <mergeCell ref="J19:K19"/>
    <mergeCell ref="L19:M19"/>
    <mergeCell ref="H18:I18"/>
    <mergeCell ref="P25:S25"/>
    <mergeCell ref="P28:S28"/>
    <mergeCell ref="P29:S29"/>
    <mergeCell ref="T18:V18"/>
    <mergeCell ref="T19:V19"/>
    <mergeCell ref="T20:V20"/>
    <mergeCell ref="T21:V21"/>
    <mergeCell ref="T22:V22"/>
    <mergeCell ref="T23:V23"/>
    <mergeCell ref="T24:V24"/>
    <mergeCell ref="T25:V25"/>
    <mergeCell ref="T27:V27"/>
    <mergeCell ref="T28:V28"/>
    <mergeCell ref="T29:V29"/>
    <mergeCell ref="W24:Z29"/>
    <mergeCell ref="L21:M21"/>
    <mergeCell ref="N21:O21"/>
    <mergeCell ref="H20:I20"/>
    <mergeCell ref="L24:M24"/>
    <mergeCell ref="N24:O24"/>
    <mergeCell ref="N26:O26"/>
    <mergeCell ref="H27:I27"/>
    <mergeCell ref="P20:S20"/>
    <mergeCell ref="P21:S21"/>
    <mergeCell ref="L25:M25"/>
    <mergeCell ref="N25:O25"/>
    <mergeCell ref="H24:I24"/>
    <mergeCell ref="P22:S22"/>
    <mergeCell ref="P23:S23"/>
    <mergeCell ref="P24:S24"/>
    <mergeCell ref="T26:V26"/>
    <mergeCell ref="J27:K27"/>
    <mergeCell ref="L27:M27"/>
    <mergeCell ref="N27:O27"/>
    <mergeCell ref="P27:S27"/>
    <mergeCell ref="L26:M26"/>
    <mergeCell ref="H28:I28"/>
    <mergeCell ref="J28:K28"/>
    <mergeCell ref="A31:D31"/>
    <mergeCell ref="E18:E20"/>
    <mergeCell ref="E21:E23"/>
    <mergeCell ref="H17:I17"/>
    <mergeCell ref="H29:I29"/>
    <mergeCell ref="J29:K29"/>
    <mergeCell ref="B24:D29"/>
    <mergeCell ref="J22:K22"/>
    <mergeCell ref="F24:G24"/>
    <mergeCell ref="F25:G25"/>
    <mergeCell ref="E27:E29"/>
    <mergeCell ref="F29:G29"/>
    <mergeCell ref="B18:D23"/>
    <mergeCell ref="E24:E26"/>
    <mergeCell ref="J24:K24"/>
    <mergeCell ref="H26:I26"/>
    <mergeCell ref="J26:K26"/>
    <mergeCell ref="J18:K18"/>
    <mergeCell ref="H19:I19"/>
    <mergeCell ref="F26:G26"/>
    <mergeCell ref="H22:I22"/>
    <mergeCell ref="H25:I25"/>
    <mergeCell ref="J25:K25"/>
    <mergeCell ref="J17:K17"/>
    <mergeCell ref="F27:G27"/>
    <mergeCell ref="F28:G28"/>
    <mergeCell ref="N19:O19"/>
    <mergeCell ref="H23:I23"/>
    <mergeCell ref="J23:K23"/>
    <mergeCell ref="L23:M23"/>
    <mergeCell ref="N23:O23"/>
    <mergeCell ref="F19:G19"/>
    <mergeCell ref="F20:G20"/>
    <mergeCell ref="F21:G21"/>
    <mergeCell ref="L28:M28"/>
    <mergeCell ref="N28:O28"/>
    <mergeCell ref="L22:M22"/>
    <mergeCell ref="N22:O22"/>
    <mergeCell ref="F22:G22"/>
    <mergeCell ref="F23:G23"/>
    <mergeCell ref="A3:I3"/>
    <mergeCell ref="A4:I4"/>
    <mergeCell ref="N1:R1"/>
    <mergeCell ref="N2:Q2"/>
    <mergeCell ref="O9:W9"/>
    <mergeCell ref="W18:Z23"/>
    <mergeCell ref="P18:S18"/>
    <mergeCell ref="P19:S19"/>
    <mergeCell ref="L17:M17"/>
    <mergeCell ref="N17:O17"/>
    <mergeCell ref="N18:O18"/>
    <mergeCell ref="W15:Z17"/>
    <mergeCell ref="H15:O16"/>
    <mergeCell ref="B15:D15"/>
    <mergeCell ref="B16:D16"/>
    <mergeCell ref="F18:G18"/>
    <mergeCell ref="A6:D6"/>
    <mergeCell ref="A8:B8"/>
    <mergeCell ref="O11:W11"/>
    <mergeCell ref="L11:N11"/>
    <mergeCell ref="A7:B7"/>
    <mergeCell ref="G8:H8"/>
    <mergeCell ref="V2:Y2"/>
    <mergeCell ref="E15:G17"/>
    <mergeCell ref="P15:S17"/>
    <mergeCell ref="T15:V17"/>
    <mergeCell ref="A1:I2"/>
    <mergeCell ref="B17:D17"/>
    <mergeCell ref="F6:N6"/>
    <mergeCell ref="F5:W5"/>
    <mergeCell ref="S6:W6"/>
    <mergeCell ref="L7:P7"/>
    <mergeCell ref="C7:H7"/>
    <mergeCell ref="D8:E8"/>
    <mergeCell ref="S7:W7"/>
  </mergeCells>
  <phoneticPr fontId="24" type="noConversion"/>
  <pageMargins left="0.19685039370078741" right="0.19685039370078741" top="0.23622047244094491" bottom="0.19685039370078741" header="0.19685039370078741" footer="0.19685039370078741"/>
  <pageSetup paperSize="9" orientation="portrait" horizontalDpi="360" verticalDpi="360" r:id="rId1"/>
  <headerFooter>
    <oddFooter>&amp;R&amp;"Gulim,Regular"&amp;9SP-FMD-04-24 Rev.0 Effective .date 04-Nov-2015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65" r:id="rId4" name="Check Box 5">
              <controlPr defaultSize="0" autoFill="0" autoLine="0" autoPict="0">
                <anchor moveWithCells="1">
                  <from>
                    <xdr:col>19</xdr:col>
                    <xdr:colOff>0</xdr:colOff>
                    <xdr:row>3</xdr:row>
                    <xdr:rowOff>85725</xdr:rowOff>
                  </from>
                  <to>
                    <xdr:col>19</xdr:col>
                    <xdr:colOff>219075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66" r:id="rId5" name="Check Box 6">
              <controlPr defaultSize="0" autoFill="0" autoLine="0" autoPict="0">
                <anchor moveWithCells="1">
                  <from>
                    <xdr:col>12</xdr:col>
                    <xdr:colOff>38100</xdr:colOff>
                    <xdr:row>3</xdr:row>
                    <xdr:rowOff>76200</xdr:rowOff>
                  </from>
                  <to>
                    <xdr:col>12</xdr:col>
                    <xdr:colOff>257175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67" r:id="rId6" name="Check Box 7">
              <controlPr defaultSize="0" autoFill="0" autoLine="0" autoPict="0">
                <anchor moveWithCells="1">
                  <from>
                    <xdr:col>6</xdr:col>
                    <xdr:colOff>9525</xdr:colOff>
                    <xdr:row>8</xdr:row>
                    <xdr:rowOff>66675</xdr:rowOff>
                  </from>
                  <to>
                    <xdr:col>6</xdr:col>
                    <xdr:colOff>238125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70" r:id="rId7" name="Check Box 10">
              <controlPr defaultSize="0" autoFill="0" autoLine="0" autoPict="0">
                <anchor moveWithCells="1">
                  <from>
                    <xdr:col>10</xdr:col>
                    <xdr:colOff>38100</xdr:colOff>
                    <xdr:row>8</xdr:row>
                    <xdr:rowOff>66675</xdr:rowOff>
                  </from>
                  <to>
                    <xdr:col>10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tabColor rgb="FF00FF00"/>
  </sheetPr>
  <dimension ref="A1:AF61"/>
  <sheetViews>
    <sheetView view="pageBreakPreview" zoomScaleSheetLayoutView="100" workbookViewId="0">
      <selection activeCell="A3" sqref="A3:X3"/>
    </sheetView>
  </sheetViews>
  <sheetFormatPr defaultColWidth="10.42578125" defaultRowHeight="20.25"/>
  <cols>
    <col min="1" max="22" width="4.7109375" style="17" customWidth="1"/>
    <col min="23" max="23" width="4.85546875" style="17" customWidth="1"/>
    <col min="24" max="16384" width="10.42578125" style="17"/>
  </cols>
  <sheetData>
    <row r="1" spans="1:23" ht="13.5" customHeight="1"/>
    <row r="2" spans="1:23" ht="14.1" customHeight="1"/>
    <row r="3" spans="1:23" ht="34.5" customHeight="1">
      <c r="A3" s="348" t="s">
        <v>23</v>
      </c>
      <c r="B3" s="348"/>
      <c r="C3" s="348"/>
      <c r="D3" s="348"/>
      <c r="E3" s="348"/>
      <c r="F3" s="348"/>
      <c r="G3" s="348"/>
      <c r="H3" s="348"/>
      <c r="I3" s="348"/>
      <c r="J3" s="348"/>
      <c r="K3" s="348"/>
      <c r="L3" s="348"/>
      <c r="M3" s="348"/>
      <c r="N3" s="348"/>
      <c r="O3" s="348"/>
      <c r="P3" s="348"/>
      <c r="Q3" s="348"/>
      <c r="R3" s="348"/>
      <c r="S3" s="348"/>
      <c r="T3" s="348"/>
      <c r="U3" s="348"/>
      <c r="V3" s="348"/>
    </row>
    <row r="4" spans="1:23" s="1" customFormat="1" ht="18" customHeigh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</row>
    <row r="5" spans="1:23" s="1" customFormat="1" ht="18" customHeight="1">
      <c r="A5" s="18"/>
      <c r="B5" s="208" t="s">
        <v>24</v>
      </c>
      <c r="C5" s="208"/>
      <c r="D5" s="209"/>
      <c r="E5" s="208"/>
      <c r="F5" s="209"/>
      <c r="G5" s="209"/>
      <c r="H5" s="209"/>
      <c r="I5" s="210" t="s">
        <v>25</v>
      </c>
      <c r="J5" s="21" t="str">
        <f>'Data Record'!N1</f>
        <v>SPR15120012-1</v>
      </c>
      <c r="K5" s="22"/>
      <c r="L5" s="21"/>
      <c r="M5" s="21"/>
      <c r="N5" s="21"/>
      <c r="O5" s="21"/>
      <c r="P5" s="22"/>
      <c r="Q5" s="22"/>
      <c r="R5" s="22"/>
      <c r="S5" s="22"/>
      <c r="T5" s="211" t="s">
        <v>124</v>
      </c>
      <c r="U5" s="22"/>
    </row>
    <row r="6" spans="1:23" s="1" customFormat="1" ht="18" customHeight="1">
      <c r="A6" s="18"/>
      <c r="B6" s="209"/>
      <c r="C6" s="209"/>
      <c r="D6" s="209"/>
      <c r="E6" s="208"/>
      <c r="F6" s="212"/>
      <c r="G6" s="212"/>
      <c r="H6" s="212"/>
      <c r="I6" s="208"/>
      <c r="J6" s="21"/>
      <c r="K6" s="22"/>
      <c r="L6" s="21"/>
      <c r="M6" s="21"/>
      <c r="N6" s="21"/>
      <c r="O6" s="21"/>
      <c r="P6" s="22"/>
      <c r="Q6" s="22"/>
      <c r="R6" s="22"/>
      <c r="S6" s="22"/>
      <c r="T6" s="22"/>
      <c r="U6" s="22"/>
    </row>
    <row r="7" spans="1:23" s="1" customFormat="1" ht="18" customHeight="1">
      <c r="A7" s="18"/>
      <c r="B7" s="213" t="s">
        <v>2</v>
      </c>
      <c r="C7" s="213"/>
      <c r="D7" s="209"/>
      <c r="E7" s="209"/>
      <c r="F7" s="209"/>
      <c r="G7" s="209"/>
      <c r="H7" s="209"/>
      <c r="I7" s="210" t="s">
        <v>25</v>
      </c>
      <c r="J7" s="25" t="s">
        <v>125</v>
      </c>
      <c r="K7" s="22"/>
      <c r="L7" s="26"/>
      <c r="M7" s="26"/>
      <c r="N7" s="26"/>
      <c r="O7" s="26"/>
      <c r="P7" s="26"/>
      <c r="Q7" s="26"/>
      <c r="R7" s="26"/>
      <c r="S7" s="26"/>
      <c r="T7" s="36"/>
      <c r="U7" s="36"/>
      <c r="V7" s="5"/>
      <c r="W7" s="3"/>
    </row>
    <row r="8" spans="1:23" s="1" customFormat="1" ht="18" customHeight="1">
      <c r="A8" s="18"/>
      <c r="B8" s="209"/>
      <c r="C8" s="213"/>
      <c r="D8" s="213"/>
      <c r="E8" s="209"/>
      <c r="F8" s="209"/>
      <c r="G8" s="209"/>
      <c r="H8" s="209"/>
      <c r="I8" s="210"/>
      <c r="J8" s="214" t="s">
        <v>74</v>
      </c>
      <c r="K8" s="25"/>
      <c r="L8" s="215"/>
      <c r="M8" s="26"/>
      <c r="N8" s="26"/>
      <c r="O8" s="26"/>
      <c r="P8" s="26"/>
      <c r="Q8" s="26"/>
      <c r="R8" s="26"/>
      <c r="S8" s="26"/>
      <c r="T8" s="26"/>
      <c r="U8" s="36"/>
      <c r="V8" s="5"/>
      <c r="W8" s="5"/>
    </row>
    <row r="9" spans="1:23" s="1" customFormat="1" ht="18" customHeight="1">
      <c r="A9" s="18"/>
      <c r="B9" s="209"/>
      <c r="C9" s="213"/>
      <c r="D9" s="213"/>
      <c r="E9" s="209"/>
      <c r="F9" s="209"/>
      <c r="G9" s="209"/>
      <c r="H9" s="209"/>
      <c r="I9" s="210"/>
      <c r="J9" s="25" t="s">
        <v>75</v>
      </c>
      <c r="K9" s="25"/>
      <c r="L9" s="215"/>
      <c r="M9" s="26"/>
      <c r="N9" s="26"/>
      <c r="O9" s="26"/>
      <c r="P9" s="26"/>
      <c r="Q9" s="26"/>
      <c r="R9" s="26"/>
      <c r="S9" s="26"/>
      <c r="T9" s="26"/>
      <c r="U9" s="36"/>
      <c r="V9" s="5"/>
      <c r="W9" s="5"/>
    </row>
    <row r="10" spans="1:23" s="3" customFormat="1" ht="18" customHeight="1">
      <c r="A10" s="28"/>
      <c r="B10" s="216"/>
      <c r="C10" s="216"/>
      <c r="D10" s="216"/>
      <c r="E10" s="216"/>
      <c r="F10" s="216"/>
      <c r="G10" s="217"/>
      <c r="H10" s="216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218"/>
      <c r="T10" s="218"/>
      <c r="U10" s="21"/>
      <c r="V10" s="34"/>
      <c r="W10" s="7"/>
    </row>
    <row r="11" spans="1:23" s="1" customFormat="1" ht="18" customHeight="1">
      <c r="A11" s="18"/>
      <c r="B11" s="213"/>
      <c r="C11" s="213"/>
      <c r="D11" s="213"/>
      <c r="E11" s="213"/>
      <c r="F11" s="213"/>
      <c r="G11" s="219"/>
      <c r="H11" s="220"/>
      <c r="I11" s="36"/>
      <c r="J11" s="215"/>
      <c r="K11" s="26"/>
      <c r="L11" s="26"/>
      <c r="M11" s="26"/>
      <c r="N11" s="26"/>
      <c r="O11" s="26"/>
      <c r="P11" s="26"/>
      <c r="Q11" s="26"/>
      <c r="R11" s="26"/>
      <c r="S11" s="36"/>
      <c r="T11" s="36"/>
      <c r="U11" s="21"/>
      <c r="W11" s="6"/>
    </row>
    <row r="12" spans="1:23" s="1" customFormat="1" ht="18" customHeight="1">
      <c r="A12" s="18"/>
      <c r="B12" s="213" t="s">
        <v>26</v>
      </c>
      <c r="C12" s="213"/>
      <c r="D12" s="213"/>
      <c r="E12" s="213"/>
      <c r="F12" s="209"/>
      <c r="G12" s="209"/>
      <c r="H12" s="209"/>
      <c r="I12" s="219" t="s">
        <v>25</v>
      </c>
      <c r="J12" s="214" t="str">
        <f>'Data Record'!F6</f>
        <v>lklop-\</v>
      </c>
      <c r="K12" s="229"/>
      <c r="L12" s="214"/>
      <c r="M12" s="229"/>
      <c r="N12" s="22"/>
      <c r="O12" s="25"/>
      <c r="P12" s="25"/>
      <c r="Q12" s="25"/>
      <c r="R12" s="25"/>
      <c r="S12" s="25"/>
      <c r="T12" s="25"/>
      <c r="U12" s="25"/>
      <c r="V12" s="4"/>
      <c r="W12" s="4"/>
    </row>
    <row r="13" spans="1:23" s="1" customFormat="1" ht="18" customHeight="1">
      <c r="A13" s="18"/>
      <c r="B13" s="221" t="s">
        <v>3</v>
      </c>
      <c r="C13" s="213"/>
      <c r="D13" s="213"/>
      <c r="E13" s="213"/>
      <c r="F13" s="209"/>
      <c r="G13" s="209"/>
      <c r="H13" s="209"/>
      <c r="I13" s="219" t="s">
        <v>25</v>
      </c>
      <c r="J13" s="214" t="e">
        <f>'Data Record'!#REF!</f>
        <v>#REF!</v>
      </c>
      <c r="K13" s="229"/>
      <c r="L13" s="214"/>
      <c r="M13" s="229"/>
      <c r="N13" s="22"/>
      <c r="O13" s="25"/>
      <c r="P13" s="25"/>
      <c r="Q13" s="22"/>
      <c r="R13" s="22"/>
      <c r="S13" s="22"/>
      <c r="T13" s="22"/>
      <c r="U13" s="22"/>
    </row>
    <row r="14" spans="1:23" s="1" customFormat="1" ht="18" customHeight="1">
      <c r="A14" s="18"/>
      <c r="B14" s="213" t="s">
        <v>1</v>
      </c>
      <c r="C14" s="213"/>
      <c r="D14" s="213"/>
      <c r="E14" s="213"/>
      <c r="F14" s="209"/>
      <c r="G14" s="209"/>
      <c r="H14" s="209"/>
      <c r="I14" s="219" t="s">
        <v>25</v>
      </c>
      <c r="J14" s="235">
        <f>'Data Record'!C7</f>
        <v>123</v>
      </c>
      <c r="K14" s="214"/>
      <c r="L14" s="214"/>
      <c r="M14" s="229"/>
      <c r="N14" s="22"/>
      <c r="O14" s="25"/>
      <c r="P14" s="25"/>
      <c r="Q14" s="25"/>
      <c r="R14" s="25"/>
      <c r="S14" s="25"/>
      <c r="T14" s="213"/>
      <c r="U14" s="22"/>
      <c r="V14" s="4"/>
    </row>
    <row r="15" spans="1:23" s="1" customFormat="1" ht="18" customHeight="1">
      <c r="A15" s="18"/>
      <c r="B15" s="213" t="s">
        <v>27</v>
      </c>
      <c r="C15" s="213"/>
      <c r="D15" s="213"/>
      <c r="E15" s="213"/>
      <c r="F15" s="209"/>
      <c r="G15" s="209"/>
      <c r="H15" s="209"/>
      <c r="I15" s="219" t="s">
        <v>25</v>
      </c>
      <c r="J15" s="354">
        <f>'Data Record'!L7</f>
        <v>456</v>
      </c>
      <c r="K15" s="354"/>
      <c r="L15" s="354"/>
      <c r="M15" s="354"/>
      <c r="N15" s="22"/>
      <c r="O15" s="22"/>
      <c r="P15" s="25"/>
      <c r="Q15" s="22"/>
      <c r="R15" s="22"/>
      <c r="S15" s="22"/>
      <c r="T15" s="22"/>
      <c r="U15" s="22"/>
    </row>
    <row r="16" spans="1:23" s="1" customFormat="1" ht="18" customHeight="1">
      <c r="A16" s="18"/>
      <c r="B16" s="213" t="s">
        <v>28</v>
      </c>
      <c r="C16" s="213"/>
      <c r="D16" s="213"/>
      <c r="E16" s="213"/>
      <c r="F16" s="209"/>
      <c r="G16" s="209"/>
      <c r="H16" s="209"/>
      <c r="I16" s="219" t="s">
        <v>25</v>
      </c>
      <c r="J16" s="236">
        <f>'Data Record'!S7</f>
        <v>789</v>
      </c>
      <c r="K16" s="214"/>
      <c r="L16" s="222"/>
      <c r="M16" s="229"/>
      <c r="N16" s="22"/>
      <c r="O16" s="22"/>
      <c r="P16" s="25"/>
      <c r="Q16" s="25"/>
      <c r="R16" s="25"/>
      <c r="S16" s="25"/>
      <c r="T16" s="39"/>
      <c r="U16" s="22"/>
      <c r="V16" s="4"/>
    </row>
    <row r="17" spans="1:23" s="1" customFormat="1" ht="18" customHeight="1">
      <c r="A17" s="18"/>
      <c r="B17" s="213"/>
      <c r="C17" s="213"/>
      <c r="D17" s="213"/>
      <c r="E17" s="213"/>
      <c r="F17" s="209"/>
      <c r="G17" s="209"/>
      <c r="H17" s="209"/>
      <c r="I17" s="39"/>
      <c r="J17" s="222"/>
      <c r="K17" s="22"/>
      <c r="L17" s="22"/>
      <c r="M17" s="25"/>
      <c r="N17" s="22"/>
      <c r="O17" s="25"/>
      <c r="P17" s="25"/>
      <c r="Q17" s="25"/>
      <c r="R17" s="39"/>
      <c r="S17" s="22"/>
      <c r="T17" s="25"/>
      <c r="U17" s="22"/>
    </row>
    <row r="18" spans="1:23" s="1" customFormat="1" ht="18" customHeight="1">
      <c r="A18" s="18"/>
      <c r="B18" s="221" t="s">
        <v>5</v>
      </c>
      <c r="C18" s="219"/>
      <c r="D18" s="209"/>
      <c r="E18" s="223"/>
      <c r="F18" s="209"/>
      <c r="G18" s="209"/>
      <c r="H18" s="209"/>
      <c r="I18" s="219" t="s">
        <v>25</v>
      </c>
      <c r="J18" s="349">
        <f>'Data Record'!N2</f>
        <v>42005</v>
      </c>
      <c r="K18" s="349"/>
      <c r="L18" s="349"/>
      <c r="M18" s="349"/>
      <c r="N18" s="22"/>
      <c r="O18" s="25"/>
      <c r="P18" s="25"/>
      <c r="Q18" s="25"/>
      <c r="R18" s="39"/>
      <c r="S18" s="22"/>
      <c r="T18" s="25"/>
      <c r="U18" s="22"/>
    </row>
    <row r="19" spans="1:23" s="1" customFormat="1" ht="18" customHeight="1">
      <c r="A19" s="18"/>
      <c r="B19" s="221" t="s">
        <v>6</v>
      </c>
      <c r="C19" s="219"/>
      <c r="D19" s="209"/>
      <c r="E19" s="221"/>
      <c r="F19" s="209"/>
      <c r="G19" s="209"/>
      <c r="H19" s="209"/>
      <c r="I19" s="219" t="s">
        <v>25</v>
      </c>
      <c r="J19" s="349">
        <f>'Data Record'!V2</f>
        <v>42129</v>
      </c>
      <c r="K19" s="349"/>
      <c r="L19" s="349"/>
      <c r="M19" s="349"/>
      <c r="N19" s="22"/>
      <c r="O19" s="25"/>
      <c r="P19" s="25"/>
      <c r="Q19" s="25"/>
      <c r="R19" s="39"/>
      <c r="S19" s="22"/>
      <c r="T19" s="25"/>
      <c r="U19" s="22"/>
    </row>
    <row r="20" spans="1:23" s="1" customFormat="1" ht="18" customHeight="1">
      <c r="A20" s="18"/>
      <c r="B20" s="208" t="s">
        <v>76</v>
      </c>
      <c r="C20" s="219"/>
      <c r="D20" s="209"/>
      <c r="E20" s="208"/>
      <c r="F20" s="209"/>
      <c r="G20" s="209"/>
      <c r="H20" s="209"/>
      <c r="I20" s="219" t="s">
        <v>25</v>
      </c>
      <c r="J20" s="351">
        <f>J19+366</f>
        <v>42495</v>
      </c>
      <c r="K20" s="351"/>
      <c r="L20" s="351"/>
      <c r="M20" s="351"/>
      <c r="N20" s="22"/>
      <c r="O20" s="25"/>
      <c r="P20" s="25"/>
      <c r="Q20" s="25"/>
      <c r="R20" s="39"/>
      <c r="S20" s="22"/>
      <c r="T20" s="25"/>
      <c r="U20" s="22"/>
    </row>
    <row r="21" spans="1:23" s="1" customFormat="1" ht="18" customHeight="1">
      <c r="A21" s="18"/>
      <c r="B21" s="208"/>
      <c r="C21" s="219"/>
      <c r="D21" s="209"/>
      <c r="E21" s="208"/>
      <c r="F21" s="209"/>
      <c r="G21" s="219"/>
      <c r="H21" s="209"/>
      <c r="I21" s="224"/>
      <c r="J21" s="224"/>
      <c r="K21" s="224"/>
      <c r="L21" s="25"/>
      <c r="M21" s="25"/>
      <c r="N21" s="22"/>
      <c r="O21" s="25"/>
      <c r="P21" s="39"/>
      <c r="Q21" s="22"/>
      <c r="R21" s="25"/>
      <c r="S21" s="22"/>
      <c r="T21" s="22"/>
      <c r="U21" s="22"/>
    </row>
    <row r="22" spans="1:23" s="1" customFormat="1" ht="18" customHeight="1">
      <c r="A22" s="18"/>
      <c r="B22" s="213" t="s">
        <v>4</v>
      </c>
      <c r="C22" s="213"/>
      <c r="D22" s="213"/>
      <c r="E22" s="213"/>
      <c r="F22" s="213"/>
      <c r="G22" s="213"/>
      <c r="H22" s="213"/>
      <c r="I22" s="43"/>
      <c r="J22" s="25"/>
      <c r="K22" s="25"/>
      <c r="L22" s="209"/>
      <c r="M22" s="22"/>
      <c r="N22" s="22"/>
      <c r="O22" s="135"/>
      <c r="P22" s="135"/>
      <c r="Q22" s="22"/>
      <c r="R22" s="22"/>
      <c r="S22" s="22"/>
      <c r="T22" s="22"/>
      <c r="U22" s="22"/>
    </row>
    <row r="23" spans="1:23" s="1" customFormat="1" ht="18" customHeight="1">
      <c r="A23" s="18"/>
      <c r="B23" s="213" t="s">
        <v>9</v>
      </c>
      <c r="C23" s="213"/>
      <c r="D23" s="213"/>
      <c r="E23" s="213"/>
      <c r="F23" s="209"/>
      <c r="G23" s="209"/>
      <c r="H23" s="209"/>
      <c r="I23" s="210" t="s">
        <v>25</v>
      </c>
      <c r="J23" s="225" t="s">
        <v>126</v>
      </c>
      <c r="K23" s="22" t="s">
        <v>77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</row>
    <row r="24" spans="1:23" s="1" customFormat="1" ht="18" customHeight="1">
      <c r="A24" s="18"/>
      <c r="B24" s="213" t="s">
        <v>10</v>
      </c>
      <c r="C24" s="208"/>
      <c r="D24" s="208"/>
      <c r="E24" s="208"/>
      <c r="F24" s="209"/>
      <c r="G24" s="209"/>
      <c r="H24" s="209"/>
      <c r="I24" s="212" t="s">
        <v>25</v>
      </c>
      <c r="J24" s="226">
        <v>0.5</v>
      </c>
      <c r="K24" s="22" t="s">
        <v>78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3"/>
      <c r="W24" s="3"/>
    </row>
    <row r="25" spans="1:23" s="1" customFormat="1" ht="18" customHeight="1">
      <c r="A25" s="18"/>
      <c r="B25" s="213" t="s">
        <v>8</v>
      </c>
      <c r="C25" s="208"/>
      <c r="D25" s="208"/>
      <c r="E25" s="208"/>
      <c r="F25" s="209"/>
      <c r="G25" s="209"/>
      <c r="H25" s="209"/>
      <c r="I25" s="212" t="s">
        <v>25</v>
      </c>
      <c r="J25" s="225" t="s">
        <v>79</v>
      </c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3"/>
      <c r="W25" s="3"/>
    </row>
    <row r="26" spans="1:23" s="1" customFormat="1" ht="18" customHeight="1">
      <c r="A26" s="18"/>
      <c r="B26" s="209"/>
      <c r="C26" s="209"/>
      <c r="D26" s="208"/>
      <c r="E26" s="208"/>
      <c r="F26" s="208"/>
      <c r="G26" s="208"/>
      <c r="H26" s="212"/>
      <c r="I26" s="22"/>
      <c r="J26" s="22"/>
      <c r="K26" s="22"/>
      <c r="L26" s="22"/>
      <c r="M26" s="22"/>
      <c r="N26" s="25"/>
      <c r="O26" s="22"/>
      <c r="P26" s="22"/>
      <c r="Q26" s="22"/>
      <c r="R26" s="22"/>
      <c r="S26" s="22"/>
      <c r="T26" s="22"/>
      <c r="U26" s="21"/>
      <c r="V26" s="3"/>
    </row>
    <row r="27" spans="1:23" s="1" customFormat="1" ht="18" customHeight="1">
      <c r="A27" s="28"/>
      <c r="B27" s="208"/>
      <c r="C27" s="209"/>
      <c r="D27" s="208"/>
      <c r="E27" s="208"/>
      <c r="F27" s="208"/>
      <c r="G27" s="208"/>
      <c r="H27" s="22"/>
      <c r="I27" s="21"/>
      <c r="J27" s="22"/>
      <c r="K27" s="22"/>
      <c r="L27" s="22"/>
      <c r="M27" s="21"/>
      <c r="N27" s="22"/>
      <c r="O27" s="22"/>
      <c r="P27" s="22"/>
      <c r="Q27" s="22"/>
      <c r="R27" s="22"/>
      <c r="S27" s="22"/>
      <c r="T27" s="21"/>
      <c r="U27" s="22"/>
    </row>
    <row r="28" spans="1:23" s="1" customFormat="1" ht="18" customHeight="1">
      <c r="A28" s="18"/>
      <c r="B28" s="209" t="s">
        <v>32</v>
      </c>
      <c r="C28" s="47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227"/>
      <c r="V28" s="13"/>
      <c r="W28" s="63"/>
    </row>
    <row r="29" spans="1:23" s="1" customFormat="1" ht="18" customHeight="1">
      <c r="A29" s="18"/>
      <c r="B29" s="228"/>
      <c r="C29" s="229" t="s">
        <v>127</v>
      </c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18"/>
    </row>
    <row r="30" spans="1:23" s="1" customFormat="1" ht="18" customHeight="1">
      <c r="A30" s="18"/>
      <c r="B30" s="22" t="s">
        <v>128</v>
      </c>
      <c r="C30" s="22"/>
      <c r="D30" s="18"/>
      <c r="E30" s="18"/>
      <c r="F30" s="18"/>
      <c r="G30" s="46"/>
      <c r="H30" s="46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18"/>
    </row>
    <row r="31" spans="1:23" s="1" customFormat="1" ht="18" customHeight="1">
      <c r="A31" s="18"/>
      <c r="B31" s="22" t="s">
        <v>129</v>
      </c>
      <c r="C31" s="22"/>
      <c r="D31" s="46"/>
      <c r="E31" s="46"/>
      <c r="F31" s="46"/>
      <c r="G31" s="46"/>
      <c r="H31" s="46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18"/>
    </row>
    <row r="32" spans="1:23" s="1" customFormat="1" ht="18" customHeight="1">
      <c r="A32" s="18"/>
      <c r="B32" s="22" t="s">
        <v>130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18"/>
    </row>
    <row r="33" spans="1:32" s="1" customFormat="1" ht="18" customHeight="1">
      <c r="A33" s="18"/>
      <c r="B33" s="22" t="s">
        <v>131</v>
      </c>
      <c r="C33" s="22"/>
      <c r="X33" s="118">
        <v>1</v>
      </c>
      <c r="Y33" s="161" t="s">
        <v>80</v>
      </c>
    </row>
    <row r="34" spans="1:32" s="1" customFormat="1" ht="18" customHeight="1">
      <c r="A34" s="18"/>
      <c r="B34" s="22" t="s">
        <v>132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18"/>
      <c r="X34" s="118">
        <v>3</v>
      </c>
      <c r="Y34" s="149" t="s">
        <v>81</v>
      </c>
    </row>
    <row r="35" spans="1:32" s="1" customFormat="1" ht="18" customHeight="1">
      <c r="A35" s="18"/>
      <c r="B35" s="121"/>
      <c r="C35" s="47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18"/>
    </row>
    <row r="36" spans="1:32" s="1" customFormat="1" ht="18" customHeight="1">
      <c r="A36" s="18"/>
      <c r="B36" s="120"/>
      <c r="C36" s="120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18"/>
      <c r="T36" s="18"/>
      <c r="X36" s="133">
        <v>8</v>
      </c>
      <c r="Y36" s="149" t="s">
        <v>71</v>
      </c>
      <c r="AA36" s="162"/>
      <c r="AB36" s="230"/>
      <c r="AC36" s="155"/>
      <c r="AD36" s="155"/>
      <c r="AE36" s="155"/>
      <c r="AF36" s="155"/>
    </row>
    <row r="37" spans="1:32" s="1" customFormat="1" ht="18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X37" s="131">
        <v>9</v>
      </c>
      <c r="Y37" s="149" t="s">
        <v>72</v>
      </c>
      <c r="AA37" s="162"/>
      <c r="AB37" s="230"/>
      <c r="AC37" s="155"/>
      <c r="AD37" s="155"/>
      <c r="AE37" s="155"/>
      <c r="AF37" s="155"/>
    </row>
    <row r="38" spans="1:32" s="1" customFormat="1" ht="18" customHeight="1">
      <c r="A38" s="18"/>
      <c r="B38" s="208" t="s">
        <v>82</v>
      </c>
      <c r="C38" s="22"/>
      <c r="D38" s="22"/>
      <c r="E38" s="22"/>
      <c r="F38" s="352">
        <f>J19+1</f>
        <v>42130</v>
      </c>
      <c r="G38" s="352"/>
      <c r="H38" s="352"/>
      <c r="I38" s="352"/>
      <c r="J38" s="231"/>
      <c r="K38" s="22"/>
      <c r="L38" s="353" t="s">
        <v>33</v>
      </c>
      <c r="M38" s="353"/>
      <c r="N38" s="353"/>
      <c r="O38" s="353"/>
      <c r="P38" s="32"/>
      <c r="Q38" s="32"/>
      <c r="R38" s="32"/>
      <c r="S38" s="32"/>
      <c r="T38" s="32"/>
      <c r="U38" s="22"/>
      <c r="X38" s="133">
        <v>10</v>
      </c>
      <c r="Y38" s="149" t="s">
        <v>133</v>
      </c>
      <c r="AA38" s="162"/>
      <c r="AB38" s="230"/>
      <c r="AC38" s="155"/>
      <c r="AD38" s="155"/>
      <c r="AE38" s="155"/>
      <c r="AF38" s="155"/>
    </row>
    <row r="39" spans="1:32" s="1" customFormat="1" ht="18" customHeight="1">
      <c r="A39" s="48"/>
      <c r="B39" s="22"/>
      <c r="C39" s="22"/>
      <c r="D39" s="22"/>
      <c r="E39" s="22"/>
      <c r="F39" s="22"/>
      <c r="G39" s="22"/>
      <c r="H39" s="22"/>
      <c r="I39" s="43"/>
      <c r="J39" s="22"/>
      <c r="K39" s="22"/>
      <c r="L39" s="22"/>
      <c r="M39" s="22"/>
      <c r="N39" s="232"/>
      <c r="O39" s="233">
        <v>3</v>
      </c>
      <c r="P39" s="234" t="str">
        <f>IF(O39=1,"( Mr.Sombut Srikampa )",IF(O39=3,"( Mr. Natthaphol Boonmee )"))</f>
        <v>( Mr. Natthaphol Boonmee )</v>
      </c>
      <c r="Q39" s="234"/>
      <c r="R39" s="234"/>
      <c r="S39" s="234"/>
      <c r="T39" s="234"/>
      <c r="U39" s="208"/>
      <c r="V39" s="2"/>
      <c r="W39" s="2"/>
      <c r="X39" s="131">
        <v>11</v>
      </c>
      <c r="Y39" s="149" t="s">
        <v>73</v>
      </c>
      <c r="AA39" s="162"/>
      <c r="AB39" s="230"/>
      <c r="AC39" s="155"/>
      <c r="AD39" s="155"/>
      <c r="AE39" s="155"/>
      <c r="AF39" s="155"/>
    </row>
    <row r="40" spans="1:32" s="1" customFormat="1" ht="18" customHeight="1">
      <c r="A40" s="18"/>
      <c r="B40" s="208" t="s">
        <v>134</v>
      </c>
      <c r="C40" s="208"/>
      <c r="D40" s="208"/>
      <c r="E40" s="22"/>
      <c r="F40" s="21" t="s">
        <v>73</v>
      </c>
      <c r="G40" s="231"/>
      <c r="H40" s="231"/>
      <c r="I40" s="231"/>
      <c r="J40" s="22"/>
      <c r="K40" s="22"/>
      <c r="L40" s="21"/>
      <c r="M40" s="22"/>
      <c r="N40" s="22"/>
      <c r="O40" s="22"/>
      <c r="P40" s="355" t="s">
        <v>11</v>
      </c>
      <c r="Q40" s="355"/>
      <c r="R40" s="355"/>
      <c r="S40" s="355"/>
      <c r="T40" s="355"/>
      <c r="U40" s="208"/>
      <c r="V40" s="2"/>
      <c r="W40" s="2"/>
      <c r="X40" s="118"/>
      <c r="Y40" s="149"/>
      <c r="Z40"/>
      <c r="AA40" s="156"/>
      <c r="AB40" s="156"/>
      <c r="AC40" s="156"/>
    </row>
    <row r="41" spans="1:32" s="1" customFormat="1" ht="18" customHeight="1">
      <c r="A41" s="18"/>
      <c r="D41" s="356"/>
      <c r="E41" s="356"/>
      <c r="F41" s="356"/>
      <c r="G41" s="356"/>
      <c r="H41" s="356"/>
      <c r="K41" s="28"/>
      <c r="L41" s="18"/>
      <c r="M41" s="18"/>
      <c r="N41" s="43"/>
      <c r="O41" s="43"/>
      <c r="P41" s="43"/>
      <c r="Q41" s="43"/>
      <c r="R41" s="43"/>
      <c r="S41" s="19"/>
      <c r="T41" s="2"/>
      <c r="U41" s="2"/>
      <c r="V41" s="2"/>
      <c r="W41" s="2"/>
    </row>
    <row r="42" spans="1:32" s="1" customFormat="1" ht="16.5" customHeight="1">
      <c r="A42" s="350"/>
      <c r="B42" s="350"/>
      <c r="C42" s="350"/>
      <c r="D42" s="350"/>
      <c r="E42" s="350"/>
      <c r="F42" s="350"/>
      <c r="G42" s="350"/>
      <c r="H42" s="350"/>
      <c r="I42" s="350"/>
      <c r="J42" s="350"/>
      <c r="K42" s="350"/>
      <c r="L42" s="350"/>
      <c r="M42" s="350"/>
      <c r="N42" s="350"/>
      <c r="O42" s="350"/>
      <c r="P42" s="350"/>
      <c r="Q42" s="350"/>
      <c r="R42" s="350"/>
      <c r="S42" s="350"/>
      <c r="T42" s="350"/>
      <c r="U42" s="148"/>
    </row>
    <row r="43" spans="1:32" ht="18.75" customHeight="1"/>
    <row r="44" spans="1:32" ht="18.75" customHeight="1"/>
    <row r="45" spans="1:32" ht="18.75" customHeight="1"/>
    <row r="46" spans="1:32" ht="18.75" customHeight="1"/>
    <row r="47" spans="1:32" ht="18.75" customHeight="1"/>
    <row r="48" spans="1:32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</sheetData>
  <mergeCells count="10">
    <mergeCell ref="A3:V3"/>
    <mergeCell ref="J18:M18"/>
    <mergeCell ref="J19:M19"/>
    <mergeCell ref="A42:T42"/>
    <mergeCell ref="J20:M20"/>
    <mergeCell ref="F38:I38"/>
    <mergeCell ref="L38:O38"/>
    <mergeCell ref="J15:M15"/>
    <mergeCell ref="P40:T40"/>
    <mergeCell ref="D41:H41"/>
  </mergeCells>
  <phoneticPr fontId="24" type="noConversion"/>
  <pageMargins left="0" right="0" top="0.98425196850393704" bottom="0" header="0" footer="0"/>
  <pageSetup paperSize="9" orientation="portrait" r:id="rId1"/>
  <headerFooter>
    <oddFooter>&amp;R&amp;"Gulim,Regular"SP-FM-04-15 REV.0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FF00"/>
  </sheetPr>
  <dimension ref="A1:AJ61"/>
  <sheetViews>
    <sheetView view="pageBreakPreview" zoomScaleSheetLayoutView="100" workbookViewId="0">
      <selection activeCell="F9" sqref="F9"/>
    </sheetView>
  </sheetViews>
  <sheetFormatPr defaultColWidth="10.42578125" defaultRowHeight="20.25"/>
  <cols>
    <col min="1" max="22" width="4.28515625" style="17" customWidth="1"/>
    <col min="23" max="23" width="4.85546875" style="17" customWidth="1"/>
    <col min="24" max="29" width="5.28515625" style="17" customWidth="1"/>
    <col min="30" max="16384" width="10.42578125" style="17"/>
  </cols>
  <sheetData>
    <row r="1" spans="1:36" customFormat="1" ht="21.75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36" customFormat="1" ht="13.5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36" customFormat="1" ht="34.5" customHeight="1">
      <c r="A3" s="348" t="s">
        <v>51</v>
      </c>
      <c r="B3" s="348"/>
      <c r="C3" s="348"/>
      <c r="D3" s="348"/>
      <c r="E3" s="348"/>
      <c r="F3" s="348"/>
      <c r="G3" s="348"/>
      <c r="H3" s="348"/>
      <c r="I3" s="348"/>
      <c r="J3" s="348"/>
      <c r="K3" s="348"/>
      <c r="L3" s="348"/>
      <c r="M3" s="348"/>
      <c r="N3" s="348"/>
      <c r="O3" s="348"/>
      <c r="P3" s="348"/>
      <c r="Q3" s="348"/>
      <c r="R3" s="348"/>
      <c r="S3" s="348"/>
      <c r="T3" s="348"/>
      <c r="U3" s="348"/>
      <c r="V3" s="348"/>
    </row>
    <row r="4" spans="1:36" customFormat="1" ht="18.75" customHeigh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"/>
      <c r="V4" s="1"/>
    </row>
    <row r="5" spans="1:36" customFormat="1" ht="17.25" customHeight="1">
      <c r="A5" s="18"/>
      <c r="B5" s="208" t="s">
        <v>24</v>
      </c>
      <c r="C5" s="208"/>
      <c r="D5" s="209"/>
      <c r="E5" s="208"/>
      <c r="F5" s="17"/>
      <c r="G5" s="210" t="s">
        <v>25</v>
      </c>
      <c r="H5" s="21" t="str">
        <f>Certificate!J5</f>
        <v>SPR15120012-1</v>
      </c>
      <c r="I5" s="22"/>
      <c r="J5" s="22"/>
      <c r="K5" s="22"/>
      <c r="L5" s="21"/>
      <c r="M5" s="21"/>
      <c r="N5" s="21"/>
      <c r="O5" s="21"/>
      <c r="P5" s="22"/>
      <c r="Q5" s="22"/>
      <c r="R5" s="17"/>
      <c r="S5" s="209" t="s">
        <v>147</v>
      </c>
      <c r="T5" s="17"/>
      <c r="U5" s="209"/>
      <c r="V5" s="209"/>
    </row>
    <row r="6" spans="1:36" customFormat="1" ht="18" customHeight="1">
      <c r="A6" s="18"/>
      <c r="B6" s="121"/>
      <c r="C6" s="20"/>
      <c r="D6" s="20"/>
      <c r="E6" s="19"/>
      <c r="F6" s="23"/>
      <c r="G6" s="23"/>
      <c r="H6" s="23"/>
      <c r="I6" s="122"/>
      <c r="J6" s="119"/>
      <c r="K6" s="120"/>
      <c r="L6" s="119"/>
      <c r="M6" s="119"/>
      <c r="N6" s="21"/>
      <c r="O6" s="21"/>
      <c r="P6" s="22"/>
      <c r="Q6" s="22"/>
      <c r="R6" s="22"/>
      <c r="S6" s="17"/>
      <c r="T6" s="17"/>
      <c r="U6" s="17"/>
      <c r="V6" s="1"/>
    </row>
    <row r="7" spans="1:36" customFormat="1" ht="17.25" customHeight="1">
      <c r="A7" s="18"/>
      <c r="B7" s="123"/>
      <c r="C7" s="24"/>
      <c r="D7" s="20"/>
      <c r="E7" s="20"/>
      <c r="F7" s="20"/>
      <c r="G7" s="20"/>
      <c r="H7" s="20"/>
      <c r="I7" s="118"/>
      <c r="J7" s="124"/>
      <c r="K7" s="120"/>
      <c r="L7" s="125"/>
      <c r="M7" s="125"/>
      <c r="N7" s="26"/>
      <c r="O7" s="26"/>
      <c r="P7" s="26"/>
      <c r="Q7" s="26"/>
      <c r="R7" s="26"/>
      <c r="S7" s="26"/>
      <c r="T7" s="36"/>
      <c r="U7" s="36"/>
      <c r="V7" s="5"/>
    </row>
    <row r="8" spans="1:36" customFormat="1" ht="13.5" customHeight="1">
      <c r="A8" s="18"/>
      <c r="B8" s="121"/>
      <c r="C8" s="24"/>
      <c r="D8" s="24"/>
      <c r="E8" s="20"/>
      <c r="F8" s="20"/>
      <c r="G8" s="373" t="s">
        <v>148</v>
      </c>
      <c r="H8" s="373"/>
      <c r="I8" s="373"/>
      <c r="J8" s="373"/>
      <c r="K8" s="373"/>
      <c r="L8" s="373"/>
      <c r="M8" s="373"/>
      <c r="N8" s="373"/>
      <c r="O8" s="373"/>
      <c r="P8" s="373"/>
      <c r="Q8" s="26"/>
      <c r="R8" s="26"/>
      <c r="S8" s="26"/>
      <c r="T8" s="26"/>
      <c r="U8" s="36"/>
      <c r="V8" s="5"/>
    </row>
    <row r="9" spans="1:36" customFormat="1" ht="13.5" customHeight="1">
      <c r="A9" s="18"/>
      <c r="B9" s="121"/>
      <c r="C9" s="24"/>
      <c r="D9" s="24"/>
      <c r="E9" s="20"/>
      <c r="F9" s="20"/>
      <c r="G9" s="373"/>
      <c r="H9" s="373"/>
      <c r="I9" s="373"/>
      <c r="J9" s="373"/>
      <c r="K9" s="373"/>
      <c r="L9" s="373"/>
      <c r="M9" s="373"/>
      <c r="N9" s="373"/>
      <c r="O9" s="373"/>
      <c r="P9" s="373"/>
      <c r="Q9" s="26"/>
      <c r="R9" s="26"/>
      <c r="S9" s="26"/>
      <c r="T9" s="26"/>
      <c r="U9" s="36"/>
      <c r="V9" s="5"/>
    </row>
    <row r="10" spans="1:36" s="3" customFormat="1" ht="18.75" customHeight="1">
      <c r="A10" s="28"/>
      <c r="B10" s="126"/>
      <c r="C10" s="29"/>
      <c r="D10" s="29"/>
      <c r="E10" s="29"/>
      <c r="F10" s="29"/>
      <c r="G10" s="30"/>
      <c r="H10" s="31"/>
      <c r="I10" s="127"/>
      <c r="J10" s="127"/>
      <c r="K10" s="127"/>
      <c r="L10" s="127"/>
      <c r="M10" s="127"/>
      <c r="N10" s="32"/>
      <c r="O10" s="32"/>
      <c r="P10" s="32"/>
      <c r="Q10" s="33"/>
      <c r="R10" s="28"/>
      <c r="S10" s="27"/>
      <c r="T10" s="5"/>
      <c r="V10" s="34"/>
      <c r="W10" s="7"/>
    </row>
    <row r="11" spans="1:36" s="22" customFormat="1" ht="23.1" customHeight="1">
      <c r="B11" s="370" t="s">
        <v>26</v>
      </c>
      <c r="C11" s="371"/>
      <c r="D11" s="371"/>
      <c r="E11" s="371"/>
      <c r="F11" s="371"/>
      <c r="G11" s="372"/>
      <c r="H11" s="370" t="s">
        <v>1</v>
      </c>
      <c r="I11" s="371"/>
      <c r="J11" s="372"/>
      <c r="K11" s="370" t="s">
        <v>0</v>
      </c>
      <c r="L11" s="371"/>
      <c r="M11" s="372"/>
      <c r="N11" s="370" t="s">
        <v>7</v>
      </c>
      <c r="O11" s="371"/>
      <c r="P11" s="371"/>
      <c r="Q11" s="372"/>
      <c r="R11" s="371" t="s">
        <v>29</v>
      </c>
      <c r="S11" s="371"/>
      <c r="T11" s="371"/>
      <c r="U11" s="372"/>
      <c r="W11" s="229"/>
    </row>
    <row r="12" spans="1:36" s="22" customFormat="1" ht="23.1" customHeight="1">
      <c r="B12" s="362" t="s">
        <v>36</v>
      </c>
      <c r="C12" s="363"/>
      <c r="D12" s="363"/>
      <c r="E12" s="363"/>
      <c r="F12" s="363"/>
      <c r="G12" s="363"/>
      <c r="H12" s="362" t="s">
        <v>37</v>
      </c>
      <c r="I12" s="364"/>
      <c r="J12" s="365"/>
      <c r="K12" s="366" t="s">
        <v>20</v>
      </c>
      <c r="L12" s="364"/>
      <c r="M12" s="365"/>
      <c r="N12" s="362" t="e">
        <f>[1]Dimension!$L$2</f>
        <v>#REF!</v>
      </c>
      <c r="O12" s="364"/>
      <c r="P12" s="364"/>
      <c r="Q12" s="365"/>
      <c r="R12" s="367" t="e">
        <f>'[2]SP-SD-001'!$Q$6</f>
        <v>#REF!</v>
      </c>
      <c r="S12" s="368"/>
      <c r="T12" s="368"/>
      <c r="U12" s="369"/>
      <c r="V12" s="25"/>
      <c r="W12" s="25"/>
      <c r="X12" s="25"/>
      <c r="Y12" s="25"/>
      <c r="Z12" s="159"/>
    </row>
    <row r="13" spans="1:36" s="22" customFormat="1" ht="16.5" customHeight="1">
      <c r="B13" s="221"/>
      <c r="C13" s="213"/>
      <c r="D13" s="213"/>
      <c r="E13" s="213"/>
      <c r="F13" s="209"/>
      <c r="G13" s="209"/>
      <c r="H13" s="209"/>
      <c r="I13" s="219"/>
      <c r="J13" s="25"/>
      <c r="L13" s="25"/>
      <c r="O13" s="25"/>
      <c r="P13" s="25"/>
      <c r="AH13" s="25"/>
      <c r="AI13" s="25"/>
    </row>
    <row r="14" spans="1:36" s="22" customFormat="1" ht="21" customHeight="1">
      <c r="B14" s="223" t="s">
        <v>52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25"/>
      <c r="AI14" s="25"/>
      <c r="AJ14" s="25"/>
    </row>
    <row r="15" spans="1:36" s="22" customFormat="1" ht="21" customHeight="1">
      <c r="C15" s="22" t="s">
        <v>30</v>
      </c>
      <c r="P15" s="25"/>
      <c r="Q15" s="25"/>
      <c r="R15" s="25"/>
      <c r="S15" s="25"/>
      <c r="T15" s="39"/>
      <c r="V15" s="25"/>
      <c r="AI15" s="25"/>
      <c r="AJ15" s="25"/>
    </row>
    <row r="16" spans="1:36" s="22" customFormat="1" ht="21" customHeight="1">
      <c r="B16" s="47" t="s">
        <v>31</v>
      </c>
      <c r="C16" s="46"/>
      <c r="D16" s="46"/>
      <c r="E16" s="46"/>
      <c r="F16" s="46"/>
      <c r="G16" s="46"/>
      <c r="H16" s="46"/>
      <c r="P16" s="25"/>
      <c r="Q16" s="25"/>
      <c r="R16" s="39"/>
      <c r="T16" s="25"/>
      <c r="AG16" s="25"/>
      <c r="AH16" s="25"/>
    </row>
    <row r="17" spans="1:35" s="1" customFormat="1" ht="16.5" customHeight="1">
      <c r="A17" s="18"/>
      <c r="B17" s="128"/>
      <c r="C17" s="35"/>
      <c r="D17" s="20"/>
      <c r="E17" s="40"/>
      <c r="F17" s="20"/>
      <c r="G17" s="20"/>
      <c r="H17" s="20"/>
      <c r="I17" s="129"/>
      <c r="J17" s="357"/>
      <c r="K17" s="358"/>
      <c r="L17" s="358"/>
      <c r="M17" s="358"/>
      <c r="O17" s="25"/>
      <c r="P17" s="25"/>
      <c r="Q17" s="25"/>
      <c r="R17" s="39"/>
      <c r="S17" s="18"/>
      <c r="T17" s="37"/>
      <c r="U17" s="18"/>
      <c r="Y17" s="10"/>
      <c r="Z17" s="9"/>
      <c r="AF17" s="12"/>
      <c r="AG17" s="12"/>
      <c r="AH17" s="12"/>
    </row>
    <row r="18" spans="1:35" s="1" customFormat="1" ht="16.5" customHeight="1">
      <c r="A18" s="18"/>
      <c r="B18" s="128"/>
      <c r="C18" s="35"/>
      <c r="D18" s="20"/>
      <c r="E18" s="38"/>
      <c r="F18" s="20"/>
      <c r="G18" s="20"/>
      <c r="H18" s="20"/>
      <c r="I18" s="129"/>
      <c r="J18" s="357"/>
      <c r="K18" s="358"/>
      <c r="L18" s="358"/>
      <c r="M18" s="358"/>
      <c r="O18" s="25"/>
      <c r="P18" s="25"/>
      <c r="Q18" s="25"/>
      <c r="R18" s="39"/>
      <c r="S18" s="18"/>
      <c r="T18" s="37"/>
      <c r="U18" s="18"/>
      <c r="AG18" s="4"/>
      <c r="AH18" s="4"/>
    </row>
    <row r="19" spans="1:35" s="1" customFormat="1" ht="16.5" customHeight="1">
      <c r="A19" s="18"/>
      <c r="B19" s="117"/>
      <c r="C19" s="35"/>
      <c r="D19" s="20"/>
      <c r="E19" s="19"/>
      <c r="F19" s="20"/>
      <c r="G19" s="20"/>
      <c r="H19" s="20"/>
      <c r="I19" s="129"/>
      <c r="J19" s="358"/>
      <c r="K19" s="358"/>
      <c r="L19" s="358"/>
      <c r="M19" s="358"/>
      <c r="O19" s="25"/>
      <c r="P19" s="25"/>
      <c r="Q19" s="25"/>
      <c r="R19" s="39"/>
      <c r="S19" s="18"/>
      <c r="T19" s="37"/>
      <c r="U19" s="18"/>
      <c r="AG19" s="4"/>
      <c r="AH19" s="4"/>
    </row>
    <row r="20" spans="1:35" s="1" customFormat="1" ht="18.75" customHeight="1">
      <c r="A20" s="18"/>
      <c r="B20" s="117"/>
      <c r="C20" s="35"/>
      <c r="D20" s="20"/>
      <c r="E20" s="19"/>
      <c r="F20" s="20"/>
      <c r="G20" s="35"/>
      <c r="H20" s="41"/>
      <c r="I20" s="132"/>
      <c r="J20" s="132"/>
      <c r="K20" s="132"/>
      <c r="L20" s="124"/>
      <c r="M20" s="124"/>
      <c r="O20" s="25"/>
      <c r="P20" s="39"/>
      <c r="Q20" s="18"/>
      <c r="R20" s="37"/>
      <c r="S20" s="18"/>
      <c r="AF20" s="4"/>
    </row>
    <row r="21" spans="1:35" s="1" customFormat="1" ht="16.5" customHeight="1">
      <c r="A21" s="18"/>
      <c r="B21" s="123"/>
      <c r="C21" s="24"/>
      <c r="D21" s="24"/>
      <c r="E21" s="24"/>
      <c r="F21" s="24"/>
      <c r="G21" s="24"/>
      <c r="H21" s="42"/>
      <c r="I21" s="133"/>
      <c r="J21" s="124"/>
      <c r="K21" s="124"/>
      <c r="L21" s="134"/>
      <c r="M21" s="120"/>
      <c r="O21" s="135"/>
      <c r="P21" s="135"/>
      <c r="Q21" s="18"/>
      <c r="R21" s="18"/>
      <c r="S21" s="18"/>
      <c r="AF21" s="136"/>
      <c r="AG21" s="136"/>
    </row>
    <row r="22" spans="1:35" s="1" customFormat="1" ht="16.5" customHeight="1">
      <c r="A22" s="18"/>
      <c r="B22" s="123"/>
      <c r="C22" s="24"/>
      <c r="D22" s="24"/>
      <c r="E22" s="24"/>
      <c r="F22" s="20"/>
      <c r="G22" s="20"/>
      <c r="H22" s="20"/>
      <c r="I22" s="118"/>
      <c r="J22" s="137"/>
      <c r="K22" s="120"/>
      <c r="L22" s="120"/>
      <c r="M22" s="120"/>
      <c r="O22" s="22"/>
      <c r="P22" s="22"/>
      <c r="Q22" s="22"/>
      <c r="R22" s="22"/>
      <c r="S22" s="18"/>
      <c r="T22" s="18"/>
      <c r="U22" s="18"/>
      <c r="AG22" s="11"/>
      <c r="AH22" s="138"/>
      <c r="AI22" s="3"/>
    </row>
    <row r="23" spans="1:35" s="1" customFormat="1" ht="16.5" customHeight="1">
      <c r="A23" s="18"/>
      <c r="B23" s="123"/>
      <c r="C23" s="19"/>
      <c r="D23" s="19"/>
      <c r="E23" s="19"/>
      <c r="F23" s="20"/>
      <c r="G23" s="20"/>
      <c r="H23" s="20"/>
      <c r="I23" s="139"/>
      <c r="J23" s="137"/>
      <c r="K23" s="120"/>
      <c r="L23" s="120"/>
      <c r="M23" s="120"/>
      <c r="O23" s="22"/>
      <c r="P23" s="22"/>
      <c r="Q23" s="22"/>
      <c r="R23" s="22"/>
      <c r="S23" s="18"/>
      <c r="T23" s="18"/>
      <c r="U23" s="18"/>
      <c r="V23" s="3"/>
      <c r="W23" s="3"/>
      <c r="AC23" s="140"/>
      <c r="AD23" s="140"/>
      <c r="AE23" s="140"/>
      <c r="AF23" s="140"/>
      <c r="AG23" s="11"/>
      <c r="AH23" s="138"/>
      <c r="AI23" s="3"/>
    </row>
    <row r="24" spans="1:35" s="1" customFormat="1" ht="16.5" customHeight="1">
      <c r="A24" s="18"/>
      <c r="B24" s="123"/>
      <c r="C24" s="19"/>
      <c r="D24" s="19"/>
      <c r="E24" s="19"/>
      <c r="F24" s="20"/>
      <c r="G24" s="20"/>
      <c r="H24" s="20"/>
      <c r="I24" s="139"/>
      <c r="J24" s="137"/>
      <c r="K24" s="120"/>
      <c r="L24" s="120"/>
      <c r="M24" s="120"/>
      <c r="O24" s="22"/>
      <c r="P24" s="22"/>
      <c r="Q24" s="22"/>
      <c r="R24" s="22"/>
      <c r="S24" s="18"/>
      <c r="T24" s="18"/>
      <c r="U24" s="18"/>
      <c r="V24" s="3"/>
      <c r="W24" s="3"/>
      <c r="AC24" s="140"/>
      <c r="AD24" s="140"/>
      <c r="AE24" s="140"/>
      <c r="AF24" s="140"/>
      <c r="AG24" s="11"/>
      <c r="AH24" s="138"/>
      <c r="AI24" s="3"/>
    </row>
    <row r="25" spans="1:35" s="1" customFormat="1" ht="18.75" customHeight="1">
      <c r="A25" s="18"/>
      <c r="B25" s="121"/>
      <c r="C25" s="20"/>
      <c r="D25" s="19"/>
      <c r="E25" s="19"/>
      <c r="F25" s="19"/>
      <c r="G25" s="19"/>
      <c r="H25" s="23"/>
      <c r="I25" s="120"/>
      <c r="J25" s="120"/>
      <c r="K25" s="120"/>
      <c r="L25" s="120"/>
      <c r="M25" s="120"/>
      <c r="N25" s="37"/>
      <c r="O25" s="18"/>
      <c r="P25" s="18"/>
      <c r="Q25" s="18"/>
      <c r="R25" s="18"/>
      <c r="S25" s="18"/>
      <c r="T25" s="18"/>
      <c r="U25" s="3"/>
      <c r="V25" s="3"/>
      <c r="AA25" s="140"/>
      <c r="AB25" s="140"/>
      <c r="AC25" s="140"/>
      <c r="AD25" s="140"/>
      <c r="AE25" s="140"/>
      <c r="AF25" s="11"/>
      <c r="AG25" s="138"/>
      <c r="AH25" s="3"/>
    </row>
    <row r="26" spans="1:35" s="1" customFormat="1" ht="16.5" customHeight="1">
      <c r="A26" s="28"/>
      <c r="B26" s="117"/>
      <c r="C26" s="20"/>
      <c r="D26" s="19"/>
      <c r="E26" s="19"/>
      <c r="F26" s="19"/>
      <c r="G26" s="19"/>
      <c r="H26" s="44"/>
      <c r="I26" s="45"/>
      <c r="J26" s="44"/>
      <c r="K26" s="44"/>
      <c r="L26" s="44"/>
      <c r="M26" s="45"/>
      <c r="N26" s="44"/>
      <c r="O26" s="44"/>
      <c r="P26" s="44"/>
      <c r="Q26" s="44"/>
      <c r="R26" s="44"/>
      <c r="S26" s="44"/>
      <c r="T26" s="45"/>
    </row>
    <row r="27" spans="1:35" s="1" customFormat="1" ht="16.5" customHeight="1">
      <c r="A27" s="18"/>
      <c r="V27" s="141"/>
    </row>
    <row r="28" spans="1:35" s="1" customFormat="1" ht="16.5" customHeight="1">
      <c r="A28" s="18"/>
      <c r="V28" s="141"/>
    </row>
    <row r="29" spans="1:35" s="1" customFormat="1" ht="18.75" customHeight="1">
      <c r="A29" s="18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13"/>
      <c r="W29" s="13"/>
      <c r="X29" s="63"/>
      <c r="Y29" s="63"/>
    </row>
    <row r="30" spans="1:35" s="1" customFormat="1" ht="16.5" customHeight="1">
      <c r="A30" s="18"/>
      <c r="P30" s="130"/>
      <c r="Q30" s="130"/>
      <c r="R30" s="130"/>
      <c r="S30" s="130"/>
      <c r="T30" s="130"/>
      <c r="U30" s="13"/>
      <c r="V30" s="13"/>
      <c r="W30" s="63"/>
      <c r="X30" s="63"/>
    </row>
    <row r="31" spans="1:35" s="1" customFormat="1" ht="16.5" customHeight="1">
      <c r="A31" s="18"/>
      <c r="P31" s="22"/>
      <c r="Q31" s="22"/>
      <c r="R31" s="22"/>
      <c r="S31" s="22"/>
      <c r="T31" s="18"/>
    </row>
    <row r="32" spans="1:35" s="1" customFormat="1" ht="16.5" customHeight="1">
      <c r="A32" s="18"/>
      <c r="P32" s="22"/>
      <c r="Q32" s="22"/>
      <c r="R32" s="22"/>
      <c r="S32" s="22"/>
      <c r="T32" s="18"/>
    </row>
    <row r="33" spans="1:26" s="1" customFormat="1" ht="18.75" customHeight="1">
      <c r="A33" s="18"/>
      <c r="B33" s="47"/>
      <c r="C33" s="46"/>
      <c r="D33" s="46"/>
      <c r="E33" s="46"/>
      <c r="F33" s="46"/>
      <c r="G33" s="46"/>
      <c r="H33" s="46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18"/>
    </row>
    <row r="34" spans="1:26" s="1" customFormat="1" ht="16.5" customHeight="1">
      <c r="A34" s="18"/>
      <c r="B34" s="117"/>
      <c r="C34" s="142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8"/>
    </row>
    <row r="35" spans="1:26" s="1" customFormat="1" ht="16.5" customHeight="1">
      <c r="A35" s="18"/>
      <c r="B35" s="119"/>
      <c r="C35" s="119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8"/>
      <c r="T35" s="28"/>
    </row>
    <row r="36" spans="1:26" s="1" customFormat="1" ht="16.5" customHeight="1">
      <c r="A36" s="18"/>
      <c r="B36" s="143"/>
      <c r="C36" s="131"/>
      <c r="D36" s="46"/>
      <c r="E36" s="46"/>
      <c r="F36" s="46"/>
      <c r="G36" s="46"/>
      <c r="H36" s="46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8"/>
      <c r="T36" s="28"/>
    </row>
    <row r="37" spans="1:26" s="1" customFormat="1" ht="18.75" customHeight="1">
      <c r="A37" s="1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</row>
    <row r="38" spans="1:26" s="1" customFormat="1" ht="16.5" customHeight="1">
      <c r="A38" s="18"/>
      <c r="B38" s="117"/>
      <c r="C38" s="3"/>
      <c r="D38" s="3"/>
      <c r="E38" s="3"/>
      <c r="F38" s="359"/>
      <c r="G38" s="359"/>
      <c r="H38" s="359"/>
      <c r="I38" s="359"/>
      <c r="J38" s="144"/>
      <c r="K38" s="3"/>
      <c r="L38" s="360"/>
      <c r="M38" s="360"/>
      <c r="N38" s="360"/>
      <c r="O38" s="360"/>
      <c r="P38" s="21"/>
      <c r="Q38" s="21"/>
      <c r="R38" s="21"/>
      <c r="S38" s="21"/>
      <c r="T38" s="21"/>
    </row>
    <row r="39" spans="1:26" s="1" customFormat="1" ht="14.1" customHeight="1">
      <c r="A39" s="48"/>
      <c r="B39" s="3"/>
      <c r="C39" s="3"/>
      <c r="D39" s="3"/>
      <c r="E39" s="3"/>
      <c r="F39" s="119"/>
      <c r="G39" s="119"/>
      <c r="H39" s="119"/>
      <c r="I39" s="131"/>
      <c r="J39" s="28"/>
      <c r="K39" s="3"/>
      <c r="L39" s="28"/>
      <c r="M39" s="28"/>
      <c r="N39" s="145"/>
      <c r="O39" s="146"/>
      <c r="P39" s="131"/>
      <c r="Q39" s="131"/>
      <c r="R39" s="131"/>
      <c r="S39" s="131"/>
      <c r="T39" s="131"/>
      <c r="U39" s="2"/>
      <c r="V39" s="2"/>
      <c r="W39" s="2"/>
      <c r="X39" s="2"/>
      <c r="Y39" s="2"/>
      <c r="Z39" s="2"/>
    </row>
    <row r="40" spans="1:26" s="1" customFormat="1" ht="16.5" customHeight="1">
      <c r="A40" s="18"/>
      <c r="B40" s="117"/>
      <c r="C40" s="19"/>
      <c r="D40" s="19"/>
      <c r="E40" s="3"/>
      <c r="F40" s="119"/>
      <c r="G40" s="147"/>
      <c r="H40" s="147"/>
      <c r="I40" s="147"/>
      <c r="J40" s="3"/>
      <c r="K40" s="3"/>
      <c r="L40" s="28"/>
      <c r="M40" s="28"/>
      <c r="N40" s="28"/>
      <c r="O40" s="28"/>
      <c r="P40" s="361"/>
      <c r="Q40" s="361"/>
      <c r="R40" s="361"/>
      <c r="S40" s="361"/>
      <c r="T40" s="361"/>
      <c r="U40" s="2"/>
      <c r="V40" s="2"/>
      <c r="W40" s="2"/>
      <c r="X40" s="2"/>
      <c r="Y40" s="2"/>
      <c r="Z40" s="2"/>
    </row>
    <row r="41" spans="1:26" s="1" customFormat="1" ht="18.75" customHeight="1">
      <c r="A41" s="18"/>
      <c r="D41" s="356"/>
      <c r="E41" s="356"/>
      <c r="F41" s="356"/>
      <c r="G41" s="356"/>
      <c r="H41" s="356"/>
      <c r="K41" s="28"/>
      <c r="L41" s="18"/>
      <c r="M41" s="18"/>
      <c r="N41" s="43"/>
      <c r="O41" s="43"/>
      <c r="P41" s="43"/>
      <c r="Q41" s="43"/>
      <c r="R41" s="43"/>
      <c r="S41" s="19"/>
      <c r="T41" s="2"/>
      <c r="U41" s="2"/>
      <c r="V41" s="2"/>
      <c r="W41" s="2"/>
      <c r="X41" s="2"/>
      <c r="Y41" s="2"/>
    </row>
    <row r="42" spans="1:26" s="1" customFormat="1" ht="16.5" customHeight="1">
      <c r="A42" s="350"/>
      <c r="B42" s="350"/>
      <c r="C42" s="350"/>
      <c r="D42" s="350"/>
      <c r="E42" s="350"/>
      <c r="F42" s="350"/>
      <c r="G42" s="350"/>
      <c r="H42" s="350"/>
      <c r="I42" s="350"/>
      <c r="J42" s="350"/>
      <c r="K42" s="350"/>
      <c r="L42" s="350"/>
      <c r="M42" s="350"/>
      <c r="N42" s="350"/>
      <c r="O42" s="350"/>
      <c r="P42" s="350"/>
      <c r="Q42" s="350"/>
      <c r="R42" s="350"/>
      <c r="S42" s="350"/>
      <c r="T42" s="350"/>
      <c r="U42" s="148"/>
    </row>
    <row r="43" spans="1:26" ht="18.75" customHeight="1"/>
    <row r="44" spans="1:26" ht="18.75" customHeight="1"/>
    <row r="45" spans="1:26" ht="18.75" customHeight="1"/>
    <row r="46" spans="1:26" ht="18.75" customHeight="1"/>
    <row r="47" spans="1:26" ht="18.75" customHeight="1"/>
    <row r="48" spans="1:26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</sheetData>
  <mergeCells count="20">
    <mergeCell ref="J17:M17"/>
    <mergeCell ref="A3:V3"/>
    <mergeCell ref="B11:G11"/>
    <mergeCell ref="H11:J11"/>
    <mergeCell ref="K11:M11"/>
    <mergeCell ref="N11:Q11"/>
    <mergeCell ref="R11:U11"/>
    <mergeCell ref="G8:P9"/>
    <mergeCell ref="B12:G12"/>
    <mergeCell ref="H12:J12"/>
    <mergeCell ref="K12:M12"/>
    <mergeCell ref="N12:Q12"/>
    <mergeCell ref="R12:U12"/>
    <mergeCell ref="A42:T42"/>
    <mergeCell ref="J18:M18"/>
    <mergeCell ref="J19:M19"/>
    <mergeCell ref="F38:I38"/>
    <mergeCell ref="L38:O38"/>
    <mergeCell ref="P40:T40"/>
    <mergeCell ref="D41:H41"/>
  </mergeCells>
  <phoneticPr fontId="24" type="noConversion"/>
  <pageMargins left="0" right="0" top="0.98425196850393704" bottom="0" header="0" footer="0"/>
  <pageSetup paperSize="9" orientation="portrait" horizontalDpi="360" verticalDpi="360" r:id="rId1"/>
  <headerFooter>
    <oddFooter>&amp;R&amp;"Gulim,Regular"SP-FM-04-15 REV.0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rgb="FF00FF00"/>
  </sheetPr>
  <dimension ref="A1:AY38"/>
  <sheetViews>
    <sheetView view="pageBreakPreview" zoomScaleSheetLayoutView="100" workbookViewId="0">
      <selection sqref="A1:XFD1"/>
    </sheetView>
  </sheetViews>
  <sheetFormatPr defaultColWidth="9.140625" defaultRowHeight="14.25"/>
  <cols>
    <col min="1" max="1" width="3.28515625" style="8" customWidth="1"/>
    <col min="2" max="23" width="4.28515625" style="8" customWidth="1"/>
    <col min="24" max="26" width="4.28515625" style="14" customWidth="1"/>
    <col min="27" max="50" width="4.42578125" style="14" customWidth="1"/>
    <col min="51" max="16384" width="9.140625" style="14"/>
  </cols>
  <sheetData>
    <row r="1" spans="1:51" customFormat="1" ht="13.5" customHeight="1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</row>
    <row r="2" spans="1:51" customFormat="1" ht="21.75" customHeight="1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</row>
    <row r="3" spans="1:51" customFormat="1" ht="34.5" customHeight="1">
      <c r="A3" s="409" t="s">
        <v>34</v>
      </c>
      <c r="B3" s="409"/>
      <c r="C3" s="409"/>
      <c r="D3" s="409"/>
      <c r="E3" s="409"/>
      <c r="F3" s="409"/>
      <c r="G3" s="409"/>
      <c r="H3" s="409"/>
      <c r="I3" s="409"/>
      <c r="J3" s="409"/>
      <c r="K3" s="409"/>
      <c r="L3" s="409"/>
      <c r="M3" s="409"/>
      <c r="N3" s="409"/>
      <c r="O3" s="409"/>
      <c r="P3" s="409"/>
      <c r="Q3" s="409"/>
      <c r="R3" s="409"/>
      <c r="S3" s="409"/>
      <c r="T3" s="409"/>
      <c r="U3" s="409"/>
      <c r="V3" s="409"/>
      <c r="W3" s="409"/>
      <c r="X3" s="249"/>
    </row>
    <row r="4" spans="1:51" customFormat="1" ht="18.75" customHeight="1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</row>
    <row r="5" spans="1:51" customFormat="1" ht="17.25" customHeight="1">
      <c r="A5" s="50"/>
      <c r="B5" s="51" t="s">
        <v>35</v>
      </c>
      <c r="C5" s="51"/>
      <c r="D5" s="51"/>
      <c r="F5" s="247" t="str">
        <f>Report!H5</f>
        <v>SPR15120012-1</v>
      </c>
      <c r="H5" s="247"/>
      <c r="I5" s="247"/>
      <c r="J5" s="247"/>
      <c r="K5" s="49"/>
      <c r="L5" s="49"/>
      <c r="M5" s="49"/>
      <c r="N5" s="50"/>
      <c r="O5" s="50"/>
      <c r="P5" s="50"/>
      <c r="Q5" s="50"/>
      <c r="S5" s="248" t="s">
        <v>141</v>
      </c>
      <c r="T5" s="248"/>
      <c r="U5" s="50"/>
    </row>
    <row r="6" spans="1:51" ht="18.75" customHeight="1">
      <c r="A6" s="150"/>
      <c r="B6" s="153"/>
      <c r="C6" s="154"/>
      <c r="D6" s="154"/>
      <c r="E6" s="154"/>
      <c r="F6" s="154"/>
      <c r="G6" s="154"/>
      <c r="H6" s="154"/>
      <c r="I6" s="154"/>
      <c r="J6" s="154"/>
      <c r="K6" s="154"/>
      <c r="L6" s="154"/>
      <c r="M6" s="154"/>
      <c r="N6" s="154"/>
      <c r="O6" s="154"/>
      <c r="P6" s="154"/>
      <c r="Q6" s="154"/>
      <c r="R6" s="154"/>
      <c r="S6" s="154"/>
      <c r="T6" s="154"/>
      <c r="U6" s="154"/>
      <c r="V6" s="154"/>
      <c r="W6" s="154"/>
      <c r="X6" s="154"/>
      <c r="Z6" s="15"/>
      <c r="AA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</row>
    <row r="7" spans="1:51" ht="18.75" customHeight="1">
      <c r="A7" s="150"/>
      <c r="B7" s="214" t="s">
        <v>21</v>
      </c>
      <c r="C7" s="151"/>
      <c r="D7" s="151"/>
      <c r="E7" s="151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2"/>
      <c r="U7" s="152"/>
      <c r="V7" s="152"/>
      <c r="W7" s="152"/>
      <c r="X7" s="150"/>
      <c r="Z7" s="15"/>
      <c r="AA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</row>
    <row r="8" spans="1:51" s="57" customFormat="1" ht="18.75" customHeight="1">
      <c r="B8" s="58"/>
      <c r="C8" s="59"/>
      <c r="D8" s="59"/>
      <c r="E8" s="59"/>
      <c r="X8" s="59"/>
      <c r="Y8" s="59"/>
      <c r="Z8" s="59"/>
      <c r="AA8" s="59"/>
      <c r="AU8" s="60"/>
      <c r="AV8" s="60"/>
      <c r="AW8" s="60"/>
      <c r="AX8" s="60"/>
      <c r="AY8" s="60"/>
    </row>
    <row r="9" spans="1:51" s="57" customFormat="1" ht="18.75" customHeight="1">
      <c r="A9" s="61"/>
      <c r="B9" s="58"/>
      <c r="C9" s="59"/>
      <c r="D9" s="59"/>
      <c r="E9" s="59"/>
      <c r="X9" s="59"/>
      <c r="Y9" s="59"/>
      <c r="Z9" s="59"/>
      <c r="AA9" s="59"/>
      <c r="AU9" s="60"/>
      <c r="AV9" s="60"/>
      <c r="AW9" s="60"/>
      <c r="AX9" s="60"/>
      <c r="AY9" s="60"/>
    </row>
    <row r="10" spans="1:51" s="57" customFormat="1" ht="18.75" customHeight="1">
      <c r="A10" s="61"/>
      <c r="B10" s="58"/>
      <c r="C10" s="59"/>
      <c r="D10" s="59"/>
      <c r="E10" s="59"/>
      <c r="X10" s="59"/>
      <c r="Y10" s="59"/>
      <c r="Z10" s="59"/>
      <c r="AA10" s="59"/>
      <c r="AU10" s="60"/>
      <c r="AV10" s="60"/>
      <c r="AW10" s="60"/>
      <c r="AX10" s="60"/>
      <c r="AY10" s="60"/>
    </row>
    <row r="11" spans="1:51" s="57" customFormat="1" ht="18.75" customHeight="1">
      <c r="A11" s="61"/>
      <c r="B11" s="58"/>
      <c r="C11" s="59"/>
      <c r="D11" s="59"/>
      <c r="E11" s="59"/>
      <c r="X11" s="59"/>
      <c r="Y11" s="59"/>
      <c r="Z11" s="59"/>
      <c r="AA11" s="59"/>
      <c r="AU11" s="60"/>
      <c r="AV11" s="60"/>
      <c r="AW11" s="60"/>
      <c r="AX11" s="60"/>
      <c r="AY11" s="60"/>
    </row>
    <row r="12" spans="1:51" s="57" customFormat="1" ht="18.75" customHeight="1">
      <c r="A12" s="61"/>
      <c r="B12" s="58"/>
      <c r="C12" s="59"/>
      <c r="D12" s="59"/>
      <c r="E12" s="59"/>
      <c r="X12" s="59"/>
      <c r="Y12" s="59"/>
      <c r="Z12" s="59"/>
      <c r="AA12" s="59"/>
      <c r="AU12" s="60"/>
      <c r="AV12" s="60"/>
      <c r="AW12" s="60"/>
      <c r="AX12" s="60"/>
      <c r="AY12" s="60"/>
    </row>
    <row r="13" spans="1:51" s="57" customFormat="1" ht="18.75" customHeight="1">
      <c r="A13" s="61"/>
      <c r="B13" s="58"/>
      <c r="C13" s="59"/>
      <c r="D13" s="59"/>
      <c r="E13" s="59"/>
      <c r="X13" s="59"/>
      <c r="Y13" s="59"/>
      <c r="Z13" s="59"/>
      <c r="AA13" s="59"/>
      <c r="AU13" s="60"/>
      <c r="AV13" s="60"/>
      <c r="AW13" s="60"/>
      <c r="AX13" s="60"/>
      <c r="AY13" s="60"/>
    </row>
    <row r="14" spans="1:51" s="57" customFormat="1" ht="18.75" customHeight="1">
      <c r="C14" s="59"/>
      <c r="D14" s="59"/>
      <c r="E14" s="59"/>
      <c r="X14" s="59"/>
      <c r="Y14" s="59"/>
      <c r="Z14" s="59"/>
      <c r="AA14" s="59"/>
      <c r="AU14" s="60"/>
      <c r="AV14" s="60"/>
      <c r="AW14" s="60"/>
      <c r="AX14" s="60"/>
      <c r="AY14" s="60"/>
    </row>
    <row r="15" spans="1:51" s="57" customFormat="1" ht="18.75" customHeight="1">
      <c r="A15" s="62"/>
      <c r="B15" s="62"/>
      <c r="C15" s="59"/>
      <c r="D15" s="59"/>
      <c r="E15" s="59"/>
      <c r="X15" s="59"/>
      <c r="Y15" s="59"/>
      <c r="Z15" s="59"/>
      <c r="AA15" s="59"/>
    </row>
    <row r="16" spans="1:51" s="52" customFormat="1" ht="18.75" customHeight="1">
      <c r="B16" s="250"/>
      <c r="C16" s="160"/>
      <c r="D16" s="160"/>
      <c r="E16" s="160"/>
      <c r="F16" s="250"/>
      <c r="G16" s="250"/>
      <c r="H16" s="250"/>
      <c r="I16" s="251"/>
      <c r="J16" s="251"/>
      <c r="K16" s="251"/>
      <c r="P16" s="251"/>
      <c r="T16" s="250"/>
      <c r="U16" s="159"/>
      <c r="V16" s="159"/>
      <c r="W16" s="159"/>
      <c r="X16" s="53"/>
      <c r="Y16" s="53"/>
      <c r="Z16" s="53"/>
      <c r="AA16" s="53"/>
    </row>
    <row r="17" spans="1:51" s="67" customFormat="1" ht="18.75" customHeight="1">
      <c r="A17" s="65" t="s">
        <v>22</v>
      </c>
      <c r="B17" s="64"/>
      <c r="C17" s="252"/>
      <c r="D17" s="252"/>
      <c r="E17" s="252"/>
      <c r="F17" s="64"/>
      <c r="G17" s="64"/>
      <c r="H17" s="64"/>
      <c r="I17" s="253"/>
      <c r="J17" s="253"/>
      <c r="K17" s="253"/>
      <c r="P17" s="253"/>
      <c r="T17" s="64"/>
      <c r="U17" s="410" t="s">
        <v>146</v>
      </c>
      <c r="V17" s="410"/>
      <c r="W17" s="270" t="s">
        <v>49</v>
      </c>
      <c r="X17" s="66"/>
      <c r="Y17" s="66"/>
      <c r="Z17" s="66"/>
      <c r="AA17" s="66"/>
    </row>
    <row r="18" spans="1:51" s="52" customFormat="1" ht="23.1" customHeight="1">
      <c r="A18" s="56"/>
      <c r="B18" s="386" t="s">
        <v>144</v>
      </c>
      <c r="C18" s="387"/>
      <c r="D18" s="387"/>
      <c r="E18" s="386" t="s">
        <v>143</v>
      </c>
      <c r="F18" s="387"/>
      <c r="G18" s="390"/>
      <c r="H18" s="406" t="s">
        <v>145</v>
      </c>
      <c r="I18" s="407"/>
      <c r="J18" s="407"/>
      <c r="K18" s="407"/>
      <c r="L18" s="407"/>
      <c r="M18" s="408"/>
      <c r="N18" s="407" t="s">
        <v>95</v>
      </c>
      <c r="O18" s="407"/>
      <c r="P18" s="407"/>
      <c r="Q18" s="407"/>
      <c r="R18" s="407"/>
      <c r="S18" s="407"/>
      <c r="T18" s="386" t="s">
        <v>96</v>
      </c>
      <c r="U18" s="387"/>
      <c r="V18" s="387"/>
      <c r="W18" s="390"/>
    </row>
    <row r="19" spans="1:51" s="52" customFormat="1" ht="23.1" customHeight="1">
      <c r="A19" s="56"/>
      <c r="B19" s="388"/>
      <c r="C19" s="389"/>
      <c r="D19" s="389"/>
      <c r="E19" s="391"/>
      <c r="F19" s="392"/>
      <c r="G19" s="393"/>
      <c r="H19" s="390" t="s">
        <v>12</v>
      </c>
      <c r="I19" s="398"/>
      <c r="J19" s="398"/>
      <c r="K19" s="398" t="s">
        <v>13</v>
      </c>
      <c r="L19" s="398"/>
      <c r="M19" s="398"/>
      <c r="N19" s="398" t="s">
        <v>12</v>
      </c>
      <c r="O19" s="398"/>
      <c r="P19" s="398"/>
      <c r="Q19" s="398" t="s">
        <v>13</v>
      </c>
      <c r="R19" s="398"/>
      <c r="S19" s="386"/>
      <c r="T19" s="391"/>
      <c r="U19" s="392"/>
      <c r="V19" s="392"/>
      <c r="W19" s="393"/>
      <c r="AC19" s="53"/>
      <c r="AD19" s="53"/>
    </row>
    <row r="20" spans="1:51" s="52" customFormat="1" ht="23.1" customHeight="1">
      <c r="A20" s="56"/>
      <c r="B20" s="377">
        <f>'Data Record'!B18</f>
        <v>2</v>
      </c>
      <c r="C20" s="378"/>
      <c r="D20" s="379"/>
      <c r="E20" s="386" t="s">
        <v>19</v>
      </c>
      <c r="F20" s="387"/>
      <c r="G20" s="390"/>
      <c r="H20" s="374">
        <f>'Data Record'!P18</f>
        <v>2</v>
      </c>
      <c r="I20" s="375"/>
      <c r="J20" s="376"/>
      <c r="K20" s="375">
        <f>'Data Record'!P21</f>
        <v>2</v>
      </c>
      <c r="L20" s="375"/>
      <c r="M20" s="376"/>
      <c r="N20" s="374">
        <f>'Data Record'!T18</f>
        <v>0</v>
      </c>
      <c r="O20" s="387"/>
      <c r="P20" s="390"/>
      <c r="Q20" s="307">
        <f>'Data Record'!T21</f>
        <v>0</v>
      </c>
      <c r="R20" s="282"/>
      <c r="S20" s="283"/>
      <c r="T20" s="325">
        <f>'Uncertainty Budget'!T7</f>
        <v>0.25072563619011617</v>
      </c>
      <c r="U20" s="326"/>
      <c r="V20" s="326"/>
      <c r="W20" s="327"/>
    </row>
    <row r="21" spans="1:51" s="52" customFormat="1" ht="23.1" customHeight="1">
      <c r="A21" s="56"/>
      <c r="B21" s="380"/>
      <c r="C21" s="381"/>
      <c r="D21" s="382"/>
      <c r="E21" s="388" t="s">
        <v>18</v>
      </c>
      <c r="F21" s="389"/>
      <c r="G21" s="394"/>
      <c r="H21" s="405">
        <f>'Data Record'!P19</f>
        <v>2</v>
      </c>
      <c r="I21" s="402"/>
      <c r="J21" s="403"/>
      <c r="K21" s="402">
        <f>'Data Record'!P22</f>
        <v>2</v>
      </c>
      <c r="L21" s="402"/>
      <c r="M21" s="403"/>
      <c r="N21" s="405">
        <f>'Data Record'!T19</f>
        <v>0</v>
      </c>
      <c r="O21" s="402"/>
      <c r="P21" s="403"/>
      <c r="Q21" s="310">
        <f>'Data Record'!T22</f>
        <v>0</v>
      </c>
      <c r="R21" s="285"/>
      <c r="S21" s="286"/>
      <c r="T21" s="325"/>
      <c r="U21" s="326"/>
      <c r="V21" s="326"/>
      <c r="W21" s="327"/>
    </row>
    <row r="22" spans="1:51" s="52" customFormat="1" ht="23.1" customHeight="1">
      <c r="A22" s="56"/>
      <c r="B22" s="383"/>
      <c r="C22" s="384"/>
      <c r="D22" s="385"/>
      <c r="E22" s="395" t="s">
        <v>17</v>
      </c>
      <c r="F22" s="396"/>
      <c r="G22" s="397"/>
      <c r="H22" s="399">
        <f>'Data Record'!P20</f>
        <v>2</v>
      </c>
      <c r="I22" s="400"/>
      <c r="J22" s="401"/>
      <c r="K22" s="400">
        <f>'Data Record'!P23</f>
        <v>2</v>
      </c>
      <c r="L22" s="400"/>
      <c r="M22" s="401"/>
      <c r="N22" s="399">
        <f>'Data Record'!T20</f>
        <v>0</v>
      </c>
      <c r="O22" s="392"/>
      <c r="P22" s="393"/>
      <c r="Q22" s="313">
        <f>'Data Record'!T23</f>
        <v>0</v>
      </c>
      <c r="R22" s="288"/>
      <c r="S22" s="289"/>
      <c r="T22" s="328"/>
      <c r="U22" s="329"/>
      <c r="V22" s="329"/>
      <c r="W22" s="330"/>
    </row>
    <row r="23" spans="1:51" s="53" customFormat="1" ht="22.5" customHeight="1">
      <c r="A23" s="56"/>
      <c r="B23" s="377">
        <f>'Data Record'!B24</f>
        <v>2.5</v>
      </c>
      <c r="C23" s="378"/>
      <c r="D23" s="379"/>
      <c r="E23" s="386" t="s">
        <v>19</v>
      </c>
      <c r="F23" s="387"/>
      <c r="G23" s="390"/>
      <c r="H23" s="374">
        <f>'Data Record'!P24</f>
        <v>2</v>
      </c>
      <c r="I23" s="375"/>
      <c r="J23" s="376"/>
      <c r="K23" s="375">
        <f>'Data Record'!P24</f>
        <v>2</v>
      </c>
      <c r="L23" s="375"/>
      <c r="M23" s="376"/>
      <c r="N23" s="374">
        <f>'Data Record'!T24</f>
        <v>0.5</v>
      </c>
      <c r="O23" s="387"/>
      <c r="P23" s="390"/>
      <c r="Q23" s="307">
        <f>'Data Record'!T27</f>
        <v>0.5</v>
      </c>
      <c r="R23" s="282"/>
      <c r="S23" s="283"/>
      <c r="T23" s="325">
        <f>'Uncertainty Budget'!T8</f>
        <v>0.2515155952280862</v>
      </c>
      <c r="U23" s="326"/>
      <c r="V23" s="326"/>
      <c r="W23" s="327"/>
    </row>
    <row r="24" spans="1:51" s="53" customFormat="1" ht="22.5" customHeight="1">
      <c r="A24" s="56"/>
      <c r="B24" s="380"/>
      <c r="C24" s="381"/>
      <c r="D24" s="382"/>
      <c r="E24" s="388" t="s">
        <v>18</v>
      </c>
      <c r="F24" s="389"/>
      <c r="G24" s="394"/>
      <c r="H24" s="405">
        <f>'Data Record'!P25</f>
        <v>2</v>
      </c>
      <c r="I24" s="402"/>
      <c r="J24" s="403"/>
      <c r="K24" s="402">
        <f>'Data Record'!P25</f>
        <v>2</v>
      </c>
      <c r="L24" s="402"/>
      <c r="M24" s="403"/>
      <c r="N24" s="405">
        <f>'Data Record'!T25</f>
        <v>0.5</v>
      </c>
      <c r="O24" s="402"/>
      <c r="P24" s="403"/>
      <c r="Q24" s="310">
        <f>'Data Record'!T28</f>
        <v>0.5</v>
      </c>
      <c r="R24" s="285"/>
      <c r="S24" s="286"/>
      <c r="T24" s="325"/>
      <c r="U24" s="326"/>
      <c r="V24" s="326"/>
      <c r="W24" s="327"/>
    </row>
    <row r="25" spans="1:51" s="53" customFormat="1" ht="22.5" customHeight="1">
      <c r="A25" s="56"/>
      <c r="B25" s="383"/>
      <c r="C25" s="384"/>
      <c r="D25" s="385"/>
      <c r="E25" s="395" t="s">
        <v>17</v>
      </c>
      <c r="F25" s="396"/>
      <c r="G25" s="397"/>
      <c r="H25" s="399">
        <f>'Data Record'!P26</f>
        <v>2</v>
      </c>
      <c r="I25" s="400"/>
      <c r="J25" s="401"/>
      <c r="K25" s="400">
        <f>'Data Record'!P26</f>
        <v>2</v>
      </c>
      <c r="L25" s="400"/>
      <c r="M25" s="401"/>
      <c r="N25" s="399">
        <f>'Data Record'!T26</f>
        <v>0.5</v>
      </c>
      <c r="O25" s="392"/>
      <c r="P25" s="393"/>
      <c r="Q25" s="313">
        <f>'Data Record'!T29</f>
        <v>0.5</v>
      </c>
      <c r="R25" s="288"/>
      <c r="S25" s="289"/>
      <c r="T25" s="328"/>
      <c r="U25" s="329"/>
      <c r="V25" s="329"/>
      <c r="W25" s="330"/>
    </row>
    <row r="26" spans="1:51" s="53" customFormat="1" ht="17.850000000000001" customHeight="1">
      <c r="A26" s="56"/>
      <c r="B26" s="254"/>
      <c r="C26" s="254"/>
      <c r="D26" s="254"/>
      <c r="E26" s="254"/>
      <c r="F26" s="255"/>
      <c r="G26" s="255"/>
      <c r="H26" s="255"/>
      <c r="I26" s="256"/>
      <c r="J26" s="256"/>
      <c r="K26" s="256"/>
      <c r="L26" s="256"/>
      <c r="M26" s="256"/>
      <c r="N26" s="256"/>
      <c r="O26" s="256"/>
      <c r="P26" s="256"/>
      <c r="Q26" s="256"/>
      <c r="R26" s="257"/>
      <c r="S26" s="257"/>
      <c r="T26" s="257"/>
      <c r="U26" s="257"/>
      <c r="V26" s="257"/>
      <c r="W26" s="159"/>
    </row>
    <row r="27" spans="1:51" s="53" customFormat="1" ht="17.850000000000001" customHeight="1">
      <c r="A27" s="56"/>
      <c r="B27" s="254"/>
      <c r="C27" s="254"/>
      <c r="D27" s="254"/>
      <c r="E27" s="254"/>
      <c r="F27" s="255"/>
      <c r="G27" s="255"/>
      <c r="H27" s="255"/>
      <c r="I27" s="256"/>
      <c r="J27" s="256"/>
      <c r="K27" s="256"/>
      <c r="L27" s="256"/>
      <c r="M27" s="256"/>
      <c r="N27" s="256"/>
      <c r="O27" s="256"/>
      <c r="P27" s="256"/>
      <c r="Q27" s="256"/>
      <c r="R27" s="257"/>
      <c r="S27" s="257"/>
      <c r="T27" s="257"/>
      <c r="U27" s="257"/>
      <c r="V27" s="257"/>
      <c r="W27" s="159"/>
    </row>
    <row r="28" spans="1:51" s="53" customFormat="1" ht="20.100000000000001" customHeight="1">
      <c r="A28" s="50"/>
      <c r="B28" s="213" t="s">
        <v>39</v>
      </c>
      <c r="D28" s="159"/>
      <c r="E28" s="258"/>
      <c r="F28" s="258"/>
      <c r="G28" s="258"/>
      <c r="H28" s="258"/>
      <c r="I28" s="258"/>
      <c r="J28" s="258"/>
      <c r="K28" s="258"/>
      <c r="L28" s="258"/>
      <c r="M28" s="258"/>
      <c r="N28" s="258"/>
      <c r="O28" s="258"/>
      <c r="P28" s="258"/>
      <c r="Q28" s="68"/>
      <c r="R28" s="69"/>
      <c r="S28" s="69"/>
      <c r="T28" s="68"/>
      <c r="U28" s="70"/>
      <c r="V28" s="70"/>
      <c r="W28" s="68"/>
      <c r="X28" s="71"/>
      <c r="Y28" s="69"/>
      <c r="Z28" s="68"/>
      <c r="AA28" s="50"/>
    </row>
    <row r="29" spans="1:51" s="8" customFormat="1" ht="20.100000000000001" customHeight="1">
      <c r="A29" s="72"/>
      <c r="B29" s="250" t="s">
        <v>53</v>
      </c>
      <c r="C29" s="250"/>
      <c r="D29" s="250"/>
      <c r="E29" s="250"/>
      <c r="F29" s="250"/>
      <c r="G29" s="250"/>
      <c r="H29" s="250"/>
      <c r="I29" s="250"/>
      <c r="J29" s="250"/>
      <c r="K29" s="250"/>
      <c r="L29" s="250"/>
      <c r="M29" s="250"/>
      <c r="N29" s="250"/>
      <c r="O29" s="250"/>
      <c r="P29" s="250"/>
      <c r="Q29" s="250"/>
      <c r="R29" s="250"/>
      <c r="S29" s="250"/>
      <c r="T29" s="250"/>
      <c r="U29" s="250"/>
      <c r="X29" s="71"/>
      <c r="Y29" s="69"/>
      <c r="Z29" s="68"/>
      <c r="AA29" s="50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</row>
    <row r="30" spans="1:51" ht="20.100000000000001" customHeight="1">
      <c r="A30" s="285" t="s">
        <v>54</v>
      </c>
      <c r="B30" s="285"/>
      <c r="C30" s="285"/>
      <c r="D30" s="285"/>
      <c r="E30" s="285"/>
      <c r="F30" s="285"/>
      <c r="G30" s="285"/>
      <c r="H30" s="285"/>
      <c r="I30" s="285"/>
      <c r="J30" s="285"/>
      <c r="K30" s="285"/>
      <c r="L30" s="285"/>
      <c r="M30" s="285"/>
      <c r="N30" s="285"/>
      <c r="O30" s="285"/>
      <c r="P30" s="285"/>
      <c r="Q30" s="285"/>
      <c r="R30" s="285"/>
      <c r="S30" s="285"/>
      <c r="T30" s="285"/>
      <c r="U30" s="285"/>
      <c r="V30" s="285"/>
      <c r="W30" s="285"/>
      <c r="X30" s="71"/>
      <c r="Y30" s="69"/>
      <c r="Z30" s="68"/>
      <c r="AA30" s="50"/>
    </row>
    <row r="31" spans="1:51" ht="20.100000000000001" customHeight="1">
      <c r="A31" s="404" t="s">
        <v>55</v>
      </c>
      <c r="B31" s="404"/>
      <c r="C31" s="404"/>
      <c r="D31" s="404"/>
      <c r="E31" s="404"/>
      <c r="F31" s="404"/>
      <c r="G31" s="404"/>
      <c r="H31" s="404"/>
      <c r="I31" s="404"/>
      <c r="J31" s="404"/>
      <c r="K31" s="404"/>
      <c r="L31" s="404"/>
      <c r="M31" s="404"/>
      <c r="N31" s="404"/>
      <c r="O31" s="404"/>
      <c r="P31" s="404"/>
      <c r="Q31" s="404"/>
      <c r="R31" s="404"/>
      <c r="S31" s="404"/>
      <c r="T31" s="404"/>
      <c r="U31" s="404"/>
      <c r="V31" s="404"/>
      <c r="W31" s="404"/>
      <c r="X31" s="55"/>
      <c r="Y31" s="54"/>
      <c r="Z31" s="53"/>
      <c r="AA31" s="53"/>
    </row>
    <row r="33" spans="12:22">
      <c r="M33" s="14"/>
      <c r="N33" s="14"/>
      <c r="O33" s="14"/>
      <c r="P33" s="14"/>
      <c r="Q33" s="14"/>
      <c r="R33" s="14"/>
      <c r="S33" s="14"/>
      <c r="T33" s="14"/>
      <c r="U33" s="14"/>
      <c r="V33" s="14"/>
    </row>
    <row r="34" spans="12:22" ht="15" customHeight="1"/>
    <row r="38" spans="12:22"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</row>
  </sheetData>
  <mergeCells count="47">
    <mergeCell ref="A3:W3"/>
    <mergeCell ref="Q23:S23"/>
    <mergeCell ref="T23:W25"/>
    <mergeCell ref="E24:G24"/>
    <mergeCell ref="H24:J24"/>
    <mergeCell ref="K24:M24"/>
    <mergeCell ref="H25:J25"/>
    <mergeCell ref="K25:M25"/>
    <mergeCell ref="U17:V17"/>
    <mergeCell ref="N18:S18"/>
    <mergeCell ref="T18:W19"/>
    <mergeCell ref="T20:W22"/>
    <mergeCell ref="N21:P21"/>
    <mergeCell ref="N25:P25"/>
    <mergeCell ref="Q25:S25"/>
    <mergeCell ref="N22:P22"/>
    <mergeCell ref="Q21:S21"/>
    <mergeCell ref="A31:W31"/>
    <mergeCell ref="A30:W30"/>
    <mergeCell ref="B23:D25"/>
    <mergeCell ref="E23:G23"/>
    <mergeCell ref="H23:J23"/>
    <mergeCell ref="K23:M23"/>
    <mergeCell ref="N23:P23"/>
    <mergeCell ref="N24:P24"/>
    <mergeCell ref="Q24:S24"/>
    <mergeCell ref="E25:G25"/>
    <mergeCell ref="Q22:S22"/>
    <mergeCell ref="H19:J19"/>
    <mergeCell ref="H22:J22"/>
    <mergeCell ref="K22:M22"/>
    <mergeCell ref="K21:M21"/>
    <mergeCell ref="N19:P19"/>
    <mergeCell ref="Q19:S19"/>
    <mergeCell ref="N20:P20"/>
    <mergeCell ref="Q20:S20"/>
    <mergeCell ref="K20:M20"/>
    <mergeCell ref="H21:J21"/>
    <mergeCell ref="K19:M19"/>
    <mergeCell ref="H20:J20"/>
    <mergeCell ref="B20:D22"/>
    <mergeCell ref="B18:D19"/>
    <mergeCell ref="E18:G19"/>
    <mergeCell ref="E20:G20"/>
    <mergeCell ref="E21:G21"/>
    <mergeCell ref="E22:G22"/>
    <mergeCell ref="H18:M18"/>
  </mergeCells>
  <phoneticPr fontId="24" type="noConversion"/>
  <pageMargins left="0" right="0" top="0.98425196850393704" bottom="0" header="0" footer="0"/>
  <pageSetup paperSize="9" orientation="portrait" r:id="rId1"/>
  <headerFooter>
    <oddFooter>&amp;R&amp;"Gulim,Regular"SP-FM-04-15 REV.0</oddFooter>
  </headerFooter>
  <drawing r:id="rId2"/>
  <legacyDrawing r:id="rId3"/>
  <oleObjects>
    <mc:AlternateContent xmlns:mc="http://schemas.openxmlformats.org/markup-compatibility/2006">
      <mc:Choice Requires="x14">
        <oleObject progId="AutoCAD.Drawing.18" shapeId="23565" r:id="rId4">
          <objectPr defaultSize="0" autoPict="0" r:id="rId5">
            <anchor moveWithCells="1">
              <from>
                <xdr:col>3</xdr:col>
                <xdr:colOff>47625</xdr:colOff>
                <xdr:row>7</xdr:row>
                <xdr:rowOff>66675</xdr:rowOff>
              </from>
              <to>
                <xdr:col>19</xdr:col>
                <xdr:colOff>85725</xdr:colOff>
                <xdr:row>15</xdr:row>
                <xdr:rowOff>9525</xdr:rowOff>
              </to>
            </anchor>
          </objectPr>
        </oleObject>
      </mc:Choice>
      <mc:Fallback>
        <oleObject progId="AutoCAD.Drawing.18" shapeId="23565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IV126"/>
  <sheetViews>
    <sheetView tabSelected="1" workbookViewId="0">
      <selection activeCell="L8" sqref="L8"/>
    </sheetView>
  </sheetViews>
  <sheetFormatPr defaultColWidth="8.85546875" defaultRowHeight="12.75"/>
  <cols>
    <col min="1" max="1" width="1.28515625" style="73" customWidth="1"/>
    <col min="2" max="11" width="8.7109375" style="73" customWidth="1"/>
    <col min="12" max="13" width="9.7109375" style="73" customWidth="1"/>
    <col min="14" max="20" width="8.7109375" style="73" customWidth="1"/>
  </cols>
  <sheetData>
    <row r="1" spans="1:20">
      <c r="B1" s="74"/>
      <c r="C1" s="74"/>
      <c r="D1" s="74"/>
      <c r="E1" s="74"/>
      <c r="F1" s="75"/>
    </row>
    <row r="2" spans="1:20" ht="23.25">
      <c r="B2" s="420" t="s">
        <v>140</v>
      </c>
      <c r="C2" s="420"/>
      <c r="D2" s="420"/>
      <c r="E2" s="420"/>
      <c r="F2" s="420"/>
      <c r="G2" s="420"/>
      <c r="H2" s="420"/>
      <c r="I2" s="420"/>
      <c r="J2" s="420"/>
      <c r="K2" s="420"/>
      <c r="L2" s="420"/>
      <c r="M2" s="420"/>
      <c r="N2" s="420"/>
      <c r="O2" s="420"/>
      <c r="P2" s="420"/>
      <c r="Q2" s="420"/>
      <c r="R2" s="420"/>
      <c r="S2" s="420"/>
      <c r="T2" s="420"/>
    </row>
    <row r="3" spans="1:20">
      <c r="B3" s="421"/>
      <c r="C3" s="421"/>
      <c r="D3" s="421"/>
      <c r="E3" s="421"/>
      <c r="F3" s="75"/>
      <c r="G3" s="75"/>
      <c r="H3" s="75"/>
      <c r="I3" s="75"/>
      <c r="T3" s="75"/>
    </row>
    <row r="4" spans="1:20" ht="18" customHeight="1">
      <c r="B4" s="422" t="s">
        <v>40</v>
      </c>
      <c r="C4" s="423"/>
      <c r="D4" s="424" t="s">
        <v>111</v>
      </c>
      <c r="E4" s="425"/>
      <c r="F4" s="426" t="s">
        <v>83</v>
      </c>
      <c r="G4" s="427"/>
      <c r="H4" s="428" t="s">
        <v>41</v>
      </c>
      <c r="I4" s="429"/>
      <c r="J4" s="426" t="s">
        <v>42</v>
      </c>
      <c r="K4" s="427"/>
      <c r="L4" s="426" t="s">
        <v>112</v>
      </c>
      <c r="M4" s="427"/>
      <c r="N4" s="426" t="s">
        <v>43</v>
      </c>
      <c r="O4" s="427"/>
      <c r="P4" s="416" t="s">
        <v>44</v>
      </c>
      <c r="Q4" s="416" t="s">
        <v>45</v>
      </c>
      <c r="R4" s="416" t="s">
        <v>135</v>
      </c>
      <c r="S4" s="416" t="s">
        <v>136</v>
      </c>
      <c r="T4" s="237" t="s">
        <v>137</v>
      </c>
    </row>
    <row r="5" spans="1:20" ht="18" customHeight="1">
      <c r="B5" s="418" t="s">
        <v>138</v>
      </c>
      <c r="C5" s="419"/>
      <c r="D5" s="418" t="s">
        <v>138</v>
      </c>
      <c r="E5" s="419"/>
      <c r="F5" s="418" t="s">
        <v>138</v>
      </c>
      <c r="G5" s="419"/>
      <c r="H5" s="418" t="s">
        <v>138</v>
      </c>
      <c r="I5" s="419"/>
      <c r="J5" s="418" t="s">
        <v>138</v>
      </c>
      <c r="K5" s="419"/>
      <c r="L5" s="418" t="s">
        <v>138</v>
      </c>
      <c r="M5" s="419"/>
      <c r="N5" s="418" t="s">
        <v>138</v>
      </c>
      <c r="O5" s="419"/>
      <c r="P5" s="417"/>
      <c r="Q5" s="417"/>
      <c r="R5" s="417"/>
      <c r="S5" s="417"/>
      <c r="T5" s="238" t="s">
        <v>139</v>
      </c>
    </row>
    <row r="6" spans="1:20" ht="18.75">
      <c r="B6" s="414" t="s">
        <v>46</v>
      </c>
      <c r="C6" s="415"/>
      <c r="D6" s="80" t="s">
        <v>46</v>
      </c>
      <c r="E6" s="81" t="s">
        <v>45</v>
      </c>
      <c r="F6" s="80" t="s">
        <v>46</v>
      </c>
      <c r="G6" s="81" t="s">
        <v>45</v>
      </c>
      <c r="H6" s="80" t="s">
        <v>46</v>
      </c>
      <c r="I6" s="81" t="s">
        <v>45</v>
      </c>
      <c r="J6" s="80" t="s">
        <v>46</v>
      </c>
      <c r="K6" s="81" t="s">
        <v>45</v>
      </c>
      <c r="L6" s="80" t="s">
        <v>46</v>
      </c>
      <c r="M6" s="81" t="s">
        <v>45</v>
      </c>
      <c r="N6" s="80" t="s">
        <v>46</v>
      </c>
      <c r="O6" s="81" t="s">
        <v>45</v>
      </c>
      <c r="P6" s="80" t="s">
        <v>46</v>
      </c>
      <c r="Q6" s="80" t="s">
        <v>46</v>
      </c>
      <c r="R6" s="80" t="s">
        <v>46</v>
      </c>
      <c r="S6" s="82" t="s">
        <v>46</v>
      </c>
      <c r="T6" s="239" t="s">
        <v>46</v>
      </c>
    </row>
    <row r="7" spans="1:20" ht="18.75">
      <c r="A7" s="84"/>
      <c r="B7" s="453">
        <f>'Data Record'!B18</f>
        <v>2</v>
      </c>
      <c r="C7" s="454"/>
      <c r="D7" s="455">
        <v>0</v>
      </c>
      <c r="E7" s="241">
        <f t="shared" ref="E7:E25" si="0">D7/2</f>
        <v>0</v>
      </c>
      <c r="F7" s="87">
        <f>'Cert of STD'!F9</f>
        <v>2.0999999999999998E-4</v>
      </c>
      <c r="G7" s="241">
        <f t="shared" ref="G7:G25" si="1">F7/SQRT(3)</f>
        <v>1.212435565298214E-4</v>
      </c>
      <c r="H7" s="86">
        <f>((B7)*(11.5*10^-6)*1)</f>
        <v>2.3E-5</v>
      </c>
      <c r="I7" s="86">
        <f t="shared" ref="I7:I25" si="2">H7/SQRT(3)</f>
        <v>1.3279056191361393E-5</v>
      </c>
      <c r="J7" s="87">
        <f>0.0001/2</f>
        <v>5.0000000000000002E-5</v>
      </c>
      <c r="K7" s="88">
        <f t="shared" ref="K7:K25" si="3">(J7/SQRT(3))</f>
        <v>2.8867513459481293E-5</v>
      </c>
      <c r="L7" s="242">
        <f>M30*1000</f>
        <v>4.3021485566948917E-6</v>
      </c>
      <c r="M7" s="242">
        <f t="shared" ref="M7:M27" si="4">L7/SQRT(3)</f>
        <v>2.4838466273015557E-6</v>
      </c>
      <c r="N7" s="243">
        <f>'Data Record'!W18</f>
        <v>0</v>
      </c>
      <c r="O7" s="88">
        <f t="shared" ref="O7:O25" si="5">N7/1</f>
        <v>0</v>
      </c>
      <c r="P7" s="86">
        <f>SQRT(E7^2+G7^2+I7^2+K7^2+M7^2+O7^2)</f>
        <v>1.253628180950581E-4</v>
      </c>
      <c r="Q7" s="89">
        <f t="shared" ref="Q7:Q25" si="6">O7/1</f>
        <v>0</v>
      </c>
      <c r="R7" s="90" t="str">
        <f>IF(O7=0,"∞",(P7^4/(O7^4/3)))</f>
        <v>∞</v>
      </c>
      <c r="S7" s="85">
        <f>IF(R7="∞",2,_xlfn.T.INV.2T(0.0455,R7))</f>
        <v>2</v>
      </c>
      <c r="T7" s="244">
        <f>P7*S7*1000</f>
        <v>0.25072563619011617</v>
      </c>
    </row>
    <row r="8" spans="1:20" ht="18.75">
      <c r="A8" s="84"/>
      <c r="B8" s="453">
        <f>'Data Record'!B24</f>
        <v>2.5</v>
      </c>
      <c r="C8" s="454"/>
      <c r="D8" s="455">
        <v>0</v>
      </c>
      <c r="E8" s="241">
        <f t="shared" si="0"/>
        <v>0</v>
      </c>
      <c r="F8" s="87">
        <f>'Cert of STD'!F10</f>
        <v>2.0999999999999998E-4</v>
      </c>
      <c r="G8" s="241">
        <f t="shared" si="1"/>
        <v>1.212435565298214E-4</v>
      </c>
      <c r="H8" s="86">
        <f>((B8)*(11.5*10^-6)*1)</f>
        <v>2.8750000000000001E-5</v>
      </c>
      <c r="I8" s="86">
        <f t="shared" si="2"/>
        <v>1.6598820239201741E-5</v>
      </c>
      <c r="J8" s="87">
        <f>0.0001/2</f>
        <v>5.0000000000000002E-5</v>
      </c>
      <c r="K8" s="88">
        <f t="shared" si="3"/>
        <v>2.8867513459481293E-5</v>
      </c>
      <c r="L8" s="242">
        <f>L7</f>
        <v>4.3021485566948917E-6</v>
      </c>
      <c r="M8" s="242">
        <f t="shared" si="4"/>
        <v>2.4838466273015557E-6</v>
      </c>
      <c r="N8" s="243">
        <f>'Data Record'!W24</f>
        <v>0</v>
      </c>
      <c r="O8" s="88">
        <f t="shared" si="5"/>
        <v>0</v>
      </c>
      <c r="P8" s="86">
        <f t="shared" ref="P8:P27" si="7">SQRT(E8^2+G8^2+I8^2+K8^2+M8^2+O8^2)</f>
        <v>1.2575779761404309E-4</v>
      </c>
      <c r="Q8" s="89">
        <f t="shared" si="6"/>
        <v>0</v>
      </c>
      <c r="R8" s="90" t="str">
        <f>IF(O8=0,"∞",(P8^4/(O8^4/3)))</f>
        <v>∞</v>
      </c>
      <c r="S8" s="85">
        <f>IF(R8="∞",2,_xlfn.T.INV.2T(0.0455,R8))</f>
        <v>2</v>
      </c>
      <c r="T8" s="244">
        <f t="shared" ref="T8:T27" si="8">P8*S8*1000</f>
        <v>0.2515155952280862</v>
      </c>
    </row>
    <row r="9" spans="1:20" ht="18.75" hidden="1">
      <c r="A9" s="84"/>
      <c r="B9" s="411" t="e">
        <f>'[3]Data Record(Ext)'!B21</f>
        <v>#REF!</v>
      </c>
      <c r="C9" s="412"/>
      <c r="D9" s="240">
        <v>0</v>
      </c>
      <c r="E9" s="241">
        <f t="shared" si="0"/>
        <v>0</v>
      </c>
      <c r="F9" s="87" t="e">
        <f>'[3]Cert STD'!F9</f>
        <v>#REF!</v>
      </c>
      <c r="G9" s="241" t="e">
        <f t="shared" si="1"/>
        <v>#REF!</v>
      </c>
      <c r="H9" s="86" t="e">
        <f t="shared" ref="H9:H23" si="9">((B9)*(11.5*10^-6)*1)</f>
        <v>#REF!</v>
      </c>
      <c r="I9" s="86" t="e">
        <f t="shared" si="2"/>
        <v>#REF!</v>
      </c>
      <c r="J9" s="87">
        <f t="shared" ref="J9:J27" si="10">0.00001/2</f>
        <v>5.0000000000000004E-6</v>
      </c>
      <c r="K9" s="88">
        <f t="shared" si="3"/>
        <v>2.8867513459481293E-6</v>
      </c>
      <c r="L9" s="242">
        <f t="shared" ref="L9:L27" si="11">L8</f>
        <v>4.3021485566948917E-6</v>
      </c>
      <c r="M9" s="242">
        <f t="shared" si="4"/>
        <v>2.4838466273015557E-6</v>
      </c>
      <c r="N9" s="243" t="e">
        <f>'[3]Data Record(Ext)'!S21</f>
        <v>#REF!</v>
      </c>
      <c r="O9" s="88" t="e">
        <f t="shared" si="5"/>
        <v>#REF!</v>
      </c>
      <c r="P9" s="86" t="e">
        <f t="shared" si="7"/>
        <v>#REF!</v>
      </c>
      <c r="Q9" s="89" t="e">
        <f t="shared" si="6"/>
        <v>#REF!</v>
      </c>
      <c r="R9" s="90" t="e">
        <f t="shared" ref="R7:R23" si="12">(P9^4)/(((IF(Q9&lt;=0,0.001,Q9)^4)/9))</f>
        <v>#REF!</v>
      </c>
      <c r="S9" s="85" t="e">
        <f t="shared" ref="S7:S23" si="13">IF(R9&gt;0,"2.00",TINV(0.0455,R9))</f>
        <v>#REF!</v>
      </c>
      <c r="T9" s="244" t="e">
        <f t="shared" si="8"/>
        <v>#REF!</v>
      </c>
    </row>
    <row r="10" spans="1:20" ht="18.75" hidden="1">
      <c r="A10" s="84"/>
      <c r="B10" s="411" t="e">
        <f>'[3]Data Record(Ext)'!B24</f>
        <v>#REF!</v>
      </c>
      <c r="C10" s="412"/>
      <c r="D10" s="240">
        <v>0</v>
      </c>
      <c r="E10" s="241">
        <f t="shared" si="0"/>
        <v>0</v>
      </c>
      <c r="F10" s="87" t="e">
        <f>'[3]Cert STD'!F9</f>
        <v>#REF!</v>
      </c>
      <c r="G10" s="241" t="e">
        <f t="shared" si="1"/>
        <v>#REF!</v>
      </c>
      <c r="H10" s="86" t="e">
        <f t="shared" si="9"/>
        <v>#REF!</v>
      </c>
      <c r="I10" s="86" t="e">
        <f t="shared" si="2"/>
        <v>#REF!</v>
      </c>
      <c r="J10" s="87">
        <f t="shared" si="10"/>
        <v>5.0000000000000004E-6</v>
      </c>
      <c r="K10" s="88">
        <f t="shared" si="3"/>
        <v>2.8867513459481293E-6</v>
      </c>
      <c r="L10" s="242">
        <f t="shared" si="11"/>
        <v>4.3021485566948917E-6</v>
      </c>
      <c r="M10" s="242">
        <f t="shared" si="4"/>
        <v>2.4838466273015557E-6</v>
      </c>
      <c r="N10" s="243" t="e">
        <f>'[3]Data Record(Ext)'!S24</f>
        <v>#REF!</v>
      </c>
      <c r="O10" s="88" t="e">
        <f t="shared" si="5"/>
        <v>#REF!</v>
      </c>
      <c r="P10" s="86" t="e">
        <f t="shared" si="7"/>
        <v>#REF!</v>
      </c>
      <c r="Q10" s="89" t="e">
        <f t="shared" si="6"/>
        <v>#REF!</v>
      </c>
      <c r="R10" s="90" t="e">
        <f t="shared" si="12"/>
        <v>#REF!</v>
      </c>
      <c r="S10" s="85" t="e">
        <f t="shared" si="13"/>
        <v>#REF!</v>
      </c>
      <c r="T10" s="244" t="e">
        <f t="shared" si="8"/>
        <v>#REF!</v>
      </c>
    </row>
    <row r="11" spans="1:20" ht="18.75" hidden="1">
      <c r="A11" s="84"/>
      <c r="B11" s="411">
        <v>6</v>
      </c>
      <c r="C11" s="412"/>
      <c r="D11" s="240">
        <v>0</v>
      </c>
      <c r="E11" s="241">
        <f t="shared" si="0"/>
        <v>0</v>
      </c>
      <c r="F11" s="87" t="e">
        <f>'[3]Cert STD'!F10</f>
        <v>#REF!</v>
      </c>
      <c r="G11" s="241" t="e">
        <f t="shared" si="1"/>
        <v>#REF!</v>
      </c>
      <c r="H11" s="86">
        <f t="shared" si="9"/>
        <v>6.8999999999999997E-5</v>
      </c>
      <c r="I11" s="86">
        <f t="shared" si="2"/>
        <v>3.9837168574084181E-5</v>
      </c>
      <c r="J11" s="87">
        <f t="shared" si="10"/>
        <v>5.0000000000000004E-6</v>
      </c>
      <c r="K11" s="88">
        <f t="shared" si="3"/>
        <v>2.8867513459481293E-6</v>
      </c>
      <c r="L11" s="242">
        <f t="shared" si="11"/>
        <v>4.3021485566948917E-6</v>
      </c>
      <c r="M11" s="242">
        <f t="shared" si="4"/>
        <v>2.4838466273015557E-6</v>
      </c>
      <c r="N11" s="243" t="e">
        <f>'[3]Data Record(Ext)'!S19</f>
        <v>#REF!</v>
      </c>
      <c r="O11" s="88" t="e">
        <f t="shared" si="5"/>
        <v>#REF!</v>
      </c>
      <c r="P11" s="86" t="e">
        <f t="shared" si="7"/>
        <v>#REF!</v>
      </c>
      <c r="Q11" s="89" t="e">
        <f t="shared" si="6"/>
        <v>#REF!</v>
      </c>
      <c r="R11" s="90" t="e">
        <f t="shared" si="12"/>
        <v>#REF!</v>
      </c>
      <c r="S11" s="85" t="e">
        <f t="shared" si="13"/>
        <v>#REF!</v>
      </c>
      <c r="T11" s="244" t="e">
        <f t="shared" si="8"/>
        <v>#REF!</v>
      </c>
    </row>
    <row r="12" spans="1:20" ht="18.75" hidden="1">
      <c r="A12" s="84"/>
      <c r="B12" s="411">
        <v>8</v>
      </c>
      <c r="C12" s="412"/>
      <c r="D12" s="240">
        <v>0</v>
      </c>
      <c r="E12" s="241">
        <f t="shared" si="0"/>
        <v>0</v>
      </c>
      <c r="F12" s="87" t="e">
        <f>'[3]Cert STD'!F10</f>
        <v>#REF!</v>
      </c>
      <c r="G12" s="241" t="e">
        <f t="shared" si="1"/>
        <v>#REF!</v>
      </c>
      <c r="H12" s="86">
        <f t="shared" si="9"/>
        <v>9.2E-5</v>
      </c>
      <c r="I12" s="86">
        <f t="shared" si="2"/>
        <v>5.3116224765445572E-5</v>
      </c>
      <c r="J12" s="87">
        <f t="shared" si="10"/>
        <v>5.0000000000000004E-6</v>
      </c>
      <c r="K12" s="88">
        <f t="shared" si="3"/>
        <v>2.8867513459481293E-6</v>
      </c>
      <c r="L12" s="242">
        <f t="shared" si="11"/>
        <v>4.3021485566948917E-6</v>
      </c>
      <c r="M12" s="242">
        <f t="shared" si="4"/>
        <v>2.4838466273015557E-6</v>
      </c>
      <c r="N12" s="243" t="e">
        <f>'[3]Data Record(Ext)'!S20</f>
        <v>#REF!</v>
      </c>
      <c r="O12" s="88" t="e">
        <f t="shared" si="5"/>
        <v>#REF!</v>
      </c>
      <c r="P12" s="86" t="e">
        <f t="shared" si="7"/>
        <v>#REF!</v>
      </c>
      <c r="Q12" s="89" t="e">
        <f t="shared" si="6"/>
        <v>#REF!</v>
      </c>
      <c r="R12" s="90" t="e">
        <f t="shared" si="12"/>
        <v>#REF!</v>
      </c>
      <c r="S12" s="85" t="e">
        <f t="shared" si="13"/>
        <v>#REF!</v>
      </c>
      <c r="T12" s="244" t="e">
        <f t="shared" si="8"/>
        <v>#REF!</v>
      </c>
    </row>
    <row r="13" spans="1:20" ht="18.75" hidden="1">
      <c r="A13" s="84"/>
      <c r="B13" s="411" t="e">
        <f>'[3]Data Record(Ext)'!B27</f>
        <v>#REF!</v>
      </c>
      <c r="C13" s="412"/>
      <c r="D13" s="240">
        <v>0</v>
      </c>
      <c r="E13" s="241">
        <f t="shared" si="0"/>
        <v>0</v>
      </c>
      <c r="F13" s="87" t="e">
        <f>'[3]Cert STD'!F10</f>
        <v>#REF!</v>
      </c>
      <c r="G13" s="241" t="e">
        <f t="shared" si="1"/>
        <v>#REF!</v>
      </c>
      <c r="H13" s="86" t="e">
        <f t="shared" si="9"/>
        <v>#REF!</v>
      </c>
      <c r="I13" s="86" t="e">
        <f t="shared" si="2"/>
        <v>#REF!</v>
      </c>
      <c r="J13" s="87">
        <f t="shared" si="10"/>
        <v>5.0000000000000004E-6</v>
      </c>
      <c r="K13" s="88">
        <f t="shared" si="3"/>
        <v>2.8867513459481293E-6</v>
      </c>
      <c r="L13" s="242">
        <f t="shared" si="11"/>
        <v>4.3021485566948917E-6</v>
      </c>
      <c r="M13" s="242">
        <f t="shared" si="4"/>
        <v>2.4838466273015557E-6</v>
      </c>
      <c r="N13" s="243" t="e">
        <f>'[3]Data Record(Ext)'!S27</f>
        <v>#REF!</v>
      </c>
      <c r="O13" s="88" t="e">
        <f t="shared" si="5"/>
        <v>#REF!</v>
      </c>
      <c r="P13" s="86" t="e">
        <f t="shared" si="7"/>
        <v>#REF!</v>
      </c>
      <c r="Q13" s="89" t="e">
        <f t="shared" si="6"/>
        <v>#REF!</v>
      </c>
      <c r="R13" s="90" t="e">
        <f t="shared" si="12"/>
        <v>#REF!</v>
      </c>
      <c r="S13" s="85" t="e">
        <f t="shared" si="13"/>
        <v>#REF!</v>
      </c>
      <c r="T13" s="244" t="e">
        <f t="shared" si="8"/>
        <v>#REF!</v>
      </c>
    </row>
    <row r="14" spans="1:20" ht="18.75" hidden="1">
      <c r="A14" s="84"/>
      <c r="B14" s="411">
        <v>12</v>
      </c>
      <c r="C14" s="412"/>
      <c r="D14" s="240">
        <v>0</v>
      </c>
      <c r="E14" s="241">
        <f t="shared" si="0"/>
        <v>0</v>
      </c>
      <c r="F14" s="87" t="e">
        <f>'[3]Cert STD'!F11</f>
        <v>#REF!</v>
      </c>
      <c r="G14" s="241" t="e">
        <f t="shared" si="1"/>
        <v>#REF!</v>
      </c>
      <c r="H14" s="86">
        <f t="shared" si="9"/>
        <v>1.3799999999999999E-4</v>
      </c>
      <c r="I14" s="86">
        <f t="shared" si="2"/>
        <v>7.9674337148168362E-5</v>
      </c>
      <c r="J14" s="87">
        <f t="shared" si="10"/>
        <v>5.0000000000000004E-6</v>
      </c>
      <c r="K14" s="88">
        <f t="shared" si="3"/>
        <v>2.8867513459481293E-6</v>
      </c>
      <c r="L14" s="242">
        <f t="shared" si="11"/>
        <v>4.3021485566948917E-6</v>
      </c>
      <c r="M14" s="242">
        <f t="shared" si="4"/>
        <v>2.4838466273015557E-6</v>
      </c>
      <c r="N14" s="243" t="e">
        <f>'[3]Data Record(Ext)'!S22</f>
        <v>#REF!</v>
      </c>
      <c r="O14" s="88" t="e">
        <f t="shared" si="5"/>
        <v>#REF!</v>
      </c>
      <c r="P14" s="86" t="e">
        <f t="shared" si="7"/>
        <v>#REF!</v>
      </c>
      <c r="Q14" s="89" t="e">
        <f t="shared" si="6"/>
        <v>#REF!</v>
      </c>
      <c r="R14" s="90" t="e">
        <f t="shared" si="12"/>
        <v>#REF!</v>
      </c>
      <c r="S14" s="85" t="e">
        <f t="shared" si="13"/>
        <v>#REF!</v>
      </c>
      <c r="T14" s="244" t="e">
        <f t="shared" si="8"/>
        <v>#REF!</v>
      </c>
    </row>
    <row r="15" spans="1:20" ht="18.75" hidden="1">
      <c r="A15" s="84"/>
      <c r="B15" s="411">
        <v>16</v>
      </c>
      <c r="C15" s="412"/>
      <c r="D15" s="240">
        <v>0</v>
      </c>
      <c r="E15" s="241">
        <f t="shared" si="0"/>
        <v>0</v>
      </c>
      <c r="F15" s="87" t="e">
        <f>'[3]Cert STD'!F11</f>
        <v>#REF!</v>
      </c>
      <c r="G15" s="241" t="e">
        <f t="shared" si="1"/>
        <v>#REF!</v>
      </c>
      <c r="H15" s="86">
        <f t="shared" si="9"/>
        <v>1.84E-4</v>
      </c>
      <c r="I15" s="86">
        <f t="shared" si="2"/>
        <v>1.0623244953089114E-4</v>
      </c>
      <c r="J15" s="87">
        <f t="shared" si="10"/>
        <v>5.0000000000000004E-6</v>
      </c>
      <c r="K15" s="88">
        <f t="shared" si="3"/>
        <v>2.8867513459481293E-6</v>
      </c>
      <c r="L15" s="242">
        <f t="shared" si="11"/>
        <v>4.3021485566948917E-6</v>
      </c>
      <c r="M15" s="242">
        <f t="shared" si="4"/>
        <v>2.4838466273015557E-6</v>
      </c>
      <c r="N15" s="243" t="e">
        <f>'[3]Data Record(Ext)'!S23</f>
        <v>#REF!</v>
      </c>
      <c r="O15" s="88" t="e">
        <f t="shared" si="5"/>
        <v>#REF!</v>
      </c>
      <c r="P15" s="86" t="e">
        <f t="shared" si="7"/>
        <v>#REF!</v>
      </c>
      <c r="Q15" s="89" t="e">
        <f t="shared" si="6"/>
        <v>#REF!</v>
      </c>
      <c r="R15" s="90" t="e">
        <f t="shared" si="12"/>
        <v>#REF!</v>
      </c>
      <c r="S15" s="85" t="e">
        <f t="shared" si="13"/>
        <v>#REF!</v>
      </c>
      <c r="T15" s="244" t="e">
        <f t="shared" si="8"/>
        <v>#REF!</v>
      </c>
    </row>
    <row r="16" spans="1:20" ht="18.75" hidden="1">
      <c r="A16" s="84"/>
      <c r="B16" s="411">
        <v>18</v>
      </c>
      <c r="C16" s="412"/>
      <c r="D16" s="240">
        <v>0</v>
      </c>
      <c r="E16" s="241">
        <f t="shared" si="0"/>
        <v>0</v>
      </c>
      <c r="F16" s="87" t="e">
        <f>'[3]Cert STD'!F11</f>
        <v>#REF!</v>
      </c>
      <c r="G16" s="241" t="e">
        <f t="shared" si="1"/>
        <v>#REF!</v>
      </c>
      <c r="H16" s="86">
        <f t="shared" si="9"/>
        <v>2.0699999999999999E-4</v>
      </c>
      <c r="I16" s="86">
        <f t="shared" si="2"/>
        <v>1.1951150572225253E-4</v>
      </c>
      <c r="J16" s="87">
        <f t="shared" si="10"/>
        <v>5.0000000000000004E-6</v>
      </c>
      <c r="K16" s="88">
        <f t="shared" si="3"/>
        <v>2.8867513459481293E-6</v>
      </c>
      <c r="L16" s="242">
        <f t="shared" si="11"/>
        <v>4.3021485566948917E-6</v>
      </c>
      <c r="M16" s="242">
        <f t="shared" si="4"/>
        <v>2.4838466273015557E-6</v>
      </c>
      <c r="N16" s="243" t="e">
        <f>'[3]Data Record(Ext)'!S24</f>
        <v>#REF!</v>
      </c>
      <c r="O16" s="88" t="e">
        <f t="shared" si="5"/>
        <v>#REF!</v>
      </c>
      <c r="P16" s="86" t="e">
        <f t="shared" si="7"/>
        <v>#REF!</v>
      </c>
      <c r="Q16" s="89" t="e">
        <f t="shared" si="6"/>
        <v>#REF!</v>
      </c>
      <c r="R16" s="90" t="e">
        <f t="shared" si="12"/>
        <v>#REF!</v>
      </c>
      <c r="S16" s="85" t="e">
        <f t="shared" si="13"/>
        <v>#REF!</v>
      </c>
      <c r="T16" s="244" t="e">
        <f t="shared" si="8"/>
        <v>#REF!</v>
      </c>
    </row>
    <row r="17" spans="1:256" ht="18.75" hidden="1">
      <c r="A17" s="84"/>
      <c r="B17" s="411" t="e">
        <f>'[3]Data Record(Ext)'!B30</f>
        <v>#REF!</v>
      </c>
      <c r="C17" s="412"/>
      <c r="D17" s="240">
        <v>0</v>
      </c>
      <c r="E17" s="241">
        <f t="shared" si="0"/>
        <v>0</v>
      </c>
      <c r="F17" s="87" t="e">
        <f>'[3]Cert STD'!F11</f>
        <v>#REF!</v>
      </c>
      <c r="G17" s="241" t="e">
        <f t="shared" si="1"/>
        <v>#REF!</v>
      </c>
      <c r="H17" s="86" t="e">
        <f t="shared" si="9"/>
        <v>#REF!</v>
      </c>
      <c r="I17" s="86" t="e">
        <f t="shared" si="2"/>
        <v>#REF!</v>
      </c>
      <c r="J17" s="87">
        <f t="shared" si="10"/>
        <v>5.0000000000000004E-6</v>
      </c>
      <c r="K17" s="88">
        <f t="shared" si="3"/>
        <v>2.8867513459481293E-6</v>
      </c>
      <c r="L17" s="242">
        <f t="shared" si="11"/>
        <v>4.3021485566948917E-6</v>
      </c>
      <c r="M17" s="242">
        <f t="shared" si="4"/>
        <v>2.4838466273015557E-6</v>
      </c>
      <c r="N17" s="243" t="e">
        <f>'[3]Data Record(Ext)'!S30</f>
        <v>#REF!</v>
      </c>
      <c r="O17" s="88" t="e">
        <f t="shared" si="5"/>
        <v>#REF!</v>
      </c>
      <c r="P17" s="86" t="e">
        <f t="shared" si="7"/>
        <v>#REF!</v>
      </c>
      <c r="Q17" s="89" t="e">
        <f t="shared" si="6"/>
        <v>#REF!</v>
      </c>
      <c r="R17" s="90" t="e">
        <f t="shared" si="12"/>
        <v>#REF!</v>
      </c>
      <c r="S17" s="85" t="e">
        <f t="shared" si="13"/>
        <v>#REF!</v>
      </c>
      <c r="T17" s="244" t="e">
        <f t="shared" si="8"/>
        <v>#REF!</v>
      </c>
    </row>
    <row r="18" spans="1:256" ht="18.75" hidden="1">
      <c r="A18" s="84"/>
      <c r="B18" s="411">
        <v>22</v>
      </c>
      <c r="C18" s="412"/>
      <c r="D18" s="240">
        <v>0</v>
      </c>
      <c r="E18" s="241">
        <f t="shared" si="0"/>
        <v>0</v>
      </c>
      <c r="F18" s="87" t="e">
        <f>'[3]Cert STD'!F12</f>
        <v>#REF!</v>
      </c>
      <c r="G18" s="241" t="e">
        <f t="shared" si="1"/>
        <v>#REF!</v>
      </c>
      <c r="H18" s="86">
        <f t="shared" si="9"/>
        <v>2.5300000000000002E-4</v>
      </c>
      <c r="I18" s="86">
        <f t="shared" si="2"/>
        <v>1.4606961810497535E-4</v>
      </c>
      <c r="J18" s="87">
        <f t="shared" si="10"/>
        <v>5.0000000000000004E-6</v>
      </c>
      <c r="K18" s="88">
        <f t="shared" si="3"/>
        <v>2.8867513459481293E-6</v>
      </c>
      <c r="L18" s="242">
        <f t="shared" si="11"/>
        <v>4.3021485566948917E-6</v>
      </c>
      <c r="M18" s="242">
        <f t="shared" si="4"/>
        <v>2.4838466273015557E-6</v>
      </c>
      <c r="N18" s="243" t="e">
        <f>'[3]Data Record(Ext)'!S26</f>
        <v>#REF!</v>
      </c>
      <c r="O18" s="88" t="e">
        <f t="shared" si="5"/>
        <v>#REF!</v>
      </c>
      <c r="P18" s="86" t="e">
        <f t="shared" si="7"/>
        <v>#REF!</v>
      </c>
      <c r="Q18" s="89" t="e">
        <f t="shared" si="6"/>
        <v>#REF!</v>
      </c>
      <c r="R18" s="90" t="e">
        <f t="shared" si="12"/>
        <v>#REF!</v>
      </c>
      <c r="S18" s="85" t="e">
        <f t="shared" si="13"/>
        <v>#REF!</v>
      </c>
      <c r="T18" s="244" t="e">
        <f t="shared" si="8"/>
        <v>#REF!</v>
      </c>
    </row>
    <row r="19" spans="1:256" ht="18.75" hidden="1">
      <c r="A19" s="84"/>
      <c r="B19" s="411">
        <v>25</v>
      </c>
      <c r="C19" s="412"/>
      <c r="D19" s="240">
        <v>0</v>
      </c>
      <c r="E19" s="241">
        <f t="shared" si="0"/>
        <v>0</v>
      </c>
      <c r="F19" s="87" t="e">
        <f>'[3]Cert STD'!F12</f>
        <v>#REF!</v>
      </c>
      <c r="G19" s="241" t="e">
        <f t="shared" si="1"/>
        <v>#REF!</v>
      </c>
      <c r="H19" s="86">
        <f t="shared" si="9"/>
        <v>2.875E-4</v>
      </c>
      <c r="I19" s="86">
        <f t="shared" si="2"/>
        <v>1.6598820239201742E-4</v>
      </c>
      <c r="J19" s="87">
        <f t="shared" si="10"/>
        <v>5.0000000000000004E-6</v>
      </c>
      <c r="K19" s="88">
        <f t="shared" si="3"/>
        <v>2.8867513459481293E-6</v>
      </c>
      <c r="L19" s="242">
        <f t="shared" si="11"/>
        <v>4.3021485566948917E-6</v>
      </c>
      <c r="M19" s="242">
        <f t="shared" si="4"/>
        <v>2.4838466273015557E-6</v>
      </c>
      <c r="N19" s="243" t="e">
        <f>'[3]Data Record(Ext)'!S27</f>
        <v>#REF!</v>
      </c>
      <c r="O19" s="88" t="e">
        <f t="shared" si="5"/>
        <v>#REF!</v>
      </c>
      <c r="P19" s="86" t="e">
        <f t="shared" si="7"/>
        <v>#REF!</v>
      </c>
      <c r="Q19" s="89" t="e">
        <f t="shared" si="6"/>
        <v>#REF!</v>
      </c>
      <c r="R19" s="90" t="e">
        <f t="shared" si="12"/>
        <v>#REF!</v>
      </c>
      <c r="S19" s="85" t="e">
        <f t="shared" si="13"/>
        <v>#REF!</v>
      </c>
      <c r="T19" s="244" t="e">
        <f t="shared" si="8"/>
        <v>#REF!</v>
      </c>
    </row>
    <row r="20" spans="1:256" ht="18.75" hidden="1">
      <c r="A20" s="84"/>
      <c r="B20" s="411">
        <v>28</v>
      </c>
      <c r="C20" s="412"/>
      <c r="D20" s="240">
        <v>0</v>
      </c>
      <c r="E20" s="241">
        <f t="shared" si="0"/>
        <v>0</v>
      </c>
      <c r="F20" s="87" t="e">
        <f>'[3]Cert STD'!F12</f>
        <v>#REF!</v>
      </c>
      <c r="G20" s="241" t="e">
        <f t="shared" si="1"/>
        <v>#REF!</v>
      </c>
      <c r="H20" s="86">
        <f t="shared" si="9"/>
        <v>3.2200000000000002E-4</v>
      </c>
      <c r="I20" s="86">
        <f t="shared" si="2"/>
        <v>1.8590678667905952E-4</v>
      </c>
      <c r="J20" s="87">
        <f t="shared" si="10"/>
        <v>5.0000000000000004E-6</v>
      </c>
      <c r="K20" s="88">
        <f t="shared" si="3"/>
        <v>2.8867513459481293E-6</v>
      </c>
      <c r="L20" s="242">
        <f t="shared" si="11"/>
        <v>4.3021485566948917E-6</v>
      </c>
      <c r="M20" s="242">
        <f t="shared" si="4"/>
        <v>2.4838466273015557E-6</v>
      </c>
      <c r="N20" s="243" t="e">
        <f>'[3]Data Record(Ext)'!S28</f>
        <v>#REF!</v>
      </c>
      <c r="O20" s="88" t="e">
        <f t="shared" si="5"/>
        <v>#REF!</v>
      </c>
      <c r="P20" s="86" t="e">
        <f t="shared" si="7"/>
        <v>#REF!</v>
      </c>
      <c r="Q20" s="89" t="e">
        <f t="shared" si="6"/>
        <v>#REF!</v>
      </c>
      <c r="R20" s="90" t="e">
        <f t="shared" si="12"/>
        <v>#REF!</v>
      </c>
      <c r="S20" s="85" t="e">
        <f t="shared" si="13"/>
        <v>#REF!</v>
      </c>
      <c r="T20" s="244" t="e">
        <f t="shared" si="8"/>
        <v>#REF!</v>
      </c>
    </row>
    <row r="21" spans="1:256" ht="18.75" hidden="1">
      <c r="B21" s="411" t="e">
        <f>'[3]Data Record(Ext)'!B33</f>
        <v>#REF!</v>
      </c>
      <c r="C21" s="412"/>
      <c r="D21" s="240">
        <v>0</v>
      </c>
      <c r="E21" s="241">
        <f t="shared" si="0"/>
        <v>0</v>
      </c>
      <c r="F21" s="87" t="e">
        <f>'[3]Cert STD'!F12</f>
        <v>#REF!</v>
      </c>
      <c r="G21" s="241" t="e">
        <f t="shared" si="1"/>
        <v>#REF!</v>
      </c>
      <c r="H21" s="86" t="e">
        <f t="shared" si="9"/>
        <v>#REF!</v>
      </c>
      <c r="I21" s="86" t="e">
        <f t="shared" si="2"/>
        <v>#REF!</v>
      </c>
      <c r="J21" s="87">
        <f t="shared" si="10"/>
        <v>5.0000000000000004E-6</v>
      </c>
      <c r="K21" s="88">
        <f t="shared" si="3"/>
        <v>2.8867513459481293E-6</v>
      </c>
      <c r="L21" s="242">
        <f t="shared" si="11"/>
        <v>4.3021485566948917E-6</v>
      </c>
      <c r="M21" s="242">
        <f t="shared" si="4"/>
        <v>2.4838466273015557E-6</v>
      </c>
      <c r="N21" s="243" t="e">
        <f>'[3]Data Record(Ext)'!S33</f>
        <v>#REF!</v>
      </c>
      <c r="O21" s="88" t="e">
        <f t="shared" si="5"/>
        <v>#REF!</v>
      </c>
      <c r="P21" s="86" t="e">
        <f t="shared" si="7"/>
        <v>#REF!</v>
      </c>
      <c r="Q21" s="89" t="e">
        <f t="shared" si="6"/>
        <v>#REF!</v>
      </c>
      <c r="R21" s="90" t="e">
        <f t="shared" si="12"/>
        <v>#REF!</v>
      </c>
      <c r="S21" s="85" t="e">
        <f t="shared" si="13"/>
        <v>#REF!</v>
      </c>
      <c r="T21" s="244" t="e">
        <f t="shared" si="8"/>
        <v>#REF!</v>
      </c>
    </row>
    <row r="22" spans="1:256" ht="18.75" hidden="1">
      <c r="B22" s="411" t="e">
        <f>'[3]Data Record(Ext)'!B36</f>
        <v>#REF!</v>
      </c>
      <c r="C22" s="412"/>
      <c r="D22" s="240">
        <v>0</v>
      </c>
      <c r="E22" s="241">
        <f t="shared" si="0"/>
        <v>0</v>
      </c>
      <c r="F22" s="87" t="e">
        <f>'[3]Cert STD'!F17</f>
        <v>#REF!</v>
      </c>
      <c r="G22" s="241" t="e">
        <f t="shared" si="1"/>
        <v>#REF!</v>
      </c>
      <c r="H22" s="86" t="e">
        <f t="shared" si="9"/>
        <v>#REF!</v>
      </c>
      <c r="I22" s="86" t="e">
        <f t="shared" si="2"/>
        <v>#REF!</v>
      </c>
      <c r="J22" s="87">
        <f t="shared" si="10"/>
        <v>5.0000000000000004E-6</v>
      </c>
      <c r="K22" s="88">
        <f t="shared" si="3"/>
        <v>2.8867513459481293E-6</v>
      </c>
      <c r="L22" s="242">
        <f t="shared" si="11"/>
        <v>4.3021485566948917E-6</v>
      </c>
      <c r="M22" s="242">
        <f t="shared" si="4"/>
        <v>2.4838466273015557E-6</v>
      </c>
      <c r="N22" s="243" t="e">
        <f>'[3]Data Record(Ext)'!S36</f>
        <v>#REF!</v>
      </c>
      <c r="O22" s="88" t="e">
        <f t="shared" si="5"/>
        <v>#REF!</v>
      </c>
      <c r="P22" s="86" t="e">
        <f t="shared" si="7"/>
        <v>#REF!</v>
      </c>
      <c r="Q22" s="89" t="e">
        <f t="shared" si="6"/>
        <v>#REF!</v>
      </c>
      <c r="R22" s="90" t="e">
        <f t="shared" si="12"/>
        <v>#REF!</v>
      </c>
      <c r="S22" s="85" t="e">
        <f t="shared" si="13"/>
        <v>#REF!</v>
      </c>
      <c r="T22" s="244" t="e">
        <f t="shared" si="8"/>
        <v>#REF!</v>
      </c>
    </row>
    <row r="23" spans="1:256" ht="18.75" hidden="1">
      <c r="B23" s="411" t="e">
        <f>'[3]Data Record(Ext)'!B39</f>
        <v>#REF!</v>
      </c>
      <c r="C23" s="412"/>
      <c r="D23" s="240">
        <v>0</v>
      </c>
      <c r="E23" s="241">
        <f t="shared" si="0"/>
        <v>0</v>
      </c>
      <c r="F23" s="87" t="e">
        <f>'[3]Cert STD'!F19</f>
        <v>#REF!</v>
      </c>
      <c r="G23" s="241" t="e">
        <f t="shared" si="1"/>
        <v>#REF!</v>
      </c>
      <c r="H23" s="86" t="e">
        <f t="shared" si="9"/>
        <v>#REF!</v>
      </c>
      <c r="I23" s="86" t="e">
        <f t="shared" si="2"/>
        <v>#REF!</v>
      </c>
      <c r="J23" s="87">
        <f t="shared" si="10"/>
        <v>5.0000000000000004E-6</v>
      </c>
      <c r="K23" s="88">
        <f t="shared" si="3"/>
        <v>2.8867513459481293E-6</v>
      </c>
      <c r="L23" s="242">
        <f t="shared" si="11"/>
        <v>4.3021485566948917E-6</v>
      </c>
      <c r="M23" s="242">
        <f t="shared" si="4"/>
        <v>2.4838466273015557E-6</v>
      </c>
      <c r="N23" s="243" t="e">
        <f>'[3]Data Record(Ext)'!S39</f>
        <v>#REF!</v>
      </c>
      <c r="O23" s="88" t="e">
        <f t="shared" si="5"/>
        <v>#REF!</v>
      </c>
      <c r="P23" s="86" t="e">
        <f t="shared" si="7"/>
        <v>#REF!</v>
      </c>
      <c r="Q23" s="89" t="e">
        <f t="shared" si="6"/>
        <v>#REF!</v>
      </c>
      <c r="R23" s="90" t="e">
        <f t="shared" si="12"/>
        <v>#REF!</v>
      </c>
      <c r="S23" s="85" t="e">
        <f t="shared" si="13"/>
        <v>#REF!</v>
      </c>
      <c r="T23" s="244" t="e">
        <f t="shared" si="8"/>
        <v>#REF!</v>
      </c>
    </row>
    <row r="24" spans="1:256" ht="18.75" hidden="1">
      <c r="B24" s="411" t="e">
        <f>'[3]Data Record(Ext)'!B42</f>
        <v>#REF!</v>
      </c>
      <c r="C24" s="412"/>
      <c r="D24" s="240" t="e">
        <f>'[3]Cert STD'!F19</f>
        <v>#REF!</v>
      </c>
      <c r="E24" s="241" t="e">
        <f>D24/2</f>
        <v>#REF!</v>
      </c>
      <c r="F24" s="87" t="e">
        <f>'[3]Cert STD'!F19</f>
        <v>#REF!</v>
      </c>
      <c r="G24" s="241" t="e">
        <f>F24/SQRT(3)</f>
        <v>#REF!</v>
      </c>
      <c r="H24" s="86" t="e">
        <f>((B24)*(11.5*10^-6)*1)</f>
        <v>#REF!</v>
      </c>
      <c r="I24" s="86" t="e">
        <f>H24/SQRT(3)</f>
        <v>#REF!</v>
      </c>
      <c r="J24" s="87">
        <f t="shared" si="10"/>
        <v>5.0000000000000004E-6</v>
      </c>
      <c r="K24" s="88">
        <f>(J24/SQRT(3))</f>
        <v>2.8867513459481293E-6</v>
      </c>
      <c r="L24" s="242">
        <f t="shared" si="11"/>
        <v>4.3021485566948917E-6</v>
      </c>
      <c r="M24" s="242">
        <f>L24/SQRT(3)</f>
        <v>2.4838466273015557E-6</v>
      </c>
      <c r="N24" s="243" t="e">
        <f>'[3]Data Record(Ext)'!S42</f>
        <v>#REF!</v>
      </c>
      <c r="O24" s="88" t="e">
        <f>N24/1</f>
        <v>#REF!</v>
      </c>
      <c r="P24" s="86" t="e">
        <f>SQRT(E24^2+G24^2+I24^2+K24^2+M24^2+O24^2)</f>
        <v>#REF!</v>
      </c>
      <c r="Q24" s="89" t="e">
        <f>O24/1</f>
        <v>#REF!</v>
      </c>
      <c r="R24" s="90" t="e">
        <f>(P24^4)/(((IF(Q24&lt;=0,0.001,Q24)^4)/9))</f>
        <v>#REF!</v>
      </c>
      <c r="S24" s="85" t="e">
        <f>IF(R24&gt;0,"2.00",TINV(0.0455,R24))</f>
        <v>#REF!</v>
      </c>
      <c r="T24" s="244" t="e">
        <f t="shared" si="8"/>
        <v>#REF!</v>
      </c>
    </row>
    <row r="25" spans="1:256" ht="18.75" hidden="1">
      <c r="B25" s="411" t="e">
        <f>'[3]Data Record(Ext)'!B45</f>
        <v>#REF!</v>
      </c>
      <c r="C25" s="412"/>
      <c r="D25" s="240" t="e">
        <f>'[3]Cert STD'!Z7</f>
        <v>#REF!</v>
      </c>
      <c r="E25" s="241" t="e">
        <f t="shared" si="0"/>
        <v>#REF!</v>
      </c>
      <c r="F25" s="87" t="e">
        <f>'[3]Cert STD'!F19</f>
        <v>#REF!</v>
      </c>
      <c r="G25" s="241" t="e">
        <f t="shared" si="1"/>
        <v>#REF!</v>
      </c>
      <c r="H25" s="86" t="e">
        <f>((B25)*(11.5*10^-6)*1)</f>
        <v>#REF!</v>
      </c>
      <c r="I25" s="86" t="e">
        <f t="shared" si="2"/>
        <v>#REF!</v>
      </c>
      <c r="J25" s="87">
        <f t="shared" si="10"/>
        <v>5.0000000000000004E-6</v>
      </c>
      <c r="K25" s="88">
        <f t="shared" si="3"/>
        <v>2.8867513459481293E-6</v>
      </c>
      <c r="L25" s="242">
        <f t="shared" si="11"/>
        <v>4.3021485566948917E-6</v>
      </c>
      <c r="M25" s="242">
        <f t="shared" si="4"/>
        <v>2.4838466273015557E-6</v>
      </c>
      <c r="N25" s="243" t="e">
        <f>'[3]Data Record(Ext)'!S45</f>
        <v>#REF!</v>
      </c>
      <c r="O25" s="88" t="e">
        <f t="shared" si="5"/>
        <v>#REF!</v>
      </c>
      <c r="P25" s="86" t="e">
        <f t="shared" si="7"/>
        <v>#REF!</v>
      </c>
      <c r="Q25" s="89" t="e">
        <f t="shared" si="6"/>
        <v>#REF!</v>
      </c>
      <c r="R25" s="90" t="e">
        <f>(P25^4)/(((IF(Q25&lt;=0,0.001,Q25)^4)/9))</f>
        <v>#REF!</v>
      </c>
      <c r="S25" s="85" t="e">
        <f>IF(R25&gt;0,"2.00",TINV(0.0455,R25))</f>
        <v>#REF!</v>
      </c>
      <c r="T25" s="244" t="e">
        <f t="shared" si="8"/>
        <v>#REF!</v>
      </c>
    </row>
    <row r="26" spans="1:256" ht="18.75" hidden="1">
      <c r="B26" s="411" t="e">
        <f>'[3]Data Record(Ext)'!B48</f>
        <v>#REF!</v>
      </c>
      <c r="C26" s="412"/>
      <c r="D26" s="240" t="e">
        <f>'[3]Cert STD'!Z9</f>
        <v>#REF!</v>
      </c>
      <c r="E26" s="241" t="e">
        <f>D26/2</f>
        <v>#REF!</v>
      </c>
      <c r="F26" s="87" t="e">
        <f>'[3]Cert STD'!F19</f>
        <v>#REF!</v>
      </c>
      <c r="G26" s="241" t="e">
        <f>F26/SQRT(3)</f>
        <v>#REF!</v>
      </c>
      <c r="H26" s="86" t="e">
        <f>((B26)*(11.5*10^-6)*1)</f>
        <v>#REF!</v>
      </c>
      <c r="I26" s="86" t="e">
        <f>H26/SQRT(3)</f>
        <v>#REF!</v>
      </c>
      <c r="J26" s="87">
        <f t="shared" si="10"/>
        <v>5.0000000000000004E-6</v>
      </c>
      <c r="K26" s="88">
        <f>(J26/SQRT(3))</f>
        <v>2.8867513459481293E-6</v>
      </c>
      <c r="L26" s="242">
        <f t="shared" si="11"/>
        <v>4.3021485566948917E-6</v>
      </c>
      <c r="M26" s="242">
        <f t="shared" si="4"/>
        <v>2.4838466273015557E-6</v>
      </c>
      <c r="N26" s="243" t="e">
        <f>'[3]Data Record(Ext)'!S48</f>
        <v>#REF!</v>
      </c>
      <c r="O26" s="88" t="e">
        <f>N26/1</f>
        <v>#REF!</v>
      </c>
      <c r="P26" s="86" t="e">
        <f t="shared" si="7"/>
        <v>#REF!</v>
      </c>
      <c r="Q26" s="89" t="e">
        <f>O26/1</f>
        <v>#REF!</v>
      </c>
      <c r="R26" s="90" t="e">
        <f>(P26^4)/(((IF(Q26&lt;=0,0.001,Q26)^4)/9))</f>
        <v>#REF!</v>
      </c>
      <c r="S26" s="85" t="e">
        <f>IF(R26&gt;0,"2.00",TINV(0.0455,R26))</f>
        <v>#REF!</v>
      </c>
      <c r="T26" s="244" t="e">
        <f t="shared" si="8"/>
        <v>#REF!</v>
      </c>
    </row>
    <row r="27" spans="1:256" ht="18.75" hidden="1">
      <c r="B27" s="411" t="e">
        <f>'[3]Data Record(Ext)'!B51</f>
        <v>#REF!</v>
      </c>
      <c r="C27" s="412"/>
      <c r="D27" s="240" t="e">
        <f>'[3]Cert STD'!Z10</f>
        <v>#REF!</v>
      </c>
      <c r="E27" s="241" t="e">
        <f>D27/2</f>
        <v>#REF!</v>
      </c>
      <c r="F27" s="87" t="e">
        <f>'[3]Cert STD'!F19</f>
        <v>#REF!</v>
      </c>
      <c r="G27" s="241" t="e">
        <f>F27/SQRT(3)</f>
        <v>#REF!</v>
      </c>
      <c r="H27" s="86" t="e">
        <f>((B27)*(11.5*10^-6)*1)</f>
        <v>#REF!</v>
      </c>
      <c r="I27" s="86" t="e">
        <f>H27/SQRT(3)</f>
        <v>#REF!</v>
      </c>
      <c r="J27" s="87">
        <f t="shared" si="10"/>
        <v>5.0000000000000004E-6</v>
      </c>
      <c r="K27" s="88">
        <f>(J27/SQRT(3))</f>
        <v>2.8867513459481293E-6</v>
      </c>
      <c r="L27" s="242">
        <f t="shared" si="11"/>
        <v>4.3021485566948917E-6</v>
      </c>
      <c r="M27" s="242">
        <f t="shared" si="4"/>
        <v>2.4838466273015557E-6</v>
      </c>
      <c r="N27" s="243" t="e">
        <f>'[3]Data Record(Ext)'!S51</f>
        <v>#REF!</v>
      </c>
      <c r="O27" s="88" t="e">
        <f>N27/1</f>
        <v>#REF!</v>
      </c>
      <c r="P27" s="86" t="e">
        <f t="shared" si="7"/>
        <v>#REF!</v>
      </c>
      <c r="Q27" s="89" t="e">
        <f>O27/1</f>
        <v>#REF!</v>
      </c>
      <c r="R27" s="90" t="e">
        <f>(P27^4)/(((IF(Q27&lt;=0,0.001,Q27)^4)/9))</f>
        <v>#REF!</v>
      </c>
      <c r="S27" s="85" t="e">
        <f>IF(R27&gt;0,"2.00",TINV(0.0455,R27))</f>
        <v>#REF!</v>
      </c>
      <c r="T27" s="244" t="e">
        <f t="shared" si="8"/>
        <v>#REF!</v>
      </c>
    </row>
    <row r="28" spans="1:256">
      <c r="B28" s="100"/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</row>
    <row r="29" spans="1:256"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</row>
    <row r="30" spans="1:256">
      <c r="A30" s="101"/>
      <c r="B30" s="100"/>
      <c r="C30" s="100"/>
      <c r="D30" s="100"/>
      <c r="E30" s="100"/>
      <c r="F30" s="100"/>
      <c r="K30" s="100"/>
      <c r="L30" s="180" t="s">
        <v>98</v>
      </c>
      <c r="M30" s="181">
        <f>((((9*P32^2)/(8*(N33*1000)))*(((1-P34^2)/(2*10^11))+((1-P34^2)/(2*10^11)))^2)^(1/3))</f>
        <v>4.3021485566948918E-9</v>
      </c>
      <c r="N30" s="115"/>
      <c r="O30" s="180"/>
      <c r="P30" s="182"/>
      <c r="Q30" s="100"/>
      <c r="S30" s="100"/>
      <c r="T30" s="100"/>
      <c r="V30" s="100"/>
      <c r="W30" s="100"/>
      <c r="X30" s="100"/>
      <c r="Y30" s="100"/>
      <c r="Z30" s="100"/>
      <c r="AA30" s="100"/>
      <c r="AB30" s="100"/>
      <c r="AC30" s="100"/>
      <c r="AD30" s="100"/>
      <c r="AE30" s="101"/>
      <c r="AF30" s="101"/>
      <c r="AG30" s="101"/>
      <c r="AH30" s="101"/>
      <c r="AI30" s="101"/>
      <c r="AJ30" s="101"/>
      <c r="AK30" s="101"/>
      <c r="AL30" s="101"/>
      <c r="AM30" s="101"/>
      <c r="AN30" s="101"/>
      <c r="AO30" s="101"/>
      <c r="AP30" s="101"/>
      <c r="AQ30" s="101"/>
      <c r="AR30" s="101"/>
      <c r="AS30" s="101"/>
      <c r="AT30" s="101"/>
      <c r="AU30" s="101"/>
      <c r="AV30" s="101"/>
      <c r="AW30" s="101"/>
      <c r="AX30" s="101"/>
      <c r="AY30" s="101"/>
      <c r="AZ30" s="101"/>
      <c r="BA30" s="101"/>
      <c r="BB30" s="101"/>
      <c r="BC30" s="101"/>
      <c r="BD30" s="101"/>
      <c r="BE30" s="101"/>
      <c r="BF30" s="101"/>
      <c r="BG30" s="101"/>
      <c r="BH30" s="101"/>
      <c r="BI30" s="101"/>
      <c r="BJ30" s="101"/>
      <c r="BK30" s="101"/>
      <c r="BL30" s="101"/>
      <c r="BM30" s="101"/>
      <c r="BN30" s="101"/>
      <c r="BO30" s="101"/>
      <c r="BP30" s="101"/>
      <c r="BQ30" s="101"/>
      <c r="BR30" s="101"/>
      <c r="BS30" s="101"/>
      <c r="BT30" s="101"/>
      <c r="BU30" s="101"/>
      <c r="BV30" s="101"/>
      <c r="BW30" s="101"/>
      <c r="BX30" s="101"/>
      <c r="BY30" s="101"/>
      <c r="BZ30" s="101"/>
      <c r="CA30" s="101"/>
      <c r="CB30" s="101"/>
      <c r="CC30" s="101"/>
      <c r="CD30" s="101"/>
      <c r="CE30" s="101"/>
      <c r="CF30" s="101"/>
      <c r="CG30" s="101"/>
      <c r="CH30" s="101"/>
      <c r="CI30" s="101"/>
      <c r="CJ30" s="101"/>
      <c r="CK30" s="101"/>
      <c r="CL30" s="101"/>
      <c r="CM30" s="101"/>
      <c r="CN30" s="101"/>
      <c r="CO30" s="101"/>
      <c r="CP30" s="101"/>
      <c r="CQ30" s="101"/>
      <c r="CR30" s="101"/>
      <c r="CS30" s="101"/>
      <c r="CT30" s="101"/>
      <c r="CU30" s="101"/>
      <c r="CV30" s="101"/>
      <c r="CW30" s="101"/>
      <c r="CX30" s="101"/>
      <c r="CY30" s="101"/>
      <c r="CZ30" s="101"/>
      <c r="DA30" s="101"/>
      <c r="DB30" s="101"/>
      <c r="DC30" s="101"/>
      <c r="DD30" s="101"/>
      <c r="DE30" s="101"/>
      <c r="DF30" s="101"/>
      <c r="DG30" s="101"/>
      <c r="DH30" s="101"/>
      <c r="DI30" s="101"/>
      <c r="DJ30" s="101"/>
      <c r="DK30" s="101"/>
      <c r="DL30" s="101"/>
      <c r="DM30" s="101"/>
      <c r="DN30" s="101"/>
      <c r="DO30" s="101"/>
      <c r="DP30" s="101"/>
      <c r="DQ30" s="101"/>
      <c r="DR30" s="101"/>
      <c r="DS30" s="101"/>
      <c r="DT30" s="101"/>
      <c r="DU30" s="101"/>
      <c r="DV30" s="101"/>
      <c r="DW30" s="101"/>
      <c r="DX30" s="101"/>
      <c r="DY30" s="101"/>
      <c r="DZ30" s="101"/>
      <c r="EA30" s="101"/>
      <c r="EB30" s="101"/>
      <c r="EC30" s="101"/>
      <c r="ED30" s="101"/>
      <c r="EE30" s="101"/>
      <c r="EF30" s="101"/>
      <c r="EG30" s="101"/>
      <c r="EH30" s="101"/>
      <c r="EI30" s="101"/>
      <c r="EJ30" s="101"/>
      <c r="EK30" s="101"/>
      <c r="EL30" s="101"/>
      <c r="EM30" s="101"/>
      <c r="EN30" s="101"/>
      <c r="EO30" s="101"/>
      <c r="EP30" s="101"/>
      <c r="EQ30" s="101"/>
      <c r="ER30" s="101"/>
      <c r="ES30" s="101"/>
      <c r="ET30" s="101"/>
      <c r="EU30" s="101"/>
      <c r="EV30" s="101"/>
      <c r="EW30" s="101"/>
      <c r="EX30" s="101"/>
      <c r="EY30" s="101"/>
      <c r="EZ30" s="101"/>
      <c r="FA30" s="101"/>
      <c r="FB30" s="101"/>
      <c r="FC30" s="101"/>
      <c r="FD30" s="101"/>
      <c r="FE30" s="101"/>
      <c r="FF30" s="101"/>
      <c r="FG30" s="101"/>
      <c r="FH30" s="101"/>
      <c r="FI30" s="101"/>
      <c r="FJ30" s="101"/>
      <c r="FK30" s="101"/>
      <c r="FL30" s="101"/>
      <c r="FM30" s="101"/>
      <c r="FN30" s="101"/>
      <c r="FO30" s="101"/>
      <c r="FP30" s="101"/>
      <c r="FQ30" s="101"/>
      <c r="FR30" s="101"/>
      <c r="FS30" s="101"/>
      <c r="FT30" s="101"/>
      <c r="FU30" s="101"/>
      <c r="FV30" s="101"/>
      <c r="FW30" s="101"/>
      <c r="FX30" s="101"/>
      <c r="FY30" s="101"/>
      <c r="FZ30" s="101"/>
      <c r="GA30" s="101"/>
      <c r="GB30" s="101"/>
      <c r="GC30" s="101"/>
      <c r="GD30" s="101"/>
      <c r="GE30" s="101"/>
      <c r="GF30" s="101"/>
      <c r="GG30" s="101"/>
      <c r="GH30" s="101"/>
      <c r="GI30" s="101"/>
      <c r="GJ30" s="101"/>
      <c r="GK30" s="101"/>
      <c r="GL30" s="101"/>
      <c r="GM30" s="101"/>
      <c r="GN30" s="101"/>
      <c r="GO30" s="101"/>
      <c r="GP30" s="101"/>
      <c r="GQ30" s="101"/>
      <c r="GR30" s="101"/>
      <c r="GS30" s="101"/>
      <c r="GT30" s="101"/>
      <c r="GU30" s="101"/>
      <c r="GV30" s="101"/>
      <c r="GW30" s="101"/>
      <c r="GX30" s="101"/>
      <c r="GY30" s="101"/>
      <c r="GZ30" s="101"/>
      <c r="HA30" s="101"/>
      <c r="HB30" s="101"/>
      <c r="HC30" s="101"/>
      <c r="HD30" s="101"/>
      <c r="HE30" s="101"/>
      <c r="HF30" s="101"/>
      <c r="HG30" s="101"/>
      <c r="HH30" s="101"/>
      <c r="HI30" s="101"/>
      <c r="HJ30" s="101"/>
      <c r="HK30" s="101"/>
      <c r="HL30" s="101"/>
      <c r="HM30" s="101"/>
      <c r="HN30" s="101"/>
      <c r="HO30" s="101"/>
      <c r="HP30" s="101"/>
      <c r="HQ30" s="101"/>
      <c r="HR30" s="101"/>
      <c r="HS30" s="101"/>
      <c r="HT30" s="101"/>
      <c r="HU30" s="101"/>
      <c r="HV30" s="101"/>
      <c r="HW30" s="101"/>
      <c r="HX30" s="101"/>
      <c r="HY30" s="101"/>
      <c r="HZ30" s="101"/>
      <c r="IA30" s="101"/>
      <c r="IB30" s="101"/>
      <c r="IC30" s="101"/>
      <c r="ID30" s="101"/>
      <c r="IE30" s="101"/>
      <c r="IF30" s="101"/>
      <c r="IG30" s="101"/>
      <c r="IH30" s="101"/>
      <c r="II30" s="101"/>
      <c r="IJ30" s="101"/>
      <c r="IK30" s="101"/>
      <c r="IL30" s="101"/>
      <c r="IM30" s="101"/>
      <c r="IN30" s="101"/>
      <c r="IO30" s="101"/>
      <c r="IP30" s="101"/>
      <c r="IQ30" s="101"/>
      <c r="IR30" s="101"/>
      <c r="IS30" s="101"/>
      <c r="IT30" s="101"/>
      <c r="IU30" s="101"/>
      <c r="IV30" s="101"/>
    </row>
    <row r="31" spans="1:256" ht="21">
      <c r="A31" s="101"/>
      <c r="B31" s="100"/>
      <c r="C31" s="100"/>
      <c r="D31" s="100"/>
      <c r="E31" s="100"/>
      <c r="F31" s="100"/>
      <c r="K31" s="100"/>
      <c r="L31" s="100"/>
      <c r="M31" s="115"/>
      <c r="N31" s="115"/>
      <c r="O31" s="115"/>
      <c r="P31" s="115"/>
      <c r="Q31" s="100"/>
      <c r="S31" s="413"/>
      <c r="T31" s="413"/>
      <c r="V31" s="100"/>
      <c r="W31" s="100"/>
      <c r="X31" s="100"/>
      <c r="Y31" s="100"/>
      <c r="Z31" s="100"/>
      <c r="AA31" s="100"/>
      <c r="AB31" s="100"/>
      <c r="AC31" s="100"/>
      <c r="AD31" s="100"/>
      <c r="AE31" s="101"/>
      <c r="AF31" s="101"/>
      <c r="AG31" s="101"/>
      <c r="AH31" s="101"/>
      <c r="AI31" s="101"/>
      <c r="AJ31" s="101"/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01"/>
      <c r="AV31" s="101"/>
      <c r="AW31" s="101"/>
      <c r="AX31" s="101"/>
      <c r="AY31" s="101"/>
      <c r="AZ31" s="101"/>
      <c r="BA31" s="101"/>
      <c r="BB31" s="101"/>
      <c r="BC31" s="101"/>
      <c r="BD31" s="101"/>
      <c r="BE31" s="101"/>
      <c r="BF31" s="101"/>
      <c r="BG31" s="101"/>
      <c r="BH31" s="101"/>
      <c r="BI31" s="101"/>
      <c r="BJ31" s="101"/>
      <c r="BK31" s="101"/>
      <c r="BL31" s="101"/>
      <c r="BM31" s="101"/>
      <c r="BN31" s="101"/>
      <c r="BO31" s="101"/>
      <c r="BP31" s="101"/>
      <c r="BQ31" s="101"/>
      <c r="BR31" s="101"/>
      <c r="BS31" s="101"/>
      <c r="BT31" s="101"/>
      <c r="BU31" s="101"/>
      <c r="BV31" s="101"/>
      <c r="BW31" s="101"/>
      <c r="BX31" s="101"/>
      <c r="BY31" s="101"/>
      <c r="BZ31" s="101"/>
      <c r="CA31" s="101"/>
      <c r="CB31" s="101"/>
      <c r="CC31" s="101"/>
      <c r="CD31" s="101"/>
      <c r="CE31" s="101"/>
      <c r="CF31" s="101"/>
      <c r="CG31" s="101"/>
      <c r="CH31" s="101"/>
      <c r="CI31" s="101"/>
      <c r="CJ31" s="101"/>
      <c r="CK31" s="101"/>
      <c r="CL31" s="101"/>
      <c r="CM31" s="101"/>
      <c r="CN31" s="101"/>
      <c r="CO31" s="101"/>
      <c r="CP31" s="101"/>
      <c r="CQ31" s="101"/>
      <c r="CR31" s="101"/>
      <c r="CS31" s="101"/>
      <c r="CT31" s="101"/>
      <c r="CU31" s="101"/>
      <c r="CV31" s="101"/>
      <c r="CW31" s="101"/>
      <c r="CX31" s="101"/>
      <c r="CY31" s="101"/>
      <c r="CZ31" s="101"/>
      <c r="DA31" s="101"/>
      <c r="DB31" s="101"/>
      <c r="DC31" s="101"/>
      <c r="DD31" s="101"/>
      <c r="DE31" s="101"/>
      <c r="DF31" s="101"/>
      <c r="DG31" s="101"/>
      <c r="DH31" s="101"/>
      <c r="DI31" s="101"/>
      <c r="DJ31" s="101"/>
      <c r="DK31" s="101"/>
      <c r="DL31" s="101"/>
      <c r="DM31" s="101"/>
      <c r="DN31" s="101"/>
      <c r="DO31" s="101"/>
      <c r="DP31" s="101"/>
      <c r="DQ31" s="101"/>
      <c r="DR31" s="101"/>
      <c r="DS31" s="101"/>
      <c r="DT31" s="101"/>
      <c r="DU31" s="101"/>
      <c r="DV31" s="101"/>
      <c r="DW31" s="101"/>
      <c r="DX31" s="101"/>
      <c r="DY31" s="101"/>
      <c r="DZ31" s="101"/>
      <c r="EA31" s="101"/>
      <c r="EB31" s="101"/>
      <c r="EC31" s="101"/>
      <c r="ED31" s="101"/>
      <c r="EE31" s="101"/>
      <c r="EF31" s="101"/>
      <c r="EG31" s="101"/>
      <c r="EH31" s="101"/>
      <c r="EI31" s="101"/>
      <c r="EJ31" s="101"/>
      <c r="EK31" s="101"/>
      <c r="EL31" s="101"/>
      <c r="EM31" s="101"/>
      <c r="EN31" s="101"/>
      <c r="EO31" s="101"/>
      <c r="EP31" s="101"/>
      <c r="EQ31" s="101"/>
      <c r="ER31" s="101"/>
      <c r="ES31" s="101"/>
      <c r="ET31" s="101"/>
      <c r="EU31" s="101"/>
      <c r="EV31" s="101"/>
      <c r="EW31" s="101"/>
      <c r="EX31" s="101"/>
      <c r="EY31" s="101"/>
      <c r="EZ31" s="101"/>
      <c r="FA31" s="101"/>
      <c r="FB31" s="101"/>
      <c r="FC31" s="101"/>
      <c r="FD31" s="101"/>
      <c r="FE31" s="101"/>
      <c r="FF31" s="101"/>
      <c r="FG31" s="101"/>
      <c r="FH31" s="101"/>
      <c r="FI31" s="101"/>
      <c r="FJ31" s="101"/>
      <c r="FK31" s="101"/>
      <c r="FL31" s="101"/>
      <c r="FM31" s="101"/>
      <c r="FN31" s="101"/>
      <c r="FO31" s="101"/>
      <c r="FP31" s="101"/>
      <c r="FQ31" s="101"/>
      <c r="FR31" s="101"/>
      <c r="FS31" s="101"/>
      <c r="FT31" s="101"/>
      <c r="FU31" s="101"/>
      <c r="FV31" s="101"/>
      <c r="FW31" s="101"/>
      <c r="FX31" s="101"/>
      <c r="FY31" s="101"/>
      <c r="FZ31" s="101"/>
      <c r="GA31" s="101"/>
      <c r="GB31" s="101"/>
      <c r="GC31" s="101"/>
      <c r="GD31" s="101"/>
      <c r="GE31" s="101"/>
      <c r="GF31" s="101"/>
      <c r="GG31" s="101"/>
      <c r="GH31" s="101"/>
      <c r="GI31" s="101"/>
      <c r="GJ31" s="101"/>
      <c r="GK31" s="101"/>
      <c r="GL31" s="101"/>
      <c r="GM31" s="101"/>
      <c r="GN31" s="101"/>
      <c r="GO31" s="101"/>
      <c r="GP31" s="101"/>
      <c r="GQ31" s="101"/>
      <c r="GR31" s="101"/>
      <c r="GS31" s="101"/>
      <c r="GT31" s="101"/>
      <c r="GU31" s="101"/>
      <c r="GV31" s="101"/>
      <c r="GW31" s="101"/>
      <c r="GX31" s="101"/>
      <c r="GY31" s="101"/>
      <c r="GZ31" s="101"/>
      <c r="HA31" s="101"/>
      <c r="HB31" s="101"/>
      <c r="HC31" s="101"/>
      <c r="HD31" s="101"/>
      <c r="HE31" s="101"/>
      <c r="HF31" s="101"/>
      <c r="HG31" s="101"/>
      <c r="HH31" s="101"/>
      <c r="HI31" s="101"/>
      <c r="HJ31" s="101"/>
      <c r="HK31" s="101"/>
      <c r="HL31" s="101"/>
      <c r="HM31" s="101"/>
      <c r="HN31" s="101"/>
      <c r="HO31" s="101"/>
      <c r="HP31" s="101"/>
      <c r="HQ31" s="101"/>
      <c r="HR31" s="101"/>
      <c r="HS31" s="101"/>
      <c r="HT31" s="101"/>
      <c r="HU31" s="101"/>
      <c r="HV31" s="101"/>
      <c r="HW31" s="101"/>
      <c r="HX31" s="101"/>
      <c r="HY31" s="101"/>
      <c r="HZ31" s="101"/>
      <c r="IA31" s="101"/>
      <c r="IB31" s="101"/>
      <c r="IC31" s="101"/>
      <c r="ID31" s="101"/>
      <c r="IE31" s="101"/>
      <c r="IF31" s="101"/>
      <c r="IG31" s="101"/>
      <c r="IH31" s="101"/>
      <c r="II31" s="101"/>
      <c r="IJ31" s="101"/>
      <c r="IK31" s="101"/>
      <c r="IL31" s="101"/>
      <c r="IM31" s="101"/>
      <c r="IN31" s="101"/>
      <c r="IO31" s="101"/>
      <c r="IP31" s="101"/>
      <c r="IQ31" s="101"/>
      <c r="IR31" s="101"/>
      <c r="IS31" s="101"/>
      <c r="IT31" s="101"/>
      <c r="IU31" s="101"/>
      <c r="IV31" s="101"/>
    </row>
    <row r="32" spans="1:256" ht="21.75">
      <c r="A32" s="101"/>
      <c r="B32" s="100"/>
      <c r="C32" s="100"/>
      <c r="D32" s="100"/>
      <c r="E32" s="100"/>
      <c r="F32" s="100"/>
      <c r="K32" s="183" t="s">
        <v>101</v>
      </c>
      <c r="L32" s="100" t="s">
        <v>102</v>
      </c>
      <c r="M32" s="100"/>
      <c r="N32" s="100"/>
      <c r="O32" s="100"/>
      <c r="P32" s="100">
        <v>0.05</v>
      </c>
      <c r="S32" s="184"/>
      <c r="T32" s="185"/>
      <c r="U32" s="100"/>
      <c r="V32" s="100"/>
      <c r="W32" s="100"/>
      <c r="X32" s="100"/>
      <c r="Y32" s="100"/>
      <c r="Z32" s="100"/>
      <c r="AA32" s="100"/>
      <c r="AB32" s="100"/>
      <c r="AC32" s="100"/>
      <c r="AD32" s="100"/>
      <c r="AE32" s="101"/>
      <c r="AF32" s="101"/>
      <c r="AG32" s="101"/>
      <c r="AH32" s="101"/>
      <c r="AI32" s="101"/>
      <c r="AJ32" s="101"/>
      <c r="AK32" s="101"/>
      <c r="AL32" s="101"/>
      <c r="AM32" s="101"/>
      <c r="AN32" s="101"/>
      <c r="AO32" s="101"/>
      <c r="AP32" s="101"/>
      <c r="AQ32" s="101"/>
      <c r="AR32" s="101"/>
      <c r="AS32" s="101"/>
      <c r="AT32" s="101"/>
      <c r="AU32" s="101"/>
      <c r="AV32" s="101"/>
      <c r="AW32" s="101"/>
      <c r="AX32" s="101"/>
      <c r="AY32" s="101"/>
      <c r="AZ32" s="101"/>
      <c r="BA32" s="101"/>
      <c r="BB32" s="101"/>
      <c r="BC32" s="101"/>
      <c r="BD32" s="101"/>
      <c r="BE32" s="101"/>
      <c r="BF32" s="101"/>
      <c r="BG32" s="101"/>
      <c r="BH32" s="101"/>
      <c r="BI32" s="101"/>
      <c r="BJ32" s="101"/>
      <c r="BK32" s="101"/>
      <c r="BL32" s="101"/>
      <c r="BM32" s="101"/>
      <c r="BN32" s="101"/>
      <c r="BO32" s="101"/>
      <c r="BP32" s="101"/>
      <c r="BQ32" s="101"/>
      <c r="BR32" s="101"/>
      <c r="BS32" s="101"/>
      <c r="BT32" s="101"/>
      <c r="BU32" s="101"/>
      <c r="BV32" s="101"/>
      <c r="BW32" s="101"/>
      <c r="BX32" s="101"/>
      <c r="BY32" s="101"/>
      <c r="BZ32" s="101"/>
      <c r="CA32" s="101"/>
      <c r="CB32" s="101"/>
      <c r="CC32" s="101"/>
      <c r="CD32" s="101"/>
      <c r="CE32" s="101"/>
      <c r="CF32" s="101"/>
      <c r="CG32" s="101"/>
      <c r="CH32" s="101"/>
      <c r="CI32" s="101"/>
      <c r="CJ32" s="101"/>
      <c r="CK32" s="101"/>
      <c r="CL32" s="101"/>
      <c r="CM32" s="101"/>
      <c r="CN32" s="101"/>
      <c r="CO32" s="101"/>
      <c r="CP32" s="101"/>
      <c r="CQ32" s="101"/>
      <c r="CR32" s="101"/>
      <c r="CS32" s="101"/>
      <c r="CT32" s="101"/>
      <c r="CU32" s="101"/>
      <c r="CV32" s="101"/>
      <c r="CW32" s="101"/>
      <c r="CX32" s="101"/>
      <c r="CY32" s="101"/>
      <c r="CZ32" s="101"/>
      <c r="DA32" s="101"/>
      <c r="DB32" s="101"/>
      <c r="DC32" s="101"/>
      <c r="DD32" s="101"/>
      <c r="DE32" s="101"/>
      <c r="DF32" s="101"/>
      <c r="DG32" s="101"/>
      <c r="DH32" s="101"/>
      <c r="DI32" s="101"/>
      <c r="DJ32" s="101"/>
      <c r="DK32" s="101"/>
      <c r="DL32" s="101"/>
      <c r="DM32" s="101"/>
      <c r="DN32" s="101"/>
      <c r="DO32" s="101"/>
      <c r="DP32" s="101"/>
      <c r="DQ32" s="101"/>
      <c r="DR32" s="101"/>
      <c r="DS32" s="101"/>
      <c r="DT32" s="101"/>
      <c r="DU32" s="101"/>
      <c r="DV32" s="101"/>
      <c r="DW32" s="101"/>
      <c r="DX32" s="101"/>
      <c r="DY32" s="101"/>
      <c r="DZ32" s="101"/>
      <c r="EA32" s="101"/>
      <c r="EB32" s="101"/>
      <c r="EC32" s="101"/>
      <c r="ED32" s="101"/>
      <c r="EE32" s="101"/>
      <c r="EF32" s="101"/>
      <c r="EG32" s="101"/>
      <c r="EH32" s="101"/>
      <c r="EI32" s="101"/>
      <c r="EJ32" s="101"/>
      <c r="EK32" s="101"/>
      <c r="EL32" s="101"/>
      <c r="EM32" s="101"/>
      <c r="EN32" s="101"/>
      <c r="EO32" s="101"/>
      <c r="EP32" s="101"/>
      <c r="EQ32" s="101"/>
      <c r="ER32" s="101"/>
      <c r="ES32" s="101"/>
      <c r="ET32" s="101"/>
      <c r="EU32" s="101"/>
      <c r="EV32" s="101"/>
      <c r="EW32" s="101"/>
      <c r="EX32" s="101"/>
      <c r="EY32" s="101"/>
      <c r="EZ32" s="101"/>
      <c r="FA32" s="101"/>
      <c r="FB32" s="101"/>
      <c r="FC32" s="101"/>
      <c r="FD32" s="101"/>
      <c r="FE32" s="101"/>
      <c r="FF32" s="101"/>
      <c r="FG32" s="101"/>
      <c r="FH32" s="101"/>
      <c r="FI32" s="101"/>
      <c r="FJ32" s="101"/>
      <c r="FK32" s="101"/>
      <c r="FL32" s="101"/>
      <c r="FM32" s="101"/>
      <c r="FN32" s="101"/>
      <c r="FO32" s="101"/>
      <c r="FP32" s="101"/>
      <c r="FQ32" s="101"/>
      <c r="FR32" s="101"/>
      <c r="FS32" s="101"/>
      <c r="FT32" s="101"/>
      <c r="FU32" s="101"/>
      <c r="FV32" s="101"/>
      <c r="FW32" s="101"/>
      <c r="FX32" s="101"/>
      <c r="FY32" s="101"/>
      <c r="FZ32" s="101"/>
      <c r="GA32" s="101"/>
      <c r="GB32" s="101"/>
      <c r="GC32" s="101"/>
      <c r="GD32" s="101"/>
      <c r="GE32" s="101"/>
      <c r="GF32" s="101"/>
      <c r="GG32" s="101"/>
      <c r="GH32" s="101"/>
      <c r="GI32" s="101"/>
      <c r="GJ32" s="101"/>
      <c r="GK32" s="101"/>
      <c r="GL32" s="101"/>
      <c r="GM32" s="101"/>
      <c r="GN32" s="101"/>
      <c r="GO32" s="101"/>
      <c r="GP32" s="101"/>
      <c r="GQ32" s="101"/>
      <c r="GR32" s="101"/>
      <c r="GS32" s="101"/>
      <c r="GT32" s="101"/>
      <c r="GU32" s="101"/>
      <c r="GV32" s="101"/>
      <c r="GW32" s="101"/>
      <c r="GX32" s="101"/>
      <c r="GY32" s="101"/>
      <c r="GZ32" s="101"/>
      <c r="HA32" s="101"/>
      <c r="HB32" s="101"/>
      <c r="HC32" s="101"/>
      <c r="HD32" s="101"/>
      <c r="HE32" s="101"/>
      <c r="HF32" s="101"/>
      <c r="HG32" s="101"/>
      <c r="HH32" s="101"/>
      <c r="HI32" s="101"/>
      <c r="HJ32" s="101"/>
      <c r="HK32" s="101"/>
      <c r="HL32" s="101"/>
      <c r="HM32" s="101"/>
      <c r="HN32" s="101"/>
      <c r="HO32" s="101"/>
      <c r="HP32" s="101"/>
      <c r="HQ32" s="101"/>
      <c r="HR32" s="101"/>
      <c r="HS32" s="101"/>
      <c r="HT32" s="101"/>
      <c r="HU32" s="101"/>
      <c r="HV32" s="101"/>
      <c r="HW32" s="101"/>
      <c r="HX32" s="101"/>
      <c r="HY32" s="101"/>
      <c r="HZ32" s="101"/>
      <c r="IA32" s="101"/>
      <c r="IB32" s="101"/>
      <c r="IC32" s="101"/>
      <c r="ID32" s="101"/>
      <c r="IE32" s="101"/>
      <c r="IF32" s="101"/>
      <c r="IG32" s="101"/>
      <c r="IH32" s="101"/>
      <c r="II32" s="101"/>
      <c r="IJ32" s="101"/>
      <c r="IK32" s="101"/>
      <c r="IL32" s="101"/>
      <c r="IM32" s="101"/>
      <c r="IN32" s="101"/>
      <c r="IO32" s="101"/>
      <c r="IP32" s="101"/>
      <c r="IQ32" s="101"/>
      <c r="IR32" s="101"/>
      <c r="IS32" s="101"/>
      <c r="IT32" s="101"/>
      <c r="IU32" s="101"/>
      <c r="IV32" s="101"/>
    </row>
    <row r="33" spans="1:256" ht="21.75">
      <c r="A33" s="101"/>
      <c r="B33" s="100"/>
      <c r="C33" s="100"/>
      <c r="D33" s="100"/>
      <c r="E33" s="100"/>
      <c r="F33" s="100"/>
      <c r="K33" s="186" t="s">
        <v>103</v>
      </c>
      <c r="L33" s="100" t="s">
        <v>104</v>
      </c>
      <c r="M33" s="100"/>
      <c r="N33" s="100">
        <v>3.0000000000000001E-3</v>
      </c>
      <c r="O33" s="100"/>
      <c r="P33" s="100"/>
      <c r="Q33" s="100"/>
      <c r="S33" s="184"/>
      <c r="T33" s="185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1"/>
      <c r="AF33" s="101"/>
      <c r="AG33" s="101"/>
      <c r="AH33" s="101"/>
      <c r="AI33" s="101"/>
      <c r="AJ33" s="101"/>
      <c r="AK33" s="101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  <c r="BJ33" s="101"/>
      <c r="BK33" s="101"/>
      <c r="BL33" s="101"/>
      <c r="BM33" s="101"/>
      <c r="BN33" s="101"/>
      <c r="BO33" s="101"/>
      <c r="BP33" s="101"/>
      <c r="BQ33" s="101"/>
      <c r="BR33" s="101"/>
      <c r="BS33" s="101"/>
      <c r="BT33" s="101"/>
      <c r="BU33" s="101"/>
      <c r="BV33" s="101"/>
      <c r="BW33" s="101"/>
      <c r="BX33" s="101"/>
      <c r="BY33" s="101"/>
      <c r="BZ33" s="101"/>
      <c r="CA33" s="101"/>
      <c r="CB33" s="101"/>
      <c r="CC33" s="101"/>
      <c r="CD33" s="101"/>
      <c r="CE33" s="101"/>
      <c r="CF33" s="101"/>
      <c r="CG33" s="101"/>
      <c r="CH33" s="101"/>
      <c r="CI33" s="101"/>
      <c r="CJ33" s="101"/>
      <c r="CK33" s="101"/>
      <c r="CL33" s="101"/>
      <c r="CM33" s="101"/>
      <c r="CN33" s="101"/>
      <c r="CO33" s="101"/>
      <c r="CP33" s="101"/>
      <c r="CQ33" s="101"/>
      <c r="CR33" s="101"/>
      <c r="CS33" s="101"/>
      <c r="CT33" s="101"/>
      <c r="CU33" s="101"/>
      <c r="CV33" s="101"/>
      <c r="CW33" s="101"/>
      <c r="CX33" s="101"/>
      <c r="CY33" s="101"/>
      <c r="CZ33" s="101"/>
      <c r="DA33" s="101"/>
      <c r="DB33" s="101"/>
      <c r="DC33" s="101"/>
      <c r="DD33" s="101"/>
      <c r="DE33" s="101"/>
      <c r="DF33" s="101"/>
      <c r="DG33" s="101"/>
      <c r="DH33" s="101"/>
      <c r="DI33" s="101"/>
      <c r="DJ33" s="101"/>
      <c r="DK33" s="101"/>
      <c r="DL33" s="101"/>
      <c r="DM33" s="101"/>
      <c r="DN33" s="101"/>
      <c r="DO33" s="101"/>
      <c r="DP33" s="101"/>
      <c r="DQ33" s="101"/>
      <c r="DR33" s="101"/>
      <c r="DS33" s="101"/>
      <c r="DT33" s="101"/>
      <c r="DU33" s="101"/>
      <c r="DV33" s="101"/>
      <c r="DW33" s="101"/>
      <c r="DX33" s="101"/>
      <c r="DY33" s="101"/>
      <c r="DZ33" s="101"/>
      <c r="EA33" s="101"/>
      <c r="EB33" s="101"/>
      <c r="EC33" s="101"/>
      <c r="ED33" s="101"/>
      <c r="EE33" s="101"/>
      <c r="EF33" s="101"/>
      <c r="EG33" s="101"/>
      <c r="EH33" s="101"/>
      <c r="EI33" s="101"/>
      <c r="EJ33" s="101"/>
      <c r="EK33" s="101"/>
      <c r="EL33" s="101"/>
      <c r="EM33" s="101"/>
      <c r="EN33" s="101"/>
      <c r="EO33" s="101"/>
      <c r="EP33" s="101"/>
      <c r="EQ33" s="101"/>
      <c r="ER33" s="101"/>
      <c r="ES33" s="101"/>
      <c r="ET33" s="101"/>
      <c r="EU33" s="101"/>
      <c r="EV33" s="101"/>
      <c r="EW33" s="101"/>
      <c r="EX33" s="101"/>
      <c r="EY33" s="101"/>
      <c r="EZ33" s="101"/>
      <c r="FA33" s="101"/>
      <c r="FB33" s="101"/>
      <c r="FC33" s="101"/>
      <c r="FD33" s="101"/>
      <c r="FE33" s="101"/>
      <c r="FF33" s="101"/>
      <c r="FG33" s="101"/>
      <c r="FH33" s="101"/>
      <c r="FI33" s="101"/>
      <c r="FJ33" s="101"/>
      <c r="FK33" s="101"/>
      <c r="FL33" s="101"/>
      <c r="FM33" s="101"/>
      <c r="FN33" s="101"/>
      <c r="FO33" s="101"/>
      <c r="FP33" s="101"/>
      <c r="FQ33" s="101"/>
      <c r="FR33" s="101"/>
      <c r="FS33" s="101"/>
      <c r="FT33" s="101"/>
      <c r="FU33" s="101"/>
      <c r="FV33" s="101"/>
      <c r="FW33" s="101"/>
      <c r="FX33" s="101"/>
      <c r="FY33" s="101"/>
      <c r="FZ33" s="101"/>
      <c r="GA33" s="101"/>
      <c r="GB33" s="101"/>
      <c r="GC33" s="101"/>
      <c r="GD33" s="101"/>
      <c r="GE33" s="101"/>
      <c r="GF33" s="101"/>
      <c r="GG33" s="101"/>
      <c r="GH33" s="101"/>
      <c r="GI33" s="101"/>
      <c r="GJ33" s="101"/>
      <c r="GK33" s="101"/>
      <c r="GL33" s="101"/>
      <c r="GM33" s="101"/>
      <c r="GN33" s="101"/>
      <c r="GO33" s="101"/>
      <c r="GP33" s="101"/>
      <c r="GQ33" s="101"/>
      <c r="GR33" s="101"/>
      <c r="GS33" s="101"/>
      <c r="GT33" s="101"/>
      <c r="GU33" s="101"/>
      <c r="GV33" s="101"/>
      <c r="GW33" s="101"/>
      <c r="GX33" s="101"/>
      <c r="GY33" s="101"/>
      <c r="GZ33" s="101"/>
      <c r="HA33" s="101"/>
      <c r="HB33" s="101"/>
      <c r="HC33" s="101"/>
      <c r="HD33" s="101"/>
      <c r="HE33" s="101"/>
      <c r="HF33" s="101"/>
      <c r="HG33" s="101"/>
      <c r="HH33" s="101"/>
      <c r="HI33" s="101"/>
      <c r="HJ33" s="101"/>
      <c r="HK33" s="101"/>
      <c r="HL33" s="101"/>
      <c r="HM33" s="101"/>
      <c r="HN33" s="101"/>
      <c r="HO33" s="101"/>
      <c r="HP33" s="101"/>
      <c r="HQ33" s="101"/>
      <c r="HR33" s="101"/>
      <c r="HS33" s="101"/>
      <c r="HT33" s="101"/>
      <c r="HU33" s="101"/>
      <c r="HV33" s="101"/>
      <c r="HW33" s="101"/>
      <c r="HX33" s="101"/>
      <c r="HY33" s="101"/>
      <c r="HZ33" s="101"/>
      <c r="IA33" s="101"/>
      <c r="IB33" s="101"/>
      <c r="IC33" s="101"/>
      <c r="ID33" s="101"/>
      <c r="IE33" s="101"/>
      <c r="IF33" s="101"/>
      <c r="IG33" s="101"/>
      <c r="IH33" s="101"/>
      <c r="II33" s="101"/>
      <c r="IJ33" s="101"/>
      <c r="IK33" s="101"/>
      <c r="IL33" s="101"/>
      <c r="IM33" s="101"/>
      <c r="IN33" s="101"/>
      <c r="IO33" s="101"/>
      <c r="IP33" s="101"/>
      <c r="IQ33" s="101"/>
      <c r="IR33" s="101"/>
      <c r="IS33" s="101"/>
      <c r="IT33" s="101"/>
      <c r="IU33" s="101"/>
      <c r="IV33" s="101"/>
    </row>
    <row r="34" spans="1:256" ht="21.75">
      <c r="A34" s="101"/>
      <c r="B34" s="100"/>
      <c r="C34" s="100"/>
      <c r="D34" s="100"/>
      <c r="E34" s="100"/>
      <c r="F34" s="100"/>
      <c r="K34" s="183" t="s">
        <v>105</v>
      </c>
      <c r="L34" s="100" t="s">
        <v>106</v>
      </c>
      <c r="M34" s="100"/>
      <c r="O34" s="183" t="s">
        <v>107</v>
      </c>
      <c r="P34" s="187">
        <v>0.28000000000000003</v>
      </c>
      <c r="S34" s="184"/>
      <c r="T34" s="185"/>
      <c r="U34" s="100"/>
      <c r="V34" s="100"/>
      <c r="W34" s="100"/>
      <c r="X34" s="100"/>
      <c r="Y34" s="100"/>
      <c r="Z34" s="100"/>
      <c r="AA34" s="100"/>
      <c r="AB34" s="100"/>
      <c r="AC34" s="100"/>
      <c r="AD34" s="100"/>
      <c r="AE34" s="101"/>
      <c r="AF34" s="101"/>
      <c r="AG34" s="101"/>
      <c r="AH34" s="101"/>
      <c r="AI34" s="101"/>
      <c r="AJ34" s="101"/>
      <c r="AK34" s="101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  <c r="BJ34" s="101"/>
      <c r="BK34" s="101"/>
      <c r="BL34" s="101"/>
      <c r="BM34" s="101"/>
      <c r="BN34" s="101"/>
      <c r="BO34" s="101"/>
      <c r="BP34" s="101"/>
      <c r="BQ34" s="101"/>
      <c r="BR34" s="101"/>
      <c r="BS34" s="101"/>
      <c r="BT34" s="101"/>
      <c r="BU34" s="101"/>
      <c r="BV34" s="101"/>
      <c r="BW34" s="101"/>
      <c r="BX34" s="101"/>
      <c r="BY34" s="101"/>
      <c r="BZ34" s="101"/>
      <c r="CA34" s="101"/>
      <c r="CB34" s="101"/>
      <c r="CC34" s="101"/>
      <c r="CD34" s="101"/>
      <c r="CE34" s="101"/>
      <c r="CF34" s="101"/>
      <c r="CG34" s="101"/>
      <c r="CH34" s="101"/>
      <c r="CI34" s="101"/>
      <c r="CJ34" s="101"/>
      <c r="CK34" s="101"/>
      <c r="CL34" s="101"/>
      <c r="CM34" s="101"/>
      <c r="CN34" s="101"/>
      <c r="CO34" s="101"/>
      <c r="CP34" s="101"/>
      <c r="CQ34" s="101"/>
      <c r="CR34" s="101"/>
      <c r="CS34" s="101"/>
      <c r="CT34" s="101"/>
      <c r="CU34" s="101"/>
      <c r="CV34" s="101"/>
      <c r="CW34" s="101"/>
      <c r="CX34" s="101"/>
      <c r="CY34" s="101"/>
      <c r="CZ34" s="101"/>
      <c r="DA34" s="101"/>
      <c r="DB34" s="101"/>
      <c r="DC34" s="101"/>
      <c r="DD34" s="101"/>
      <c r="DE34" s="101"/>
      <c r="DF34" s="101"/>
      <c r="DG34" s="101"/>
      <c r="DH34" s="101"/>
      <c r="DI34" s="101"/>
      <c r="DJ34" s="101"/>
      <c r="DK34" s="101"/>
      <c r="DL34" s="101"/>
      <c r="DM34" s="101"/>
      <c r="DN34" s="101"/>
      <c r="DO34" s="101"/>
      <c r="DP34" s="101"/>
      <c r="DQ34" s="101"/>
      <c r="DR34" s="101"/>
      <c r="DS34" s="101"/>
      <c r="DT34" s="101"/>
      <c r="DU34" s="101"/>
      <c r="DV34" s="101"/>
      <c r="DW34" s="101"/>
      <c r="DX34" s="101"/>
      <c r="DY34" s="101"/>
      <c r="DZ34" s="101"/>
      <c r="EA34" s="101"/>
      <c r="EB34" s="101"/>
      <c r="EC34" s="101"/>
      <c r="ED34" s="101"/>
      <c r="EE34" s="101"/>
      <c r="EF34" s="101"/>
      <c r="EG34" s="101"/>
      <c r="EH34" s="101"/>
      <c r="EI34" s="101"/>
      <c r="EJ34" s="101"/>
      <c r="EK34" s="101"/>
      <c r="EL34" s="101"/>
      <c r="EM34" s="101"/>
      <c r="EN34" s="101"/>
      <c r="EO34" s="101"/>
      <c r="EP34" s="101"/>
      <c r="EQ34" s="101"/>
      <c r="ER34" s="101"/>
      <c r="ES34" s="101"/>
      <c r="ET34" s="101"/>
      <c r="EU34" s="101"/>
      <c r="EV34" s="101"/>
      <c r="EW34" s="101"/>
      <c r="EX34" s="101"/>
      <c r="EY34" s="101"/>
      <c r="EZ34" s="101"/>
      <c r="FA34" s="101"/>
      <c r="FB34" s="101"/>
      <c r="FC34" s="101"/>
      <c r="FD34" s="101"/>
      <c r="FE34" s="101"/>
      <c r="FF34" s="101"/>
      <c r="FG34" s="101"/>
      <c r="FH34" s="101"/>
      <c r="FI34" s="101"/>
      <c r="FJ34" s="101"/>
      <c r="FK34" s="101"/>
      <c r="FL34" s="101"/>
      <c r="FM34" s="101"/>
      <c r="FN34" s="101"/>
      <c r="FO34" s="101"/>
      <c r="FP34" s="101"/>
      <c r="FQ34" s="101"/>
      <c r="FR34" s="101"/>
      <c r="FS34" s="101"/>
      <c r="FT34" s="101"/>
      <c r="FU34" s="101"/>
      <c r="FV34" s="101"/>
      <c r="FW34" s="101"/>
      <c r="FX34" s="101"/>
      <c r="FY34" s="101"/>
      <c r="FZ34" s="101"/>
      <c r="GA34" s="101"/>
      <c r="GB34" s="101"/>
      <c r="GC34" s="101"/>
      <c r="GD34" s="101"/>
      <c r="GE34" s="101"/>
      <c r="GF34" s="101"/>
      <c r="GG34" s="101"/>
      <c r="GH34" s="101"/>
      <c r="GI34" s="101"/>
      <c r="GJ34" s="101"/>
      <c r="GK34" s="101"/>
      <c r="GL34" s="101"/>
      <c r="GM34" s="101"/>
      <c r="GN34" s="101"/>
      <c r="GO34" s="101"/>
      <c r="GP34" s="101"/>
      <c r="GQ34" s="101"/>
      <c r="GR34" s="101"/>
      <c r="GS34" s="101"/>
      <c r="GT34" s="101"/>
      <c r="GU34" s="101"/>
      <c r="GV34" s="101"/>
      <c r="GW34" s="101"/>
      <c r="GX34" s="101"/>
      <c r="GY34" s="101"/>
      <c r="GZ34" s="101"/>
      <c r="HA34" s="101"/>
      <c r="HB34" s="101"/>
      <c r="HC34" s="101"/>
      <c r="HD34" s="101"/>
      <c r="HE34" s="101"/>
      <c r="HF34" s="101"/>
      <c r="HG34" s="101"/>
      <c r="HH34" s="101"/>
      <c r="HI34" s="101"/>
      <c r="HJ34" s="101"/>
      <c r="HK34" s="101"/>
      <c r="HL34" s="101"/>
      <c r="HM34" s="101"/>
      <c r="HN34" s="101"/>
      <c r="HO34" s="101"/>
      <c r="HP34" s="101"/>
      <c r="HQ34" s="101"/>
      <c r="HR34" s="101"/>
      <c r="HS34" s="101"/>
      <c r="HT34" s="101"/>
      <c r="HU34" s="101"/>
      <c r="HV34" s="101"/>
      <c r="HW34" s="101"/>
      <c r="HX34" s="101"/>
      <c r="HY34" s="101"/>
      <c r="HZ34" s="101"/>
      <c r="IA34" s="101"/>
      <c r="IB34" s="101"/>
      <c r="IC34" s="101"/>
      <c r="ID34" s="101"/>
      <c r="IE34" s="101"/>
      <c r="IF34" s="101"/>
      <c r="IG34" s="101"/>
      <c r="IH34" s="101"/>
      <c r="II34" s="101"/>
      <c r="IJ34" s="101"/>
      <c r="IK34" s="101"/>
      <c r="IL34" s="101"/>
      <c r="IM34" s="101"/>
      <c r="IN34" s="101"/>
      <c r="IO34" s="101"/>
      <c r="IP34" s="101"/>
      <c r="IQ34" s="101"/>
      <c r="IR34" s="101"/>
      <c r="IS34" s="101"/>
      <c r="IT34" s="101"/>
      <c r="IU34" s="101"/>
      <c r="IV34" s="101"/>
    </row>
    <row r="35" spans="1:256" ht="21.75">
      <c r="A35" s="101"/>
      <c r="B35" s="100"/>
      <c r="C35" s="100"/>
      <c r="D35" s="100"/>
      <c r="E35" s="100"/>
      <c r="F35" s="100"/>
      <c r="K35" s="188" t="s">
        <v>108</v>
      </c>
      <c r="L35" s="189" t="s">
        <v>109</v>
      </c>
      <c r="M35" s="100"/>
      <c r="N35" s="183" t="s">
        <v>107</v>
      </c>
      <c r="O35" s="100" t="s">
        <v>110</v>
      </c>
      <c r="P35" s="183"/>
      <c r="Q35" s="100"/>
      <c r="S35" s="184"/>
      <c r="T35" s="185"/>
      <c r="U35" s="100"/>
      <c r="V35" s="100"/>
      <c r="W35" s="100"/>
      <c r="X35" s="100"/>
      <c r="Y35" s="100"/>
      <c r="Z35" s="100"/>
      <c r="AA35" s="100"/>
      <c r="AB35" s="100"/>
      <c r="AC35" s="100"/>
      <c r="AD35" s="100"/>
      <c r="AE35" s="101"/>
      <c r="AF35" s="101"/>
      <c r="AG35" s="101"/>
      <c r="AH35" s="101"/>
      <c r="AI35" s="101"/>
      <c r="AJ35" s="101"/>
      <c r="AK35" s="101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  <c r="BJ35" s="101"/>
      <c r="BK35" s="101"/>
      <c r="BL35" s="101"/>
      <c r="BM35" s="101"/>
      <c r="BN35" s="101"/>
      <c r="BO35" s="101"/>
      <c r="BP35" s="101"/>
      <c r="BQ35" s="101"/>
      <c r="BR35" s="101"/>
      <c r="BS35" s="101"/>
      <c r="BT35" s="101"/>
      <c r="BU35" s="101"/>
      <c r="BV35" s="101"/>
      <c r="BW35" s="101"/>
      <c r="BX35" s="101"/>
      <c r="BY35" s="101"/>
      <c r="BZ35" s="101"/>
      <c r="CA35" s="101"/>
      <c r="CB35" s="101"/>
      <c r="CC35" s="101"/>
      <c r="CD35" s="101"/>
      <c r="CE35" s="101"/>
      <c r="CF35" s="101"/>
      <c r="CG35" s="101"/>
      <c r="CH35" s="101"/>
      <c r="CI35" s="101"/>
      <c r="CJ35" s="101"/>
      <c r="CK35" s="101"/>
      <c r="CL35" s="101"/>
      <c r="CM35" s="101"/>
      <c r="CN35" s="101"/>
      <c r="CO35" s="101"/>
      <c r="CP35" s="101"/>
      <c r="CQ35" s="101"/>
      <c r="CR35" s="101"/>
      <c r="CS35" s="101"/>
      <c r="CT35" s="101"/>
      <c r="CU35" s="101"/>
      <c r="CV35" s="101"/>
      <c r="CW35" s="101"/>
      <c r="CX35" s="101"/>
      <c r="CY35" s="101"/>
      <c r="CZ35" s="101"/>
      <c r="DA35" s="101"/>
      <c r="DB35" s="101"/>
      <c r="DC35" s="101"/>
      <c r="DD35" s="101"/>
      <c r="DE35" s="101"/>
      <c r="DF35" s="101"/>
      <c r="DG35" s="101"/>
      <c r="DH35" s="101"/>
      <c r="DI35" s="101"/>
      <c r="DJ35" s="101"/>
      <c r="DK35" s="101"/>
      <c r="DL35" s="101"/>
      <c r="DM35" s="101"/>
      <c r="DN35" s="101"/>
      <c r="DO35" s="101"/>
      <c r="DP35" s="101"/>
      <c r="DQ35" s="101"/>
      <c r="DR35" s="101"/>
      <c r="DS35" s="101"/>
      <c r="DT35" s="101"/>
      <c r="DU35" s="101"/>
      <c r="DV35" s="101"/>
      <c r="DW35" s="101"/>
      <c r="DX35" s="101"/>
      <c r="DY35" s="101"/>
      <c r="DZ35" s="101"/>
      <c r="EA35" s="101"/>
      <c r="EB35" s="101"/>
      <c r="EC35" s="101"/>
      <c r="ED35" s="101"/>
      <c r="EE35" s="101"/>
      <c r="EF35" s="101"/>
      <c r="EG35" s="101"/>
      <c r="EH35" s="101"/>
      <c r="EI35" s="101"/>
      <c r="EJ35" s="101"/>
      <c r="EK35" s="101"/>
      <c r="EL35" s="101"/>
      <c r="EM35" s="101"/>
      <c r="EN35" s="101"/>
      <c r="EO35" s="101"/>
      <c r="EP35" s="101"/>
      <c r="EQ35" s="101"/>
      <c r="ER35" s="101"/>
      <c r="ES35" s="101"/>
      <c r="ET35" s="101"/>
      <c r="EU35" s="101"/>
      <c r="EV35" s="101"/>
      <c r="EW35" s="101"/>
      <c r="EX35" s="101"/>
      <c r="EY35" s="101"/>
      <c r="EZ35" s="101"/>
      <c r="FA35" s="101"/>
      <c r="FB35" s="101"/>
      <c r="FC35" s="101"/>
      <c r="FD35" s="101"/>
      <c r="FE35" s="101"/>
      <c r="FF35" s="101"/>
      <c r="FG35" s="101"/>
      <c r="FH35" s="101"/>
      <c r="FI35" s="101"/>
      <c r="FJ35" s="101"/>
      <c r="FK35" s="101"/>
      <c r="FL35" s="101"/>
      <c r="FM35" s="101"/>
      <c r="FN35" s="101"/>
      <c r="FO35" s="101"/>
      <c r="FP35" s="101"/>
      <c r="FQ35" s="101"/>
      <c r="FR35" s="101"/>
      <c r="FS35" s="101"/>
      <c r="FT35" s="101"/>
      <c r="FU35" s="101"/>
      <c r="FV35" s="101"/>
      <c r="FW35" s="101"/>
      <c r="FX35" s="101"/>
      <c r="FY35" s="101"/>
      <c r="FZ35" s="101"/>
      <c r="GA35" s="101"/>
      <c r="GB35" s="101"/>
      <c r="GC35" s="101"/>
      <c r="GD35" s="101"/>
      <c r="GE35" s="101"/>
      <c r="GF35" s="101"/>
      <c r="GG35" s="101"/>
      <c r="GH35" s="101"/>
      <c r="GI35" s="101"/>
      <c r="GJ35" s="101"/>
      <c r="GK35" s="101"/>
      <c r="GL35" s="101"/>
      <c r="GM35" s="101"/>
      <c r="GN35" s="101"/>
      <c r="GO35" s="101"/>
      <c r="GP35" s="101"/>
      <c r="GQ35" s="101"/>
      <c r="GR35" s="101"/>
      <c r="GS35" s="101"/>
      <c r="GT35" s="101"/>
      <c r="GU35" s="101"/>
      <c r="GV35" s="101"/>
      <c r="GW35" s="101"/>
      <c r="GX35" s="101"/>
      <c r="GY35" s="101"/>
      <c r="GZ35" s="101"/>
      <c r="HA35" s="101"/>
      <c r="HB35" s="101"/>
      <c r="HC35" s="101"/>
      <c r="HD35" s="101"/>
      <c r="HE35" s="101"/>
      <c r="HF35" s="101"/>
      <c r="HG35" s="101"/>
      <c r="HH35" s="101"/>
      <c r="HI35" s="101"/>
      <c r="HJ35" s="101"/>
      <c r="HK35" s="101"/>
      <c r="HL35" s="101"/>
      <c r="HM35" s="101"/>
      <c r="HN35" s="101"/>
      <c r="HO35" s="101"/>
      <c r="HP35" s="101"/>
      <c r="HQ35" s="101"/>
      <c r="HR35" s="101"/>
      <c r="HS35" s="101"/>
      <c r="HT35" s="101"/>
      <c r="HU35" s="101"/>
      <c r="HV35" s="101"/>
      <c r="HW35" s="101"/>
      <c r="HX35" s="101"/>
      <c r="HY35" s="101"/>
      <c r="HZ35" s="101"/>
      <c r="IA35" s="101"/>
      <c r="IB35" s="101"/>
      <c r="IC35" s="101"/>
      <c r="ID35" s="101"/>
      <c r="IE35" s="101"/>
      <c r="IF35" s="101"/>
      <c r="IG35" s="101"/>
      <c r="IH35" s="101"/>
      <c r="II35" s="101"/>
      <c r="IJ35" s="101"/>
      <c r="IK35" s="101"/>
      <c r="IL35" s="101"/>
      <c r="IM35" s="101"/>
      <c r="IN35" s="101"/>
      <c r="IO35" s="101"/>
      <c r="IP35" s="101"/>
      <c r="IQ35" s="101"/>
      <c r="IR35" s="101"/>
      <c r="IS35" s="101"/>
      <c r="IT35" s="101"/>
      <c r="IU35" s="101"/>
      <c r="IV35" s="101"/>
    </row>
    <row r="36" spans="1:256">
      <c r="A36" s="101"/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</row>
    <row r="37" spans="1:256">
      <c r="A37" s="101"/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</row>
    <row r="38" spans="1:256">
      <c r="A38" s="101"/>
      <c r="B38" s="100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</row>
    <row r="39" spans="1:256">
      <c r="A39" s="101"/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</row>
    <row r="40" spans="1:256">
      <c r="A40" s="101"/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</row>
    <row r="41" spans="1:256">
      <c r="A41" s="101"/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</row>
    <row r="42" spans="1:256">
      <c r="A42" s="101"/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</row>
    <row r="43" spans="1:256">
      <c r="A43" s="101"/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</row>
    <row r="44" spans="1:256">
      <c r="A44" s="101"/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</row>
    <row r="45" spans="1:256">
      <c r="A45" s="101"/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</row>
    <row r="46" spans="1:256">
      <c r="A46" s="101"/>
      <c r="B46" s="100"/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</row>
    <row r="47" spans="1:256">
      <c r="A47" s="101"/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</row>
    <row r="48" spans="1:256">
      <c r="A48" s="101"/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</row>
    <row r="49" spans="1:20">
      <c r="A49" s="101"/>
      <c r="B49" s="100"/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</row>
    <row r="50" spans="1:20">
      <c r="A50" s="101"/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</row>
    <row r="51" spans="1:20">
      <c r="A51" s="101"/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</row>
    <row r="52" spans="1:20">
      <c r="A52" s="101"/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</row>
    <row r="53" spans="1:20">
      <c r="A53" s="101"/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</row>
    <row r="54" spans="1:20">
      <c r="A54" s="10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</row>
    <row r="55" spans="1:20">
      <c r="A55" s="101"/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</row>
    <row r="56" spans="1:20">
      <c r="A56" s="101"/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</row>
    <row r="57" spans="1:20">
      <c r="A57" s="101"/>
      <c r="B57" s="100"/>
      <c r="C57" s="100"/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</row>
    <row r="58" spans="1:20">
      <c r="A58" s="101"/>
      <c r="B58" s="100"/>
      <c r="C58" s="100"/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</row>
    <row r="59" spans="1:20">
      <c r="A59" s="101"/>
      <c r="B59" s="100"/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</row>
    <row r="60" spans="1:20">
      <c r="A60" s="101"/>
      <c r="B60" s="100"/>
      <c r="C60" s="100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</row>
    <row r="61" spans="1:20">
      <c r="A61" s="101"/>
      <c r="B61" s="100"/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</row>
    <row r="62" spans="1:20">
      <c r="A62" s="101"/>
      <c r="B62" s="100"/>
      <c r="C62" s="100"/>
      <c r="D62" s="100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</row>
    <row r="63" spans="1:20">
      <c r="A63" s="101"/>
      <c r="B63" s="100"/>
      <c r="C63" s="100"/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</row>
    <row r="64" spans="1:20">
      <c r="A64" s="101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</row>
    <row r="65" spans="1:20">
      <c r="A65" s="101"/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</row>
    <row r="66" spans="1:20">
      <c r="A66" s="101"/>
      <c r="B66" s="100"/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</row>
    <row r="67" spans="1:20">
      <c r="A67" s="101"/>
      <c r="B67" s="100"/>
      <c r="C67" s="100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</row>
    <row r="68" spans="1:20">
      <c r="A68" s="101"/>
      <c r="B68" s="100"/>
      <c r="C68" s="100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</row>
    <row r="69" spans="1:20">
      <c r="A69" s="101"/>
      <c r="B69" s="100"/>
      <c r="C69" s="100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</row>
    <row r="70" spans="1:20">
      <c r="A70" s="101"/>
      <c r="B70" s="100"/>
      <c r="C70" s="100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</row>
    <row r="71" spans="1:20">
      <c r="A71" s="101"/>
      <c r="B71" s="100"/>
      <c r="C71" s="100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</row>
    <row r="72" spans="1:20">
      <c r="A72" s="101"/>
      <c r="B72" s="100"/>
      <c r="C72" s="100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</row>
    <row r="73" spans="1:20">
      <c r="A73" s="101"/>
      <c r="B73" s="100"/>
      <c r="C73" s="100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</row>
    <row r="74" spans="1:20">
      <c r="A74" s="101"/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</row>
    <row r="75" spans="1:20">
      <c r="A75" s="101"/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</row>
    <row r="76" spans="1:20">
      <c r="A76" s="101"/>
      <c r="B76" s="100"/>
      <c r="C76" s="100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</row>
    <row r="77" spans="1:20">
      <c r="A77" s="101"/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</row>
    <row r="78" spans="1:20">
      <c r="A78" s="101"/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</row>
    <row r="79" spans="1:20">
      <c r="A79" s="101"/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</row>
    <row r="80" spans="1:20">
      <c r="A80" s="101"/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</row>
    <row r="81" spans="1:20">
      <c r="A81" s="101"/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</row>
    <row r="82" spans="1:20">
      <c r="A82" s="101"/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</row>
    <row r="83" spans="1:20">
      <c r="A83" s="101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</row>
    <row r="84" spans="1:20">
      <c r="A84" s="101"/>
      <c r="B84" s="103"/>
      <c r="C84" s="103"/>
      <c r="D84" s="104"/>
      <c r="E84" s="105"/>
      <c r="F84" s="106"/>
      <c r="G84" s="107"/>
      <c r="H84" s="107"/>
      <c r="I84" s="107"/>
      <c r="J84" s="107"/>
      <c r="K84" s="108"/>
      <c r="L84" s="108"/>
      <c r="M84" s="108"/>
      <c r="N84" s="107"/>
      <c r="O84" s="103"/>
      <c r="P84" s="104"/>
      <c r="Q84" s="105"/>
      <c r="R84" s="109"/>
      <c r="S84" s="110"/>
      <c r="T84" s="111"/>
    </row>
    <row r="85" spans="1:20">
      <c r="A85" s="101"/>
      <c r="B85" s="103"/>
      <c r="C85" s="103"/>
      <c r="D85" s="104"/>
      <c r="E85" s="105"/>
      <c r="F85" s="106"/>
      <c r="G85" s="107"/>
      <c r="H85" s="107"/>
      <c r="I85" s="107"/>
      <c r="J85" s="107"/>
      <c r="K85" s="108"/>
      <c r="L85" s="108"/>
      <c r="M85" s="108"/>
      <c r="N85" s="107"/>
      <c r="O85" s="103"/>
      <c r="P85" s="104"/>
      <c r="Q85" s="105"/>
      <c r="R85" s="109"/>
      <c r="S85" s="110"/>
      <c r="T85" s="111"/>
    </row>
    <row r="86" spans="1:20">
      <c r="A86" s="101"/>
      <c r="B86" s="103"/>
      <c r="C86" s="103"/>
      <c r="D86" s="104"/>
      <c r="E86" s="105"/>
      <c r="F86" s="106"/>
      <c r="G86" s="107"/>
      <c r="H86" s="107"/>
      <c r="I86" s="107"/>
      <c r="J86" s="107"/>
      <c r="K86" s="108"/>
      <c r="L86" s="108"/>
      <c r="M86" s="108"/>
      <c r="N86" s="107"/>
      <c r="O86" s="103"/>
      <c r="P86" s="104"/>
      <c r="Q86" s="105"/>
      <c r="R86" s="109"/>
      <c r="S86" s="110"/>
      <c r="T86" s="111"/>
    </row>
    <row r="87" spans="1:20">
      <c r="A87" s="101"/>
      <c r="B87" s="103"/>
      <c r="C87" s="103"/>
      <c r="D87" s="104"/>
      <c r="E87" s="105"/>
      <c r="F87" s="106"/>
      <c r="G87" s="107"/>
      <c r="H87" s="107"/>
      <c r="I87" s="107"/>
      <c r="J87" s="107"/>
      <c r="K87" s="108"/>
      <c r="L87" s="108"/>
      <c r="M87" s="108"/>
      <c r="N87" s="107"/>
      <c r="O87" s="103"/>
      <c r="P87" s="104"/>
      <c r="Q87" s="105"/>
      <c r="R87" s="109"/>
      <c r="S87" s="110"/>
      <c r="T87" s="111"/>
    </row>
    <row r="88" spans="1:20">
      <c r="A88" s="101"/>
      <c r="B88" s="103"/>
      <c r="C88" s="103"/>
      <c r="D88" s="104"/>
      <c r="E88" s="105"/>
      <c r="F88" s="106"/>
      <c r="G88" s="107"/>
      <c r="H88" s="107"/>
      <c r="I88" s="107"/>
      <c r="J88" s="107"/>
      <c r="K88" s="108"/>
      <c r="L88" s="108"/>
      <c r="M88" s="108"/>
      <c r="N88" s="107"/>
      <c r="O88" s="103"/>
      <c r="P88" s="104"/>
      <c r="Q88" s="105"/>
      <c r="R88" s="109"/>
      <c r="S88" s="110"/>
      <c r="T88" s="111"/>
    </row>
    <row r="89" spans="1:20">
      <c r="A89" s="101"/>
      <c r="B89" s="103"/>
      <c r="C89" s="103"/>
      <c r="D89" s="104"/>
      <c r="E89" s="105"/>
      <c r="F89" s="106"/>
      <c r="G89" s="107"/>
      <c r="H89" s="107"/>
      <c r="I89" s="107"/>
      <c r="J89" s="107"/>
      <c r="K89" s="108"/>
      <c r="L89" s="108"/>
      <c r="M89" s="108"/>
      <c r="N89" s="107"/>
      <c r="O89" s="103"/>
      <c r="P89" s="104"/>
      <c r="Q89" s="105"/>
      <c r="R89" s="109"/>
      <c r="S89" s="110"/>
      <c r="T89" s="111"/>
    </row>
    <row r="90" spans="1:20">
      <c r="A90" s="101"/>
      <c r="B90" s="103"/>
      <c r="C90" s="103"/>
      <c r="D90" s="104"/>
      <c r="E90" s="105"/>
      <c r="F90" s="106"/>
      <c r="G90" s="107"/>
      <c r="H90" s="107"/>
      <c r="I90" s="107"/>
      <c r="J90" s="107"/>
      <c r="K90" s="108"/>
      <c r="L90" s="108"/>
      <c r="M90" s="108"/>
      <c r="N90" s="107"/>
      <c r="O90" s="103"/>
      <c r="P90" s="104"/>
      <c r="Q90" s="105"/>
      <c r="R90" s="109"/>
      <c r="S90" s="110"/>
      <c r="T90" s="111"/>
    </row>
    <row r="91" spans="1:20">
      <c r="A91" s="101"/>
      <c r="B91" s="103"/>
      <c r="C91" s="103"/>
      <c r="D91" s="104"/>
      <c r="E91" s="105"/>
      <c r="F91" s="106"/>
      <c r="G91" s="107"/>
      <c r="H91" s="107"/>
      <c r="I91" s="107"/>
      <c r="J91" s="107"/>
      <c r="K91" s="108"/>
      <c r="L91" s="108"/>
      <c r="M91" s="108"/>
      <c r="N91" s="107"/>
      <c r="O91" s="103"/>
      <c r="P91" s="104"/>
      <c r="Q91" s="105"/>
      <c r="R91" s="109"/>
      <c r="S91" s="110"/>
      <c r="T91" s="111"/>
    </row>
    <row r="92" spans="1:20">
      <c r="A92" s="101"/>
      <c r="B92" s="103"/>
      <c r="C92" s="103"/>
      <c r="D92" s="104"/>
      <c r="E92" s="105"/>
      <c r="F92" s="106"/>
      <c r="G92" s="107"/>
      <c r="H92" s="107"/>
      <c r="I92" s="107"/>
      <c r="J92" s="107"/>
      <c r="K92" s="108"/>
      <c r="L92" s="108"/>
      <c r="M92" s="108"/>
      <c r="N92" s="107"/>
      <c r="O92" s="103"/>
      <c r="P92" s="104"/>
      <c r="Q92" s="105"/>
      <c r="R92" s="109"/>
      <c r="S92" s="110"/>
      <c r="T92" s="111"/>
    </row>
    <row r="93" spans="1:20">
      <c r="A93" s="101"/>
      <c r="B93" s="103"/>
      <c r="C93" s="103"/>
      <c r="D93" s="104"/>
      <c r="E93" s="105"/>
      <c r="F93" s="106"/>
      <c r="G93" s="107"/>
      <c r="H93" s="107"/>
      <c r="I93" s="107"/>
      <c r="J93" s="107"/>
      <c r="K93" s="108"/>
      <c r="L93" s="108"/>
      <c r="M93" s="108"/>
      <c r="N93" s="107"/>
      <c r="O93" s="103"/>
      <c r="P93" s="104"/>
      <c r="Q93" s="105"/>
      <c r="R93" s="109"/>
      <c r="S93" s="110"/>
      <c r="T93" s="111"/>
    </row>
    <row r="94" spans="1:20">
      <c r="A94" s="101"/>
      <c r="B94" s="103"/>
      <c r="C94" s="103"/>
      <c r="D94" s="104"/>
      <c r="E94" s="105"/>
      <c r="F94" s="106"/>
      <c r="G94" s="107"/>
      <c r="H94" s="107"/>
      <c r="I94" s="107"/>
      <c r="J94" s="107"/>
      <c r="K94" s="108"/>
      <c r="L94" s="108"/>
      <c r="M94" s="108"/>
      <c r="N94" s="107"/>
      <c r="O94" s="103"/>
      <c r="P94" s="104"/>
      <c r="Q94" s="105"/>
      <c r="R94" s="109"/>
      <c r="S94" s="110"/>
      <c r="T94" s="111"/>
    </row>
    <row r="95" spans="1:20">
      <c r="A95" s="101"/>
      <c r="B95" s="103"/>
      <c r="C95" s="103"/>
      <c r="D95" s="104"/>
      <c r="E95" s="105"/>
      <c r="F95" s="106"/>
      <c r="G95" s="107"/>
      <c r="H95" s="107"/>
      <c r="I95" s="107"/>
      <c r="J95" s="107"/>
      <c r="K95" s="108"/>
      <c r="L95" s="108"/>
      <c r="M95" s="108"/>
      <c r="N95" s="107"/>
      <c r="O95" s="103"/>
      <c r="P95" s="104"/>
      <c r="Q95" s="105"/>
      <c r="R95" s="109"/>
      <c r="S95" s="110"/>
      <c r="T95" s="111"/>
    </row>
    <row r="96" spans="1:20">
      <c r="A96" s="101"/>
      <c r="B96" s="103"/>
      <c r="C96" s="103"/>
      <c r="D96" s="104"/>
      <c r="E96" s="105"/>
      <c r="F96" s="106"/>
      <c r="G96" s="107"/>
      <c r="H96" s="107"/>
      <c r="I96" s="107"/>
      <c r="J96" s="107"/>
      <c r="K96" s="108"/>
      <c r="L96" s="108"/>
      <c r="M96" s="108"/>
      <c r="N96" s="107"/>
      <c r="O96" s="103"/>
      <c r="P96" s="104"/>
      <c r="Q96" s="105"/>
      <c r="R96" s="109"/>
      <c r="S96" s="110"/>
      <c r="T96" s="111"/>
    </row>
    <row r="97" spans="1:20">
      <c r="A97" s="101"/>
      <c r="B97" s="103"/>
      <c r="C97" s="103"/>
      <c r="D97" s="104"/>
      <c r="E97" s="105"/>
      <c r="F97" s="106"/>
      <c r="G97" s="107"/>
      <c r="H97" s="107"/>
      <c r="I97" s="107"/>
      <c r="J97" s="107"/>
      <c r="K97" s="108"/>
      <c r="L97" s="108"/>
      <c r="M97" s="108"/>
      <c r="N97" s="107"/>
      <c r="O97" s="103"/>
      <c r="P97" s="104"/>
      <c r="Q97" s="105"/>
      <c r="R97" s="109"/>
      <c r="S97" s="110"/>
      <c r="T97" s="111"/>
    </row>
    <row r="98" spans="1:20">
      <c r="A98" s="101"/>
      <c r="B98" s="103"/>
      <c r="C98" s="103"/>
      <c r="D98" s="104"/>
      <c r="E98" s="105"/>
      <c r="F98" s="106"/>
      <c r="G98" s="107"/>
      <c r="H98" s="107"/>
      <c r="I98" s="107"/>
      <c r="J98" s="107"/>
      <c r="K98" s="108"/>
      <c r="L98" s="108"/>
      <c r="M98" s="108"/>
      <c r="N98" s="107"/>
      <c r="O98" s="103"/>
      <c r="P98" s="104"/>
      <c r="Q98" s="105"/>
      <c r="R98" s="109"/>
      <c r="S98" s="110"/>
      <c r="T98" s="111"/>
    </row>
    <row r="99" spans="1:20">
      <c r="A99" s="101"/>
      <c r="B99" s="103"/>
      <c r="C99" s="103"/>
      <c r="D99" s="104"/>
      <c r="E99" s="105"/>
      <c r="F99" s="106"/>
      <c r="G99" s="107"/>
      <c r="H99" s="107"/>
      <c r="I99" s="107"/>
      <c r="J99" s="107"/>
      <c r="K99" s="108"/>
      <c r="L99" s="108"/>
      <c r="M99" s="108"/>
      <c r="N99" s="107"/>
      <c r="O99" s="103"/>
      <c r="P99" s="104"/>
      <c r="Q99" s="105"/>
      <c r="R99" s="109"/>
      <c r="S99" s="110"/>
      <c r="T99" s="111"/>
    </row>
    <row r="100" spans="1:20">
      <c r="A100" s="101"/>
      <c r="B100" s="112"/>
      <c r="C100" s="112"/>
      <c r="D100" s="112"/>
      <c r="E100" s="113"/>
      <c r="F100" s="113"/>
      <c r="G100" s="113"/>
      <c r="H100" s="113"/>
      <c r="I100" s="113"/>
      <c r="J100" s="113"/>
      <c r="K100" s="113"/>
      <c r="L100" s="113"/>
      <c r="M100" s="113"/>
      <c r="N100" s="107"/>
      <c r="O100" s="112"/>
      <c r="P100" s="113"/>
      <c r="Q100" s="113"/>
      <c r="R100" s="109"/>
      <c r="S100" s="110"/>
      <c r="T100" s="111"/>
    </row>
    <row r="101" spans="1:20">
      <c r="A101" s="101"/>
      <c r="B101" s="103"/>
      <c r="C101" s="103"/>
      <c r="D101" s="104"/>
      <c r="E101" s="108"/>
      <c r="F101" s="106"/>
      <c r="G101" s="106"/>
      <c r="H101" s="106"/>
      <c r="I101" s="106"/>
      <c r="J101" s="106"/>
      <c r="K101" s="108"/>
      <c r="L101" s="108"/>
      <c r="M101" s="108"/>
      <c r="N101" s="107"/>
      <c r="O101" s="103"/>
      <c r="P101" s="106"/>
      <c r="Q101" s="108"/>
      <c r="R101" s="109"/>
      <c r="S101" s="110"/>
      <c r="T101" s="111"/>
    </row>
    <row r="102" spans="1:20">
      <c r="A102" s="101"/>
      <c r="B102" s="112"/>
      <c r="C102" s="112"/>
      <c r="D102" s="112"/>
      <c r="E102" s="113"/>
      <c r="F102" s="113"/>
      <c r="G102" s="113"/>
      <c r="H102" s="113"/>
      <c r="I102" s="113"/>
      <c r="J102" s="113"/>
      <c r="K102" s="113"/>
      <c r="L102" s="113"/>
      <c r="M102" s="113"/>
      <c r="N102" s="107"/>
      <c r="O102" s="112"/>
      <c r="P102" s="113"/>
      <c r="Q102" s="113"/>
      <c r="R102" s="109"/>
      <c r="S102" s="110"/>
      <c r="T102" s="111"/>
    </row>
    <row r="103" spans="1:20">
      <c r="A103" s="101"/>
      <c r="B103" s="103"/>
      <c r="C103" s="103"/>
      <c r="D103" s="104"/>
      <c r="E103" s="108"/>
      <c r="F103" s="106"/>
      <c r="G103" s="107"/>
      <c r="H103" s="107"/>
      <c r="I103" s="107"/>
      <c r="J103" s="107"/>
      <c r="K103" s="108"/>
      <c r="L103" s="108"/>
      <c r="M103" s="108"/>
      <c r="N103" s="107"/>
      <c r="O103" s="103"/>
      <c r="P103" s="104"/>
      <c r="Q103" s="105"/>
      <c r="R103" s="109"/>
      <c r="S103" s="110"/>
      <c r="T103" s="111"/>
    </row>
    <row r="104" spans="1:20">
      <c r="A104" s="101"/>
      <c r="B104" s="103"/>
      <c r="C104" s="103"/>
      <c r="D104" s="104"/>
      <c r="E104" s="105"/>
      <c r="F104" s="106"/>
      <c r="G104" s="107"/>
      <c r="H104" s="107"/>
      <c r="I104" s="107"/>
      <c r="J104" s="107"/>
      <c r="K104" s="108"/>
      <c r="L104" s="108"/>
      <c r="M104" s="108"/>
      <c r="N104" s="107"/>
      <c r="O104" s="103"/>
      <c r="P104" s="104"/>
      <c r="Q104" s="105"/>
      <c r="R104" s="109"/>
      <c r="S104" s="110"/>
      <c r="T104" s="111"/>
    </row>
    <row r="105" spans="1:20">
      <c r="A105" s="101"/>
      <c r="B105" s="103"/>
      <c r="C105" s="103"/>
      <c r="D105" s="104"/>
      <c r="E105" s="114"/>
      <c r="F105" s="104"/>
      <c r="G105" s="104"/>
      <c r="H105" s="104"/>
      <c r="I105" s="104"/>
      <c r="J105" s="107"/>
      <c r="K105" s="108"/>
      <c r="L105" s="108"/>
      <c r="M105" s="108"/>
      <c r="N105" s="107"/>
      <c r="O105" s="103"/>
      <c r="P105" s="104"/>
      <c r="Q105" s="114"/>
      <c r="R105" s="109"/>
      <c r="S105" s="110"/>
      <c r="T105" s="111"/>
    </row>
    <row r="106" spans="1:20">
      <c r="A106" s="101"/>
      <c r="B106" s="103"/>
      <c r="C106" s="103"/>
      <c r="D106" s="104"/>
      <c r="E106" s="114"/>
      <c r="F106" s="104"/>
      <c r="G106" s="104"/>
      <c r="H106" s="104"/>
      <c r="I106" s="104"/>
      <c r="J106" s="107"/>
      <c r="K106" s="108"/>
      <c r="L106" s="108"/>
      <c r="M106" s="108"/>
      <c r="N106" s="107"/>
      <c r="O106" s="103"/>
      <c r="P106" s="104"/>
      <c r="Q106" s="114"/>
      <c r="R106" s="109"/>
      <c r="S106" s="110"/>
      <c r="T106" s="111"/>
    </row>
    <row r="107" spans="1:20">
      <c r="A107" s="101"/>
      <c r="B107" s="103"/>
      <c r="C107" s="103"/>
      <c r="D107" s="104"/>
      <c r="E107" s="114"/>
      <c r="F107" s="104"/>
      <c r="G107" s="104"/>
      <c r="H107" s="104"/>
      <c r="I107" s="104"/>
      <c r="J107" s="107"/>
      <c r="K107" s="108"/>
      <c r="L107" s="108"/>
      <c r="M107" s="108"/>
      <c r="N107" s="107"/>
      <c r="O107" s="103"/>
      <c r="P107" s="104"/>
      <c r="Q107" s="114"/>
      <c r="R107" s="109"/>
      <c r="S107" s="110"/>
      <c r="T107" s="111"/>
    </row>
    <row r="108" spans="1:20">
      <c r="A108" s="101"/>
      <c r="B108" s="103"/>
      <c r="C108" s="103"/>
      <c r="D108" s="104"/>
      <c r="E108" s="114"/>
      <c r="F108" s="104"/>
      <c r="G108" s="104"/>
      <c r="H108" s="104"/>
      <c r="I108" s="104"/>
      <c r="J108" s="107"/>
      <c r="K108" s="108"/>
      <c r="L108" s="108"/>
      <c r="M108" s="108"/>
      <c r="N108" s="107"/>
      <c r="O108" s="103"/>
      <c r="P108" s="104"/>
      <c r="Q108" s="114"/>
      <c r="R108" s="109"/>
      <c r="S108" s="110"/>
      <c r="T108" s="111"/>
    </row>
    <row r="109" spans="1:20">
      <c r="A109" s="101"/>
      <c r="B109" s="103"/>
      <c r="C109" s="103"/>
      <c r="D109" s="104"/>
      <c r="E109" s="114"/>
      <c r="F109" s="104"/>
      <c r="G109" s="104"/>
      <c r="H109" s="104"/>
      <c r="I109" s="104"/>
      <c r="J109" s="107"/>
      <c r="K109" s="108"/>
      <c r="L109" s="108"/>
      <c r="M109" s="108"/>
      <c r="N109" s="107"/>
      <c r="O109" s="103"/>
      <c r="P109" s="104"/>
      <c r="Q109" s="114"/>
      <c r="R109" s="109"/>
      <c r="S109" s="110"/>
      <c r="T109" s="111"/>
    </row>
    <row r="110" spans="1:20">
      <c r="A110" s="101"/>
      <c r="B110" s="103"/>
      <c r="C110" s="103"/>
      <c r="D110" s="104"/>
      <c r="E110" s="114"/>
      <c r="F110" s="104"/>
      <c r="G110" s="104"/>
      <c r="H110" s="104"/>
      <c r="I110" s="104"/>
      <c r="J110" s="107"/>
      <c r="K110" s="108"/>
      <c r="L110" s="108"/>
      <c r="M110" s="108"/>
      <c r="N110" s="107"/>
      <c r="O110" s="103"/>
      <c r="P110" s="104"/>
      <c r="Q110" s="114"/>
      <c r="R110" s="109"/>
      <c r="S110" s="110"/>
      <c r="T110" s="111"/>
    </row>
    <row r="111" spans="1:20">
      <c r="A111" s="101"/>
      <c r="B111" s="103"/>
      <c r="C111" s="103"/>
      <c r="D111" s="104"/>
      <c r="E111" s="114"/>
      <c r="F111" s="104"/>
      <c r="G111" s="104"/>
      <c r="H111" s="104"/>
      <c r="I111" s="104"/>
      <c r="J111" s="107"/>
      <c r="K111" s="108"/>
      <c r="L111" s="108"/>
      <c r="M111" s="108"/>
      <c r="N111" s="107"/>
      <c r="O111" s="103"/>
      <c r="P111" s="104"/>
      <c r="Q111" s="114"/>
      <c r="R111" s="109"/>
      <c r="S111" s="110"/>
      <c r="T111" s="111"/>
    </row>
    <row r="112" spans="1:20">
      <c r="A112" s="101"/>
      <c r="B112" s="103"/>
      <c r="C112" s="103"/>
      <c r="D112" s="104"/>
      <c r="E112" s="114"/>
      <c r="F112" s="104"/>
      <c r="G112" s="104"/>
      <c r="H112" s="104"/>
      <c r="I112" s="104"/>
      <c r="J112" s="107"/>
      <c r="K112" s="108"/>
      <c r="L112" s="108"/>
      <c r="M112" s="108"/>
      <c r="N112" s="107"/>
      <c r="O112" s="103"/>
      <c r="P112" s="104"/>
      <c r="Q112" s="114"/>
      <c r="R112" s="109"/>
      <c r="S112" s="110"/>
      <c r="T112" s="111"/>
    </row>
    <row r="113" spans="1:20">
      <c r="A113" s="101"/>
      <c r="B113" s="103"/>
      <c r="C113" s="103"/>
      <c r="D113" s="104"/>
      <c r="E113" s="114"/>
      <c r="F113" s="104"/>
      <c r="G113" s="104"/>
      <c r="H113" s="104"/>
      <c r="I113" s="104"/>
      <c r="J113" s="107"/>
      <c r="K113" s="108"/>
      <c r="L113" s="108"/>
      <c r="M113" s="108"/>
      <c r="N113" s="107"/>
      <c r="O113" s="103"/>
      <c r="P113" s="104"/>
      <c r="Q113" s="114"/>
      <c r="R113" s="109"/>
      <c r="S113" s="110"/>
      <c r="T113" s="111"/>
    </row>
    <row r="114" spans="1:20">
      <c r="A114" s="101"/>
      <c r="B114" s="103"/>
      <c r="C114" s="103"/>
      <c r="D114" s="104"/>
      <c r="E114" s="114"/>
      <c r="F114" s="104"/>
      <c r="G114" s="104"/>
      <c r="H114" s="104"/>
      <c r="I114" s="104"/>
      <c r="J114" s="107"/>
      <c r="K114" s="108"/>
      <c r="L114" s="108"/>
      <c r="M114" s="108"/>
      <c r="N114" s="107"/>
      <c r="O114" s="103"/>
      <c r="P114" s="104"/>
      <c r="Q114" s="114"/>
      <c r="R114" s="109"/>
      <c r="S114" s="110"/>
      <c r="T114" s="111"/>
    </row>
    <row r="115" spans="1:20">
      <c r="A115" s="101"/>
      <c r="B115" s="103"/>
      <c r="C115" s="103"/>
      <c r="D115" s="104"/>
      <c r="E115" s="114"/>
      <c r="F115" s="104"/>
      <c r="G115" s="104"/>
      <c r="H115" s="104"/>
      <c r="I115" s="104"/>
      <c r="J115" s="107"/>
      <c r="K115" s="108"/>
      <c r="L115" s="108"/>
      <c r="M115" s="108"/>
      <c r="N115" s="107"/>
      <c r="O115" s="103"/>
      <c r="P115" s="104"/>
      <c r="Q115" s="114"/>
      <c r="R115" s="109"/>
      <c r="S115" s="110"/>
      <c r="T115" s="111"/>
    </row>
    <row r="116" spans="1:20">
      <c r="A116" s="101"/>
      <c r="B116" s="103"/>
      <c r="C116" s="103"/>
      <c r="D116" s="104"/>
      <c r="E116" s="114"/>
      <c r="F116" s="104"/>
      <c r="G116" s="104"/>
      <c r="H116" s="104"/>
      <c r="I116" s="104"/>
      <c r="J116" s="107"/>
      <c r="K116" s="108"/>
      <c r="L116" s="108"/>
      <c r="M116" s="108"/>
      <c r="N116" s="112"/>
      <c r="O116" s="103"/>
      <c r="P116" s="104"/>
      <c r="Q116" s="114"/>
      <c r="R116" s="109"/>
      <c r="S116" s="110"/>
      <c r="T116" s="111"/>
    </row>
    <row r="117" spans="1:20">
      <c r="A117" s="101"/>
      <c r="B117" s="103"/>
      <c r="C117" s="103"/>
      <c r="D117" s="104"/>
      <c r="E117" s="114"/>
      <c r="F117" s="104"/>
      <c r="G117" s="104"/>
      <c r="H117" s="104"/>
      <c r="I117" s="104"/>
      <c r="J117" s="107"/>
      <c r="K117" s="108"/>
      <c r="L117" s="108"/>
      <c r="M117" s="108"/>
      <c r="N117" s="112"/>
      <c r="O117" s="103"/>
      <c r="P117" s="104"/>
      <c r="Q117" s="114"/>
      <c r="R117" s="109"/>
      <c r="S117" s="110"/>
      <c r="T117" s="111"/>
    </row>
    <row r="118" spans="1:20">
      <c r="A118" s="101"/>
      <c r="B118" s="115"/>
      <c r="C118" s="115"/>
      <c r="D118" s="113"/>
      <c r="E118" s="111"/>
      <c r="F118" s="116"/>
      <c r="G118" s="111"/>
      <c r="H118" s="111"/>
      <c r="I118" s="111"/>
      <c r="J118" s="116"/>
      <c r="K118" s="111"/>
      <c r="L118" s="111"/>
      <c r="M118" s="111"/>
      <c r="N118" s="116"/>
      <c r="O118" s="111"/>
      <c r="P118" s="111"/>
      <c r="Q118" s="111"/>
      <c r="R118" s="109"/>
      <c r="S118" s="110"/>
      <c r="T118" s="111"/>
    </row>
    <row r="119" spans="1:20">
      <c r="A119" s="101"/>
      <c r="B119" s="115"/>
      <c r="C119" s="115"/>
      <c r="D119" s="113"/>
      <c r="E119" s="111"/>
      <c r="F119" s="116"/>
      <c r="G119" s="111"/>
      <c r="H119" s="111"/>
      <c r="I119" s="111"/>
      <c r="J119" s="116"/>
      <c r="K119" s="111"/>
      <c r="L119" s="111"/>
      <c r="M119" s="111"/>
      <c r="N119" s="116"/>
      <c r="O119" s="111"/>
      <c r="P119" s="111"/>
      <c r="Q119" s="111"/>
      <c r="R119" s="109"/>
      <c r="S119" s="110"/>
      <c r="T119" s="111"/>
    </row>
    <row r="120" spans="1:20">
      <c r="A120" s="101"/>
      <c r="B120" s="115"/>
      <c r="C120" s="115"/>
      <c r="D120" s="113"/>
      <c r="E120" s="111"/>
      <c r="F120" s="116"/>
      <c r="G120" s="111"/>
      <c r="H120" s="111"/>
      <c r="I120" s="111"/>
      <c r="J120" s="116"/>
      <c r="K120" s="111"/>
      <c r="L120" s="111"/>
      <c r="M120" s="111"/>
      <c r="N120" s="116"/>
      <c r="O120" s="111"/>
      <c r="P120" s="111"/>
      <c r="Q120" s="111"/>
      <c r="R120" s="109"/>
      <c r="S120" s="110"/>
      <c r="T120" s="111"/>
    </row>
    <row r="121" spans="1:20">
      <c r="A121" s="101"/>
      <c r="B121" s="115"/>
      <c r="C121" s="115"/>
      <c r="D121" s="113"/>
      <c r="E121" s="111"/>
      <c r="F121" s="116"/>
      <c r="G121" s="111"/>
      <c r="H121" s="111"/>
      <c r="I121" s="111"/>
      <c r="J121" s="116"/>
      <c r="K121" s="111"/>
      <c r="L121" s="111"/>
      <c r="M121" s="111"/>
      <c r="N121" s="116"/>
      <c r="O121" s="111"/>
      <c r="P121" s="111"/>
      <c r="Q121" s="111"/>
      <c r="R121" s="109"/>
      <c r="S121" s="110"/>
      <c r="T121" s="111"/>
    </row>
    <row r="122" spans="1:20">
      <c r="A122" s="101"/>
      <c r="B122" s="115"/>
      <c r="C122" s="115"/>
      <c r="D122" s="113"/>
      <c r="E122" s="111"/>
      <c r="F122" s="116"/>
      <c r="G122" s="111"/>
      <c r="H122" s="111"/>
      <c r="I122" s="111"/>
      <c r="J122" s="116"/>
      <c r="K122" s="111"/>
      <c r="L122" s="111"/>
      <c r="M122" s="111"/>
      <c r="N122" s="116"/>
      <c r="O122" s="111"/>
      <c r="P122" s="111"/>
      <c r="Q122" s="111"/>
      <c r="R122" s="109"/>
      <c r="S122" s="110"/>
      <c r="T122" s="111"/>
    </row>
    <row r="123" spans="1:20">
      <c r="A123" s="101"/>
      <c r="B123" s="115"/>
      <c r="C123" s="115"/>
      <c r="D123" s="113"/>
      <c r="E123" s="111"/>
      <c r="F123" s="116"/>
      <c r="G123" s="111"/>
      <c r="H123" s="111"/>
      <c r="I123" s="111"/>
      <c r="J123" s="116"/>
      <c r="K123" s="111"/>
      <c r="L123" s="111"/>
      <c r="M123" s="111"/>
      <c r="N123" s="116"/>
      <c r="O123" s="111"/>
      <c r="P123" s="111"/>
      <c r="Q123" s="111"/>
      <c r="R123" s="109"/>
      <c r="S123" s="110"/>
      <c r="T123" s="111"/>
    </row>
    <row r="124" spans="1:20">
      <c r="A124" s="101"/>
      <c r="B124" s="115"/>
      <c r="C124" s="115"/>
      <c r="D124" s="113"/>
      <c r="E124" s="111"/>
      <c r="F124" s="116"/>
      <c r="G124" s="111"/>
      <c r="H124" s="111"/>
      <c r="I124" s="111"/>
      <c r="J124" s="116"/>
      <c r="K124" s="111"/>
      <c r="L124" s="111"/>
      <c r="M124" s="111"/>
      <c r="N124" s="116"/>
      <c r="O124" s="111"/>
      <c r="P124" s="111"/>
      <c r="Q124" s="111"/>
      <c r="R124" s="109"/>
      <c r="S124" s="110"/>
      <c r="T124" s="111"/>
    </row>
    <row r="125" spans="1:20">
      <c r="A125" s="101"/>
      <c r="B125" s="115"/>
      <c r="C125" s="115"/>
      <c r="D125" s="113"/>
      <c r="E125" s="111"/>
      <c r="F125" s="116"/>
      <c r="G125" s="111"/>
      <c r="H125" s="111"/>
      <c r="I125" s="111"/>
      <c r="J125" s="116"/>
      <c r="K125" s="111"/>
      <c r="L125" s="111"/>
      <c r="M125" s="111"/>
      <c r="N125" s="116"/>
      <c r="O125" s="111"/>
      <c r="P125" s="111"/>
      <c r="Q125" s="111"/>
      <c r="R125" s="109"/>
      <c r="S125" s="110"/>
      <c r="T125" s="111"/>
    </row>
    <row r="126" spans="1:20">
      <c r="A126" s="101"/>
      <c r="B126" s="115"/>
      <c r="C126" s="115"/>
      <c r="D126" s="113"/>
      <c r="E126" s="111"/>
      <c r="F126" s="116"/>
      <c r="G126" s="111"/>
      <c r="H126" s="111"/>
      <c r="I126" s="111"/>
      <c r="J126" s="116"/>
      <c r="K126" s="111"/>
      <c r="L126" s="111"/>
      <c r="M126" s="111"/>
      <c r="N126" s="116"/>
      <c r="O126" s="111"/>
      <c r="P126" s="111"/>
      <c r="Q126" s="111"/>
      <c r="R126" s="109"/>
      <c r="S126" s="110"/>
      <c r="T126" s="111"/>
    </row>
  </sheetData>
  <mergeCells count="43">
    <mergeCell ref="B2:T2"/>
    <mergeCell ref="B3:E3"/>
    <mergeCell ref="B4:C4"/>
    <mergeCell ref="D4:E4"/>
    <mergeCell ref="F4:G4"/>
    <mergeCell ref="H4:I4"/>
    <mergeCell ref="J4:K4"/>
    <mergeCell ref="L4:M4"/>
    <mergeCell ref="N4:O4"/>
    <mergeCell ref="P4:P5"/>
    <mergeCell ref="B11:C11"/>
    <mergeCell ref="Q4:Q5"/>
    <mergeCell ref="R4:R5"/>
    <mergeCell ref="S4:S5"/>
    <mergeCell ref="B5:C5"/>
    <mergeCell ref="D5:E5"/>
    <mergeCell ref="F5:G5"/>
    <mergeCell ref="H5:I5"/>
    <mergeCell ref="J5:K5"/>
    <mergeCell ref="L5:M5"/>
    <mergeCell ref="N5:O5"/>
    <mergeCell ref="B6:C6"/>
    <mergeCell ref="B7:C7"/>
    <mergeCell ref="B8:C8"/>
    <mergeCell ref="B9:C9"/>
    <mergeCell ref="B10:C10"/>
    <mergeCell ref="B23:C23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4:C24"/>
    <mergeCell ref="B25:C25"/>
    <mergeCell ref="B26:C26"/>
    <mergeCell ref="B27:C27"/>
    <mergeCell ref="S31:T31"/>
  </mergeCells>
  <pageMargins left="0.7" right="0.7" top="0.75" bottom="0.75" header="0.3" footer="0.3"/>
  <pageSetup paperSize="9" orientation="portrait" horizontalDpi="360" verticalDpi="36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AB132"/>
  <sheetViews>
    <sheetView topLeftCell="A8" workbookViewId="0">
      <selection activeCell="M13" sqref="M13"/>
    </sheetView>
  </sheetViews>
  <sheetFormatPr defaultColWidth="8.85546875" defaultRowHeight="23.25"/>
  <cols>
    <col min="1" max="1" width="1.7109375" style="73" customWidth="1"/>
    <col min="2" max="2" width="4.85546875" style="79" customWidth="1"/>
    <col min="3" max="3" width="3.28515625" style="79" customWidth="1"/>
    <col min="4" max="4" width="5.28515625" style="79" customWidth="1"/>
    <col min="5" max="5" width="3.140625" style="79" customWidth="1"/>
    <col min="6" max="6" width="8" style="79" customWidth="1"/>
    <col min="7" max="7" width="3.42578125" style="79" customWidth="1"/>
    <col min="8" max="9" width="3.140625" style="79" customWidth="1"/>
    <col min="10" max="10" width="8.7109375" style="79" customWidth="1"/>
    <col min="11" max="11" width="6.42578125" style="79" customWidth="1"/>
    <col min="12" max="12" width="3.140625" style="79" customWidth="1"/>
    <col min="13" max="13" width="8" style="79" customWidth="1"/>
    <col min="14" max="14" width="3.42578125" style="79" customWidth="1"/>
    <col min="15" max="15" width="3.140625" style="79" customWidth="1"/>
    <col min="16" max="16" width="8.7109375" style="79" customWidth="1"/>
    <col min="17" max="17" width="3.42578125" style="79" customWidth="1"/>
    <col min="18" max="18" width="6.42578125" style="79" customWidth="1"/>
    <col min="19" max="19" width="3.140625" style="79" customWidth="1"/>
    <col min="20" max="20" width="8" style="79" customWidth="1"/>
    <col min="21" max="21" width="3.42578125" style="79" customWidth="1"/>
    <col min="22" max="22" width="1.85546875" style="79" customWidth="1"/>
    <col min="23" max="24" width="6.42578125" style="79" customWidth="1"/>
    <col min="25" max="25" width="3.140625" style="79" customWidth="1"/>
    <col min="26" max="26" width="8" style="79" customWidth="1"/>
    <col min="27" max="28" width="3.42578125" style="79" customWidth="1"/>
  </cols>
  <sheetData>
    <row r="1" spans="1:28" ht="30">
      <c r="A1" s="77"/>
      <c r="B1" s="78"/>
      <c r="C1" s="78"/>
      <c r="D1" s="78"/>
      <c r="E1" s="78"/>
      <c r="F1" s="78"/>
      <c r="G1" s="78"/>
      <c r="H1" s="78"/>
      <c r="I1" s="76"/>
      <c r="J1" s="76"/>
      <c r="K1" s="76"/>
      <c r="L1" s="76"/>
      <c r="M1" s="76"/>
      <c r="N1" s="76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</row>
    <row r="2" spans="1:28" ht="26.25">
      <c r="B2" s="435" t="s">
        <v>89</v>
      </c>
      <c r="C2" s="436"/>
      <c r="D2" s="436"/>
      <c r="E2" s="436"/>
      <c r="F2" s="436"/>
      <c r="G2" s="437"/>
      <c r="I2" s="76"/>
      <c r="J2" s="435" t="s">
        <v>84</v>
      </c>
      <c r="K2" s="436"/>
      <c r="L2" s="436"/>
      <c r="M2" s="436"/>
      <c r="N2" s="437"/>
      <c r="P2" s="435" t="s">
        <v>84</v>
      </c>
      <c r="Q2" s="436"/>
      <c r="R2" s="436"/>
      <c r="S2" s="436"/>
      <c r="T2" s="436"/>
      <c r="U2" s="437"/>
      <c r="W2" s="435" t="s">
        <v>99</v>
      </c>
      <c r="X2" s="436"/>
      <c r="Y2" s="436"/>
      <c r="Z2" s="436"/>
      <c r="AA2" s="437"/>
    </row>
    <row r="3" spans="1:28" ht="26.25">
      <c r="B3" s="447" t="s">
        <v>47</v>
      </c>
      <c r="C3" s="448"/>
      <c r="D3" s="448"/>
      <c r="E3" s="448"/>
      <c r="F3" s="448"/>
      <c r="G3" s="449"/>
      <c r="I3" s="78"/>
      <c r="J3" s="438" t="s">
        <v>85</v>
      </c>
      <c r="K3" s="439"/>
      <c r="L3" s="439"/>
      <c r="M3" s="439"/>
      <c r="N3" s="440"/>
      <c r="P3" s="438" t="s">
        <v>90</v>
      </c>
      <c r="Q3" s="439"/>
      <c r="R3" s="439"/>
      <c r="S3" s="439"/>
      <c r="T3" s="439"/>
      <c r="U3" s="440"/>
      <c r="W3" s="438" t="s">
        <v>100</v>
      </c>
      <c r="X3" s="439"/>
      <c r="Y3" s="439"/>
      <c r="Z3" s="439"/>
      <c r="AA3" s="440"/>
    </row>
    <row r="4" spans="1:28" ht="26.25">
      <c r="A4" s="83"/>
      <c r="B4" s="450" t="s">
        <v>48</v>
      </c>
      <c r="C4" s="451"/>
      <c r="D4" s="452"/>
      <c r="E4" s="443">
        <v>42488</v>
      </c>
      <c r="F4" s="444"/>
      <c r="G4" s="445"/>
      <c r="J4" s="441" t="s">
        <v>48</v>
      </c>
      <c r="K4" s="446"/>
      <c r="L4" s="430">
        <v>42651</v>
      </c>
      <c r="M4" s="431"/>
      <c r="N4" s="432"/>
      <c r="P4" s="441" t="s">
        <v>48</v>
      </c>
      <c r="Q4" s="442"/>
      <c r="R4" s="442"/>
      <c r="S4" s="430">
        <v>42525</v>
      </c>
      <c r="T4" s="431"/>
      <c r="U4" s="432"/>
      <c r="W4" s="441" t="s">
        <v>48</v>
      </c>
      <c r="X4" s="446"/>
      <c r="Y4" s="430">
        <v>42530</v>
      </c>
      <c r="Z4" s="431"/>
      <c r="AA4" s="432"/>
    </row>
    <row r="5" spans="1:28">
      <c r="A5" s="83"/>
      <c r="B5" s="92">
        <v>1</v>
      </c>
      <c r="C5" s="93" t="s">
        <v>49</v>
      </c>
      <c r="D5" s="94">
        <v>0.21</v>
      </c>
      <c r="E5" s="95" t="s">
        <v>50</v>
      </c>
      <c r="F5" s="96">
        <f t="shared" ref="F5:F20" si="0">D5/1000</f>
        <v>2.0999999999999998E-4</v>
      </c>
      <c r="G5" s="97" t="s">
        <v>49</v>
      </c>
      <c r="J5" s="175">
        <v>2</v>
      </c>
      <c r="K5" s="174">
        <v>0.59</v>
      </c>
      <c r="L5" s="170" t="s">
        <v>87</v>
      </c>
      <c r="M5" s="171">
        <f>K5/1000</f>
        <v>5.8999999999999992E-4</v>
      </c>
      <c r="N5" s="172" t="s">
        <v>49</v>
      </c>
      <c r="P5" s="433">
        <v>13.9962</v>
      </c>
      <c r="Q5" s="169" t="s">
        <v>86</v>
      </c>
      <c r="R5" s="174">
        <f>SQRT(0.37)^2+((1.3*10^-3)*P5)^2</f>
        <v>0.37033106020840356</v>
      </c>
      <c r="S5" s="170" t="s">
        <v>87</v>
      </c>
      <c r="T5" s="171">
        <f>R5/1000</f>
        <v>3.7033106020840359E-4</v>
      </c>
      <c r="U5" s="172" t="s">
        <v>49</v>
      </c>
      <c r="W5" s="176">
        <v>125</v>
      </c>
      <c r="X5" s="177">
        <v>0.37</v>
      </c>
      <c r="Y5" s="170" t="s">
        <v>87</v>
      </c>
      <c r="Z5" s="178">
        <f>X5/1000</f>
        <v>3.6999999999999999E-4</v>
      </c>
      <c r="AA5" s="179" t="s">
        <v>49</v>
      </c>
    </row>
    <row r="6" spans="1:28">
      <c r="A6" s="83"/>
      <c r="B6" s="98">
        <v>1.01</v>
      </c>
      <c r="C6" s="93" t="s">
        <v>49</v>
      </c>
      <c r="D6" s="94">
        <v>0.21</v>
      </c>
      <c r="E6" s="95" t="s">
        <v>50</v>
      </c>
      <c r="F6" s="96">
        <f t="shared" si="0"/>
        <v>2.0999999999999998E-4</v>
      </c>
      <c r="G6" s="97" t="s">
        <v>49</v>
      </c>
      <c r="J6" s="175">
        <v>3</v>
      </c>
      <c r="K6" s="174">
        <v>0.59</v>
      </c>
      <c r="L6" s="170" t="s">
        <v>87</v>
      </c>
      <c r="M6" s="171">
        <f>K6/1000</f>
        <v>5.8999999999999992E-4</v>
      </c>
      <c r="N6" s="172" t="s">
        <v>49</v>
      </c>
      <c r="P6" s="434"/>
      <c r="Q6" s="173" t="s">
        <v>88</v>
      </c>
      <c r="R6" s="174">
        <f>SQRT(0.37)^2+((1.3*10^-3)*P5)^2</f>
        <v>0.37033106020840356</v>
      </c>
      <c r="S6" s="170" t="s">
        <v>87</v>
      </c>
      <c r="T6" s="171">
        <f>R6/1000</f>
        <v>3.7033106020840359E-4</v>
      </c>
      <c r="U6" s="172" t="s">
        <v>49</v>
      </c>
      <c r="W6" s="176">
        <v>150</v>
      </c>
      <c r="X6" s="177">
        <v>0.39</v>
      </c>
      <c r="Y6" s="170" t="s">
        <v>87</v>
      </c>
      <c r="Z6" s="178">
        <f t="shared" ref="Z6:Z12" si="1">X6/1000</f>
        <v>3.8999999999999999E-4</v>
      </c>
      <c r="AA6" s="179" t="s">
        <v>49</v>
      </c>
    </row>
    <row r="7" spans="1:28">
      <c r="A7" s="83"/>
      <c r="B7" s="98">
        <v>1.05</v>
      </c>
      <c r="C7" s="93" t="s">
        <v>49</v>
      </c>
      <c r="D7" s="94">
        <v>0.21</v>
      </c>
      <c r="E7" s="95" t="s">
        <v>50</v>
      </c>
      <c r="F7" s="96">
        <f t="shared" si="0"/>
        <v>2.0999999999999998E-4</v>
      </c>
      <c r="G7" s="97" t="s">
        <v>49</v>
      </c>
      <c r="J7" s="175">
        <v>4</v>
      </c>
      <c r="K7" s="174">
        <v>0.7</v>
      </c>
      <c r="L7" s="170" t="s">
        <v>87</v>
      </c>
      <c r="M7" s="171">
        <f t="shared" ref="M7:M20" si="2">K7/1000</f>
        <v>6.9999999999999999E-4</v>
      </c>
      <c r="N7" s="172" t="s">
        <v>49</v>
      </c>
      <c r="W7" s="176">
        <v>175</v>
      </c>
      <c r="X7" s="177">
        <v>0.41</v>
      </c>
      <c r="Y7" s="170" t="s">
        <v>87</v>
      </c>
      <c r="Z7" s="178">
        <f t="shared" si="1"/>
        <v>4.0999999999999999E-4</v>
      </c>
      <c r="AA7" s="179" t="s">
        <v>49</v>
      </c>
    </row>
    <row r="8" spans="1:28">
      <c r="A8" s="83"/>
      <c r="B8" s="98">
        <v>1.1000000000000001</v>
      </c>
      <c r="C8" s="93" t="s">
        <v>49</v>
      </c>
      <c r="D8" s="94">
        <v>0.21</v>
      </c>
      <c r="E8" s="95" t="s">
        <v>50</v>
      </c>
      <c r="F8" s="96">
        <f t="shared" si="0"/>
        <v>2.0999999999999998E-4</v>
      </c>
      <c r="G8" s="97" t="s">
        <v>49</v>
      </c>
      <c r="J8" s="175">
        <v>5</v>
      </c>
      <c r="K8" s="174">
        <v>0.7</v>
      </c>
      <c r="L8" s="170" t="s">
        <v>87</v>
      </c>
      <c r="M8" s="171">
        <f t="shared" si="2"/>
        <v>6.9999999999999999E-4</v>
      </c>
      <c r="N8" s="172" t="s">
        <v>49</v>
      </c>
      <c r="P8" s="435" t="s">
        <v>84</v>
      </c>
      <c r="Q8" s="436"/>
      <c r="R8" s="436"/>
      <c r="S8" s="436"/>
      <c r="T8" s="436"/>
      <c r="U8" s="437"/>
      <c r="W8" s="176">
        <v>200</v>
      </c>
      <c r="X8" s="177">
        <v>0.43</v>
      </c>
      <c r="Y8" s="170" t="s">
        <v>87</v>
      </c>
      <c r="Z8" s="178">
        <f t="shared" si="1"/>
        <v>4.2999999999999999E-4</v>
      </c>
      <c r="AA8" s="179" t="s">
        <v>49</v>
      </c>
    </row>
    <row r="9" spans="1:28" ht="26.25">
      <c r="A9" s="91"/>
      <c r="B9" s="92">
        <v>2</v>
      </c>
      <c r="C9" s="93" t="s">
        <v>49</v>
      </c>
      <c r="D9" s="94">
        <v>0.21</v>
      </c>
      <c r="E9" s="95" t="s">
        <v>50</v>
      </c>
      <c r="F9" s="96">
        <f t="shared" si="0"/>
        <v>2.0999999999999998E-4</v>
      </c>
      <c r="G9" s="97" t="s">
        <v>49</v>
      </c>
      <c r="J9" s="175">
        <v>6</v>
      </c>
      <c r="K9" s="174">
        <v>0.75</v>
      </c>
      <c r="L9" s="170" t="s">
        <v>87</v>
      </c>
      <c r="M9" s="171">
        <f t="shared" si="2"/>
        <v>7.5000000000000002E-4</v>
      </c>
      <c r="N9" s="172" t="s">
        <v>49</v>
      </c>
      <c r="P9" s="438" t="s">
        <v>91</v>
      </c>
      <c r="Q9" s="439"/>
      <c r="R9" s="439"/>
      <c r="S9" s="439"/>
      <c r="T9" s="439"/>
      <c r="U9" s="440"/>
      <c r="W9" s="176">
        <v>250</v>
      </c>
      <c r="X9" s="177">
        <v>0.49</v>
      </c>
      <c r="Y9" s="170" t="s">
        <v>87</v>
      </c>
      <c r="Z9" s="178">
        <f t="shared" si="1"/>
        <v>4.8999999999999998E-4</v>
      </c>
      <c r="AA9" s="179" t="s">
        <v>49</v>
      </c>
    </row>
    <row r="10" spans="1:28" ht="26.25">
      <c r="A10" s="91"/>
      <c r="B10" s="92">
        <v>5</v>
      </c>
      <c r="C10" s="93" t="s">
        <v>49</v>
      </c>
      <c r="D10" s="94">
        <v>0.21</v>
      </c>
      <c r="E10" s="95" t="s">
        <v>50</v>
      </c>
      <c r="F10" s="96">
        <f t="shared" si="0"/>
        <v>2.0999999999999998E-4</v>
      </c>
      <c r="G10" s="97" t="s">
        <v>49</v>
      </c>
      <c r="J10" s="175">
        <v>8</v>
      </c>
      <c r="K10" s="174">
        <v>0.75</v>
      </c>
      <c r="L10" s="170" t="s">
        <v>87</v>
      </c>
      <c r="M10" s="171">
        <f t="shared" si="2"/>
        <v>7.5000000000000002E-4</v>
      </c>
      <c r="N10" s="172" t="s">
        <v>49</v>
      </c>
      <c r="P10" s="441" t="s">
        <v>48</v>
      </c>
      <c r="Q10" s="442"/>
      <c r="R10" s="442"/>
      <c r="S10" s="430"/>
      <c r="T10" s="431"/>
      <c r="U10" s="432"/>
      <c r="W10" s="176">
        <v>300</v>
      </c>
      <c r="X10" s="177">
        <v>0.56999999999999995</v>
      </c>
      <c r="Y10" s="170" t="s">
        <v>87</v>
      </c>
      <c r="Z10" s="178">
        <f t="shared" si="1"/>
        <v>5.6999999999999998E-4</v>
      </c>
      <c r="AA10" s="179" t="s">
        <v>49</v>
      </c>
    </row>
    <row r="11" spans="1:28">
      <c r="A11" s="91"/>
      <c r="B11" s="92">
        <v>10</v>
      </c>
      <c r="C11" s="93" t="s">
        <v>49</v>
      </c>
      <c r="D11" s="94">
        <v>0.21</v>
      </c>
      <c r="E11" s="95" t="s">
        <v>50</v>
      </c>
      <c r="F11" s="96">
        <f t="shared" si="0"/>
        <v>2.0999999999999998E-4</v>
      </c>
      <c r="G11" s="97" t="s">
        <v>49</v>
      </c>
      <c r="J11" s="175">
        <v>10</v>
      </c>
      <c r="K11" s="174">
        <v>0.8</v>
      </c>
      <c r="L11" s="170" t="s">
        <v>87</v>
      </c>
      <c r="M11" s="171">
        <f t="shared" si="2"/>
        <v>8.0000000000000004E-4</v>
      </c>
      <c r="N11" s="172" t="s">
        <v>49</v>
      </c>
      <c r="P11" s="433">
        <v>49.996499999999997</v>
      </c>
      <c r="Q11" s="169" t="s">
        <v>86</v>
      </c>
      <c r="R11" s="190">
        <v>2</v>
      </c>
      <c r="S11" s="170" t="s">
        <v>87</v>
      </c>
      <c r="T11" s="171">
        <f>R11/1000</f>
        <v>2E-3</v>
      </c>
      <c r="U11" s="172" t="s">
        <v>49</v>
      </c>
      <c r="W11" s="176">
        <v>400</v>
      </c>
      <c r="X11" s="177">
        <v>0.74</v>
      </c>
      <c r="Y11" s="170" t="s">
        <v>87</v>
      </c>
      <c r="Z11" s="178">
        <f t="shared" si="1"/>
        <v>7.3999999999999999E-4</v>
      </c>
      <c r="AA11" s="179" t="s">
        <v>49</v>
      </c>
    </row>
    <row r="12" spans="1:28">
      <c r="A12" s="91"/>
      <c r="B12" s="92">
        <v>20</v>
      </c>
      <c r="C12" s="93" t="s">
        <v>49</v>
      </c>
      <c r="D12" s="94">
        <v>0.23</v>
      </c>
      <c r="E12" s="95" t="s">
        <v>50</v>
      </c>
      <c r="F12" s="96">
        <f t="shared" si="0"/>
        <v>2.3000000000000001E-4</v>
      </c>
      <c r="G12" s="97" t="s">
        <v>49</v>
      </c>
      <c r="J12" s="175">
        <v>12</v>
      </c>
      <c r="K12" s="174">
        <v>0.87</v>
      </c>
      <c r="L12" s="170" t="s">
        <v>87</v>
      </c>
      <c r="M12" s="171">
        <f t="shared" si="2"/>
        <v>8.7000000000000001E-4</v>
      </c>
      <c r="N12" s="172" t="s">
        <v>49</v>
      </c>
      <c r="P12" s="434"/>
      <c r="Q12" s="173" t="s">
        <v>88</v>
      </c>
      <c r="R12" s="190">
        <v>2</v>
      </c>
      <c r="S12" s="170" t="s">
        <v>87</v>
      </c>
      <c r="T12" s="171">
        <f>R12/1000</f>
        <v>2E-3</v>
      </c>
      <c r="U12" s="172" t="s">
        <v>49</v>
      </c>
      <c r="W12" s="176">
        <v>500</v>
      </c>
      <c r="X12" s="177">
        <v>0.91</v>
      </c>
      <c r="Y12" s="170" t="s">
        <v>87</v>
      </c>
      <c r="Z12" s="178">
        <f t="shared" si="1"/>
        <v>9.1E-4</v>
      </c>
      <c r="AA12" s="179" t="s">
        <v>49</v>
      </c>
    </row>
    <row r="13" spans="1:28">
      <c r="A13" s="91"/>
      <c r="B13" s="92">
        <v>30</v>
      </c>
      <c r="C13" s="93" t="s">
        <v>49</v>
      </c>
      <c r="D13" s="94">
        <v>0.27</v>
      </c>
      <c r="E13" s="95" t="s">
        <v>50</v>
      </c>
      <c r="F13" s="96">
        <f t="shared" si="0"/>
        <v>2.7E-4</v>
      </c>
      <c r="G13" s="97" t="s">
        <v>49</v>
      </c>
      <c r="J13" s="175">
        <v>16</v>
      </c>
      <c r="K13" s="174">
        <v>0.99</v>
      </c>
      <c r="L13" s="170" t="s">
        <v>87</v>
      </c>
      <c r="M13" s="171">
        <f t="shared" si="2"/>
        <v>9.8999999999999999E-4</v>
      </c>
      <c r="N13" s="172" t="s">
        <v>49</v>
      </c>
    </row>
    <row r="14" spans="1:28">
      <c r="A14" s="91"/>
      <c r="B14" s="92">
        <v>40</v>
      </c>
      <c r="C14" s="93" t="s">
        <v>49</v>
      </c>
      <c r="D14" s="94">
        <v>0.27</v>
      </c>
      <c r="E14" s="99" t="s">
        <v>50</v>
      </c>
      <c r="F14" s="96">
        <f t="shared" si="0"/>
        <v>2.7E-4</v>
      </c>
      <c r="G14" s="97" t="s">
        <v>49</v>
      </c>
      <c r="J14" s="175">
        <v>18</v>
      </c>
      <c r="K14" s="174">
        <v>0.99</v>
      </c>
      <c r="L14" s="170" t="s">
        <v>87</v>
      </c>
      <c r="M14" s="171">
        <f t="shared" si="2"/>
        <v>9.8999999999999999E-4</v>
      </c>
      <c r="N14" s="172" t="s">
        <v>49</v>
      </c>
    </row>
    <row r="15" spans="1:28">
      <c r="A15" s="91"/>
      <c r="B15" s="92">
        <v>50</v>
      </c>
      <c r="C15" s="93" t="s">
        <v>49</v>
      </c>
      <c r="D15" s="94">
        <v>0.27</v>
      </c>
      <c r="E15" s="99" t="s">
        <v>50</v>
      </c>
      <c r="F15" s="96">
        <f t="shared" si="0"/>
        <v>2.7E-4</v>
      </c>
      <c r="G15" s="97" t="s">
        <v>49</v>
      </c>
      <c r="J15" s="175">
        <v>20</v>
      </c>
      <c r="K15" s="174">
        <v>1.1000000000000001</v>
      </c>
      <c r="L15" s="170" t="s">
        <v>87</v>
      </c>
      <c r="M15" s="171">
        <f t="shared" si="2"/>
        <v>1.1000000000000001E-3</v>
      </c>
      <c r="N15" s="172" t="s">
        <v>49</v>
      </c>
    </row>
    <row r="16" spans="1:28">
      <c r="A16" s="91"/>
      <c r="B16" s="92">
        <v>60</v>
      </c>
      <c r="C16" s="93" t="s">
        <v>49</v>
      </c>
      <c r="D16" s="94">
        <v>0.32</v>
      </c>
      <c r="E16" s="99" t="s">
        <v>50</v>
      </c>
      <c r="F16" s="96">
        <f t="shared" si="0"/>
        <v>3.2000000000000003E-4</v>
      </c>
      <c r="G16" s="97" t="s">
        <v>49</v>
      </c>
      <c r="J16" s="175">
        <v>22</v>
      </c>
      <c r="K16" s="174">
        <v>1.2</v>
      </c>
      <c r="L16" s="170" t="s">
        <v>87</v>
      </c>
      <c r="M16" s="171">
        <f t="shared" si="2"/>
        <v>1.1999999999999999E-3</v>
      </c>
      <c r="N16" s="172" t="s">
        <v>49</v>
      </c>
    </row>
    <row r="17" spans="1:14">
      <c r="A17" s="84"/>
      <c r="B17" s="92">
        <v>70</v>
      </c>
      <c r="C17" s="93" t="s">
        <v>49</v>
      </c>
      <c r="D17" s="94">
        <v>0.32</v>
      </c>
      <c r="E17" s="99" t="s">
        <v>50</v>
      </c>
      <c r="F17" s="96">
        <f t="shared" si="0"/>
        <v>3.2000000000000003E-4</v>
      </c>
      <c r="G17" s="97" t="s">
        <v>49</v>
      </c>
      <c r="J17" s="175">
        <v>25</v>
      </c>
      <c r="K17" s="174">
        <v>1.2</v>
      </c>
      <c r="L17" s="170" t="s">
        <v>87</v>
      </c>
      <c r="M17" s="171">
        <f t="shared" si="2"/>
        <v>1.1999999999999999E-3</v>
      </c>
      <c r="N17" s="172" t="s">
        <v>49</v>
      </c>
    </row>
    <row r="18" spans="1:14">
      <c r="A18" s="84"/>
      <c r="B18" s="92">
        <v>80</v>
      </c>
      <c r="C18" s="93" t="s">
        <v>49</v>
      </c>
      <c r="D18" s="94">
        <v>0.39</v>
      </c>
      <c r="E18" s="99" t="s">
        <v>50</v>
      </c>
      <c r="F18" s="96">
        <f t="shared" si="0"/>
        <v>3.8999999999999999E-4</v>
      </c>
      <c r="G18" s="97" t="s">
        <v>49</v>
      </c>
      <c r="J18" s="175">
        <v>28</v>
      </c>
      <c r="K18" s="174">
        <v>1.4</v>
      </c>
      <c r="L18" s="170" t="s">
        <v>87</v>
      </c>
      <c r="M18" s="171">
        <f t="shared" si="2"/>
        <v>1.4E-3</v>
      </c>
      <c r="N18" s="172" t="s">
        <v>49</v>
      </c>
    </row>
    <row r="19" spans="1:14">
      <c r="A19" s="84"/>
      <c r="B19" s="92">
        <v>90</v>
      </c>
      <c r="C19" s="93" t="s">
        <v>49</v>
      </c>
      <c r="D19" s="94">
        <v>0.39</v>
      </c>
      <c r="E19" s="99" t="s">
        <v>50</v>
      </c>
      <c r="F19" s="96">
        <f t="shared" si="0"/>
        <v>3.8999999999999999E-4</v>
      </c>
      <c r="G19" s="97" t="s">
        <v>49</v>
      </c>
      <c r="J19" s="175">
        <v>30</v>
      </c>
      <c r="K19" s="174">
        <v>1.4</v>
      </c>
      <c r="L19" s="170" t="s">
        <v>87</v>
      </c>
      <c r="M19" s="171">
        <f t="shared" si="2"/>
        <v>1.4E-3</v>
      </c>
      <c r="N19" s="172" t="s">
        <v>49</v>
      </c>
    </row>
    <row r="20" spans="1:14">
      <c r="A20" s="84"/>
      <c r="B20" s="92">
        <v>100</v>
      </c>
      <c r="C20" s="93" t="s">
        <v>49</v>
      </c>
      <c r="D20" s="94">
        <v>0.39</v>
      </c>
      <c r="E20" s="99" t="s">
        <v>50</v>
      </c>
      <c r="F20" s="96">
        <f t="shared" si="0"/>
        <v>3.8999999999999999E-4</v>
      </c>
      <c r="G20" s="97" t="s">
        <v>49</v>
      </c>
      <c r="J20" s="176">
        <v>75</v>
      </c>
      <c r="K20" s="174">
        <v>2.8</v>
      </c>
      <c r="L20" s="170" t="s">
        <v>87</v>
      </c>
      <c r="M20" s="171">
        <f t="shared" si="2"/>
        <v>2.8E-3</v>
      </c>
      <c r="N20" s="172" t="s">
        <v>49</v>
      </c>
    </row>
    <row r="21" spans="1:14">
      <c r="A21" s="84"/>
    </row>
    <row r="22" spans="1:14">
      <c r="A22" s="84"/>
    </row>
    <row r="23" spans="1:14">
      <c r="A23" s="84"/>
    </row>
    <row r="24" spans="1:14">
      <c r="A24" s="84"/>
    </row>
    <row r="25" spans="1:14">
      <c r="A25" s="84"/>
    </row>
    <row r="26" spans="1:14">
      <c r="A26" s="84"/>
    </row>
    <row r="27" spans="1:14">
      <c r="A27" s="101"/>
    </row>
    <row r="28" spans="1:14">
      <c r="A28" s="101"/>
    </row>
    <row r="29" spans="1:14">
      <c r="A29" s="101"/>
    </row>
    <row r="30" spans="1:14">
      <c r="A30" s="101"/>
    </row>
    <row r="31" spans="1:14">
      <c r="A31" s="101"/>
    </row>
    <row r="32" spans="1:14">
      <c r="A32" s="101"/>
    </row>
    <row r="33" spans="1:1">
      <c r="A33" s="101"/>
    </row>
    <row r="34" spans="1:1">
      <c r="A34" s="101"/>
    </row>
    <row r="35" spans="1:1">
      <c r="A35" s="101"/>
    </row>
    <row r="36" spans="1:1">
      <c r="A36" s="102"/>
    </row>
    <row r="37" spans="1:1">
      <c r="A37" s="101"/>
    </row>
    <row r="38" spans="1:1">
      <c r="A38" s="101"/>
    </row>
    <row r="39" spans="1:1">
      <c r="A39" s="101"/>
    </row>
    <row r="40" spans="1:1">
      <c r="A40" s="101"/>
    </row>
    <row r="41" spans="1:1">
      <c r="A41" s="101"/>
    </row>
    <row r="42" spans="1:1">
      <c r="A42" s="101"/>
    </row>
    <row r="43" spans="1:1">
      <c r="A43" s="101"/>
    </row>
    <row r="44" spans="1:1">
      <c r="A44" s="101"/>
    </row>
    <row r="45" spans="1:1">
      <c r="A45" s="101"/>
    </row>
    <row r="46" spans="1:1">
      <c r="A46" s="101"/>
    </row>
    <row r="47" spans="1:1">
      <c r="A47" s="101"/>
    </row>
    <row r="48" spans="1:1">
      <c r="A48" s="101"/>
    </row>
    <row r="49" spans="1:1">
      <c r="A49" s="101"/>
    </row>
    <row r="50" spans="1:1">
      <c r="A50" s="101"/>
    </row>
    <row r="51" spans="1:1">
      <c r="A51" s="101"/>
    </row>
    <row r="52" spans="1:1">
      <c r="A52" s="101"/>
    </row>
    <row r="53" spans="1:1">
      <c r="A53" s="101"/>
    </row>
    <row r="54" spans="1:1">
      <c r="A54" s="101"/>
    </row>
    <row r="55" spans="1:1">
      <c r="A55" s="101"/>
    </row>
    <row r="56" spans="1:1">
      <c r="A56" s="101"/>
    </row>
    <row r="57" spans="1:1">
      <c r="A57" s="101"/>
    </row>
    <row r="58" spans="1:1">
      <c r="A58" s="101"/>
    </row>
    <row r="59" spans="1:1">
      <c r="A59" s="101"/>
    </row>
    <row r="60" spans="1:1">
      <c r="A60" s="101"/>
    </row>
    <row r="61" spans="1:1">
      <c r="A61" s="101"/>
    </row>
    <row r="62" spans="1:1">
      <c r="A62" s="101"/>
    </row>
    <row r="63" spans="1:1">
      <c r="A63" s="101"/>
    </row>
    <row r="64" spans="1:1">
      <c r="A64" s="101"/>
    </row>
    <row r="65" spans="1:1">
      <c r="A65" s="101"/>
    </row>
    <row r="66" spans="1:1">
      <c r="A66" s="101"/>
    </row>
    <row r="67" spans="1:1">
      <c r="A67" s="101"/>
    </row>
    <row r="68" spans="1:1">
      <c r="A68" s="101"/>
    </row>
    <row r="69" spans="1:1">
      <c r="A69" s="101"/>
    </row>
    <row r="70" spans="1:1">
      <c r="A70" s="101"/>
    </row>
    <row r="71" spans="1:1">
      <c r="A71" s="101"/>
    </row>
    <row r="72" spans="1:1">
      <c r="A72" s="101"/>
    </row>
    <row r="73" spans="1:1">
      <c r="A73" s="101"/>
    </row>
    <row r="74" spans="1:1">
      <c r="A74" s="101"/>
    </row>
    <row r="75" spans="1:1">
      <c r="A75" s="101"/>
    </row>
    <row r="76" spans="1:1">
      <c r="A76" s="101"/>
    </row>
    <row r="77" spans="1:1">
      <c r="A77" s="101"/>
    </row>
    <row r="78" spans="1:1">
      <c r="A78" s="101"/>
    </row>
    <row r="79" spans="1:1">
      <c r="A79" s="101"/>
    </row>
    <row r="80" spans="1:1">
      <c r="A80" s="101"/>
    </row>
    <row r="81" spans="1:1">
      <c r="A81" s="101"/>
    </row>
    <row r="82" spans="1:1">
      <c r="A82" s="101"/>
    </row>
    <row r="83" spans="1:1">
      <c r="A83" s="101"/>
    </row>
    <row r="84" spans="1:1">
      <c r="A84" s="101"/>
    </row>
    <row r="85" spans="1:1">
      <c r="A85" s="101"/>
    </row>
    <row r="86" spans="1:1">
      <c r="A86" s="101"/>
    </row>
    <row r="87" spans="1:1">
      <c r="A87" s="101"/>
    </row>
    <row r="88" spans="1:1">
      <c r="A88" s="101"/>
    </row>
    <row r="89" spans="1:1">
      <c r="A89" s="101"/>
    </row>
    <row r="90" spans="1:1">
      <c r="A90" s="101"/>
    </row>
    <row r="91" spans="1:1">
      <c r="A91" s="101"/>
    </row>
    <row r="92" spans="1:1">
      <c r="A92" s="101"/>
    </row>
    <row r="93" spans="1:1">
      <c r="A93" s="101"/>
    </row>
    <row r="94" spans="1:1">
      <c r="A94" s="101"/>
    </row>
    <row r="95" spans="1:1">
      <c r="A95" s="101"/>
    </row>
    <row r="96" spans="1:1">
      <c r="A96" s="101"/>
    </row>
    <row r="97" spans="1:1">
      <c r="A97" s="101"/>
    </row>
    <row r="98" spans="1:1">
      <c r="A98" s="101"/>
    </row>
    <row r="99" spans="1:1">
      <c r="A99" s="101"/>
    </row>
    <row r="100" spans="1:1">
      <c r="A100" s="101"/>
    </row>
    <row r="101" spans="1:1">
      <c r="A101" s="101"/>
    </row>
    <row r="102" spans="1:1">
      <c r="A102" s="101"/>
    </row>
    <row r="103" spans="1:1">
      <c r="A103" s="101"/>
    </row>
    <row r="104" spans="1:1">
      <c r="A104" s="101"/>
    </row>
    <row r="105" spans="1:1">
      <c r="A105" s="101"/>
    </row>
    <row r="106" spans="1:1">
      <c r="A106" s="101"/>
    </row>
    <row r="107" spans="1:1">
      <c r="A107" s="101"/>
    </row>
    <row r="108" spans="1:1">
      <c r="A108" s="101"/>
    </row>
    <row r="109" spans="1:1">
      <c r="A109" s="101"/>
    </row>
    <row r="110" spans="1:1">
      <c r="A110" s="101"/>
    </row>
    <row r="111" spans="1:1">
      <c r="A111" s="101"/>
    </row>
    <row r="112" spans="1:1">
      <c r="A112" s="101"/>
    </row>
    <row r="113" spans="1:1">
      <c r="A113" s="101"/>
    </row>
    <row r="114" spans="1:1">
      <c r="A114" s="101"/>
    </row>
    <row r="115" spans="1:1">
      <c r="A115" s="101"/>
    </row>
    <row r="116" spans="1:1">
      <c r="A116" s="101"/>
    </row>
    <row r="117" spans="1:1">
      <c r="A117" s="101"/>
    </row>
    <row r="118" spans="1:1">
      <c r="A118" s="101"/>
    </row>
    <row r="119" spans="1:1">
      <c r="A119" s="101"/>
    </row>
    <row r="120" spans="1:1">
      <c r="A120" s="101"/>
    </row>
    <row r="121" spans="1:1">
      <c r="A121" s="101"/>
    </row>
    <row r="122" spans="1:1">
      <c r="A122" s="101"/>
    </row>
    <row r="123" spans="1:1">
      <c r="A123" s="101"/>
    </row>
    <row r="124" spans="1:1">
      <c r="A124" s="101"/>
    </row>
    <row r="125" spans="1:1">
      <c r="A125" s="101"/>
    </row>
    <row r="126" spans="1:1">
      <c r="A126" s="101"/>
    </row>
    <row r="127" spans="1:1">
      <c r="A127" s="101"/>
    </row>
    <row r="128" spans="1:1">
      <c r="A128" s="101"/>
    </row>
    <row r="129" spans="1:1">
      <c r="A129" s="101"/>
    </row>
    <row r="130" spans="1:1">
      <c r="A130" s="101"/>
    </row>
    <row r="131" spans="1:1">
      <c r="A131" s="101"/>
    </row>
    <row r="132" spans="1:1">
      <c r="A132" s="101"/>
    </row>
  </sheetData>
  <mergeCells count="22">
    <mergeCell ref="P11:P12"/>
    <mergeCell ref="J3:N3"/>
    <mergeCell ref="P3:U3"/>
    <mergeCell ref="W3:AA3"/>
    <mergeCell ref="B4:D4"/>
    <mergeCell ref="B2:G2"/>
    <mergeCell ref="J2:N2"/>
    <mergeCell ref="P2:U2"/>
    <mergeCell ref="W2:AA2"/>
    <mergeCell ref="B3:G3"/>
    <mergeCell ref="E4:G4"/>
    <mergeCell ref="J4:K4"/>
    <mergeCell ref="L4:N4"/>
    <mergeCell ref="P4:R4"/>
    <mergeCell ref="S4:U4"/>
    <mergeCell ref="Y4:AA4"/>
    <mergeCell ref="P5:P6"/>
    <mergeCell ref="P8:U8"/>
    <mergeCell ref="P9:U9"/>
    <mergeCell ref="P10:R10"/>
    <mergeCell ref="S10:U10"/>
    <mergeCell ref="W4:X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Data Record</vt:lpstr>
      <vt:lpstr>Certificate</vt:lpstr>
      <vt:lpstr>Report</vt:lpstr>
      <vt:lpstr>Result</vt:lpstr>
      <vt:lpstr>Uncertainty Budget</vt:lpstr>
      <vt:lpstr>Cert of STD</vt:lpstr>
      <vt:lpstr>Certificate!Print_Area</vt:lpstr>
      <vt:lpstr>'Data Record'!Print_Area</vt:lpstr>
      <vt:lpstr>Report!Print_Area</vt:lpstr>
      <vt:lpstr>Result!Print_Area</vt:lpstr>
    </vt:vector>
  </TitlesOfParts>
  <Company>nimt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Jedsada</dc:creator>
  <cp:lastModifiedBy>ภควดี ลักษมีวงศ์</cp:lastModifiedBy>
  <cp:lastPrinted>2016-08-10T11:25:52Z</cp:lastPrinted>
  <dcterms:created xsi:type="dcterms:W3CDTF">2008-03-08T05:23:39Z</dcterms:created>
  <dcterms:modified xsi:type="dcterms:W3CDTF">2017-06-20T17:59:10Z</dcterms:modified>
</cp:coreProperties>
</file>