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-15" yWindow="-15" windowWidth="19230" windowHeight="12015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Cert of ST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Data!$A$1:$AE$55</definedName>
    <definedName name="_xlnm.Print_Area" localSheetId="2">Report!$A$1:$V$24</definedName>
    <definedName name="_xlnm.Print_Area" localSheetId="3">Result!$A$1:$Y$40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  <fileRecoveryPr autoRecover="0"/>
</workbook>
</file>

<file path=xl/calcChain.xml><?xml version="1.0" encoding="utf-8"?>
<calcChain xmlns="http://schemas.openxmlformats.org/spreadsheetml/2006/main">
  <c r="M8" i="14" l="1"/>
  <c r="M9" i="14"/>
  <c r="M10" i="14"/>
  <c r="M11" i="14"/>
  <c r="M12" i="14"/>
  <c r="M13" i="14"/>
  <c r="M14" i="14"/>
  <c r="M15" i="14"/>
  <c r="M16" i="14"/>
  <c r="M17" i="14"/>
  <c r="M7" i="14"/>
  <c r="H8" i="14"/>
  <c r="H9" i="14"/>
  <c r="H10" i="14"/>
  <c r="H11" i="14"/>
  <c r="H12" i="14"/>
  <c r="H13" i="14"/>
  <c r="H14" i="14"/>
  <c r="H15" i="14"/>
  <c r="H16" i="14"/>
  <c r="H17" i="14"/>
  <c r="H7" i="14"/>
  <c r="X26" i="9"/>
  <c r="AB33" i="9"/>
  <c r="AB34" i="9"/>
  <c r="AB35" i="9"/>
  <c r="AB36" i="9"/>
  <c r="AB37" i="9"/>
  <c r="AB38" i="9"/>
  <c r="AB39" i="9"/>
  <c r="AB40" i="9"/>
  <c r="AB41" i="9"/>
  <c r="AB42" i="9"/>
  <c r="AB32" i="9"/>
  <c r="X33" i="9"/>
  <c r="X34" i="9"/>
  <c r="X35" i="9"/>
  <c r="X36" i="9"/>
  <c r="X37" i="9"/>
  <c r="X38" i="9"/>
  <c r="X39" i="9"/>
  <c r="X40" i="9"/>
  <c r="X41" i="9"/>
  <c r="X42" i="9"/>
  <c r="X32" i="9"/>
  <c r="T33" i="9"/>
  <c r="T34" i="9"/>
  <c r="T35" i="9"/>
  <c r="T36" i="9"/>
  <c r="T37" i="9"/>
  <c r="T38" i="9"/>
  <c r="T39" i="9"/>
  <c r="T40" i="9"/>
  <c r="T41" i="9"/>
  <c r="T42" i="9"/>
  <c r="T32" i="9"/>
  <c r="Q8" i="14" l="1"/>
  <c r="Q9" i="14"/>
  <c r="Q10" i="14"/>
  <c r="Q11" i="14"/>
  <c r="Q12" i="14"/>
  <c r="Q13" i="14"/>
  <c r="Q14" i="14"/>
  <c r="Q15" i="14"/>
  <c r="Q16" i="14"/>
  <c r="Q17" i="14"/>
  <c r="Q7" i="14"/>
  <c r="P8" i="14"/>
  <c r="P9" i="14"/>
  <c r="P10" i="14"/>
  <c r="P11" i="14"/>
  <c r="P12" i="14"/>
  <c r="P13" i="14"/>
  <c r="P14" i="14"/>
  <c r="P15" i="14"/>
  <c r="P16" i="14"/>
  <c r="P17" i="14"/>
  <c r="P7" i="14"/>
  <c r="O8" i="14"/>
  <c r="O9" i="14"/>
  <c r="O10" i="14"/>
  <c r="O11" i="14"/>
  <c r="O12" i="14"/>
  <c r="O13" i="14"/>
  <c r="O14" i="14"/>
  <c r="O15" i="14"/>
  <c r="O16" i="14"/>
  <c r="O17" i="14"/>
  <c r="O7" i="14"/>
  <c r="N17" i="14"/>
  <c r="N16" i="14"/>
  <c r="N15" i="14"/>
  <c r="N14" i="14"/>
  <c r="N13" i="14"/>
  <c r="N12" i="14"/>
  <c r="N11" i="14"/>
  <c r="N10" i="14"/>
  <c r="N9" i="14"/>
  <c r="N8" i="14"/>
  <c r="N7" i="14"/>
  <c r="E21" i="14"/>
  <c r="C21" i="14"/>
  <c r="C20" i="14"/>
  <c r="C22" i="14" s="1"/>
  <c r="C19" i="14"/>
  <c r="J7" i="14" l="1"/>
  <c r="G7" i="14"/>
  <c r="K7" i="14"/>
  <c r="L7" i="14"/>
  <c r="B7" i="14"/>
  <c r="F16" i="12"/>
  <c r="A32" i="9"/>
  <c r="T7" i="14" l="1"/>
  <c r="U7" i="14" s="1"/>
  <c r="V7" i="14" s="1"/>
  <c r="I7" i="14"/>
  <c r="J16" i="12"/>
  <c r="N16" i="12" s="1"/>
  <c r="J8" i="13"/>
  <c r="A20" i="9"/>
  <c r="W7" i="14" l="1"/>
  <c r="R16" i="12" s="1"/>
  <c r="S7" i="14"/>
  <c r="J7" i="13"/>
  <c r="K29" i="12" l="1"/>
  <c r="B5" i="14" l="1"/>
  <c r="C5" i="14" s="1"/>
  <c r="H5" i="14" s="1"/>
  <c r="J5" i="14" s="1"/>
  <c r="L5" i="14" s="1"/>
  <c r="J8" i="14"/>
  <c r="K8" i="14" s="1"/>
  <c r="G9" i="14"/>
  <c r="G10" i="14"/>
  <c r="G11" i="14"/>
  <c r="G12" i="14"/>
  <c r="G13" i="14"/>
  <c r="G14" i="14"/>
  <c r="G15" i="14"/>
  <c r="G16" i="14"/>
  <c r="G17" i="14"/>
  <c r="G8" i="14"/>
  <c r="J9" i="14" l="1"/>
  <c r="K9" i="14" s="1"/>
  <c r="E52" i="9"/>
  <c r="J10" i="14" l="1"/>
  <c r="K10" i="14" s="1"/>
  <c r="J11" i="14"/>
  <c r="A40" i="9"/>
  <c r="B15" i="14" s="1"/>
  <c r="I15" i="14" l="1"/>
  <c r="J12" i="14"/>
  <c r="K11" i="14"/>
  <c r="A25" i="9"/>
  <c r="F10" i="12" s="1"/>
  <c r="A46" i="9"/>
  <c r="I10" i="12"/>
  <c r="J13" i="14" l="1"/>
  <c r="K12" i="14"/>
  <c r="L9" i="14"/>
  <c r="L10" i="14"/>
  <c r="L11" i="14"/>
  <c r="L12" i="14"/>
  <c r="L13" i="14"/>
  <c r="L14" i="14"/>
  <c r="L15" i="14"/>
  <c r="L16" i="14"/>
  <c r="L17" i="14"/>
  <c r="L8" i="14"/>
  <c r="J18" i="12"/>
  <c r="J20" i="12"/>
  <c r="J22" i="12"/>
  <c r="J24" i="12"/>
  <c r="J26" i="12"/>
  <c r="T8" i="14" l="1"/>
  <c r="U8" i="14" s="1"/>
  <c r="V8" i="14" s="1"/>
  <c r="T16" i="14"/>
  <c r="U16" i="14" s="1"/>
  <c r="V16" i="14" s="1"/>
  <c r="T14" i="14"/>
  <c r="U14" i="14" s="1"/>
  <c r="V14" i="14" s="1"/>
  <c r="T12" i="14"/>
  <c r="U12" i="14" s="1"/>
  <c r="V12" i="14" s="1"/>
  <c r="T10" i="14"/>
  <c r="U10" i="14" s="1"/>
  <c r="V10" i="14" s="1"/>
  <c r="T17" i="14"/>
  <c r="U17" i="14" s="1"/>
  <c r="V17" i="14" s="1"/>
  <c r="T15" i="14"/>
  <c r="U15" i="14" s="1"/>
  <c r="V15" i="14" s="1"/>
  <c r="S15" i="14"/>
  <c r="T13" i="14"/>
  <c r="U13" i="14" s="1"/>
  <c r="V13" i="14" s="1"/>
  <c r="T11" i="14"/>
  <c r="U11" i="14" s="1"/>
  <c r="V11" i="14" s="1"/>
  <c r="T9" i="14"/>
  <c r="U9" i="14" s="1"/>
  <c r="V9" i="14" s="1"/>
  <c r="J14" i="14"/>
  <c r="K13" i="14"/>
  <c r="J17" i="12"/>
  <c r="J25" i="12"/>
  <c r="J23" i="12"/>
  <c r="J21" i="12"/>
  <c r="J19" i="12"/>
  <c r="H36" i="13"/>
  <c r="AA20" i="13"/>
  <c r="AA21" i="13" s="1"/>
  <c r="AA19" i="13"/>
  <c r="J16" i="13"/>
  <c r="J15" i="13"/>
  <c r="J14" i="13"/>
  <c r="J13" i="13"/>
  <c r="J12" i="13"/>
  <c r="J5" i="13"/>
  <c r="H5" i="11" s="1"/>
  <c r="J15" i="14" l="1"/>
  <c r="K14" i="14"/>
  <c r="AA22" i="13"/>
  <c r="F33" i="12"/>
  <c r="F32" i="12"/>
  <c r="F31" i="12"/>
  <c r="F30" i="12"/>
  <c r="F29" i="12"/>
  <c r="K34" i="12"/>
  <c r="K33" i="12"/>
  <c r="K32" i="12"/>
  <c r="K31" i="12"/>
  <c r="K30" i="12"/>
  <c r="S9" i="9"/>
  <c r="C13" i="12"/>
  <c r="C28" i="12"/>
  <c r="U13" i="12"/>
  <c r="H10" i="12"/>
  <c r="K10" i="12" s="1"/>
  <c r="I30" i="12"/>
  <c r="I31" i="12"/>
  <c r="I32" i="12"/>
  <c r="I33" i="12"/>
  <c r="I29" i="12"/>
  <c r="K15" i="14" l="1"/>
  <c r="J16" i="14"/>
  <c r="I34" i="12"/>
  <c r="C7" i="12"/>
  <c r="J17" i="14" l="1"/>
  <c r="K17" i="14" s="1"/>
  <c r="K16" i="14"/>
  <c r="W15" i="14"/>
  <c r="R24" i="12" s="1"/>
  <c r="A42" i="9"/>
  <c r="A41" i="9"/>
  <c r="A39" i="9"/>
  <c r="A38" i="9"/>
  <c r="A37" i="9"/>
  <c r="A36" i="9"/>
  <c r="A35" i="9"/>
  <c r="A34" i="9"/>
  <c r="A33" i="9"/>
  <c r="B8" i="14" s="1"/>
  <c r="I8" i="14" l="1"/>
  <c r="S8" i="14" s="1"/>
  <c r="B10" i="14"/>
  <c r="B14" i="14"/>
  <c r="B11" i="14"/>
  <c r="B12" i="14"/>
  <c r="B16" i="14"/>
  <c r="B9" i="14"/>
  <c r="B13" i="14"/>
  <c r="B17" i="14"/>
  <c r="F18" i="12"/>
  <c r="F20" i="12"/>
  <c r="F22" i="12"/>
  <c r="F24" i="12"/>
  <c r="F26" i="12"/>
  <c r="F17" i="12"/>
  <c r="F19" i="12"/>
  <c r="F21" i="12"/>
  <c r="F23" i="12"/>
  <c r="F25" i="12"/>
  <c r="A31" i="9"/>
  <c r="I11" i="14" l="1"/>
  <c r="I14" i="14"/>
  <c r="I10" i="14"/>
  <c r="I17" i="14"/>
  <c r="I13" i="14"/>
  <c r="I9" i="14"/>
  <c r="I16" i="14"/>
  <c r="I12" i="14"/>
  <c r="W8" i="14"/>
  <c r="R17" i="12" s="1"/>
  <c r="N25" i="12"/>
  <c r="N21" i="12"/>
  <c r="N26" i="12"/>
  <c r="N22" i="12"/>
  <c r="N17" i="12"/>
  <c r="N23" i="12"/>
  <c r="N19" i="12"/>
  <c r="N24" i="12"/>
  <c r="N20" i="12"/>
  <c r="N18" i="12"/>
  <c r="H5" i="12"/>
  <c r="S12" i="14" l="1"/>
  <c r="W12" i="14" s="1"/>
  <c r="R21" i="12" s="1"/>
  <c r="S9" i="14"/>
  <c r="W9" i="14" s="1"/>
  <c r="R18" i="12" s="1"/>
  <c r="S17" i="14"/>
  <c r="W17" i="14" s="1"/>
  <c r="R26" i="12" s="1"/>
  <c r="S14" i="14"/>
  <c r="W14" i="14" s="1"/>
  <c r="R23" i="12" s="1"/>
  <c r="S16" i="14"/>
  <c r="W16" i="14" s="1"/>
  <c r="R25" i="12" s="1"/>
  <c r="S13" i="14"/>
  <c r="W13" i="14" s="1"/>
  <c r="R22" i="12" s="1"/>
  <c r="S10" i="14"/>
  <c r="W10" i="14" s="1"/>
  <c r="R19" i="12" s="1"/>
  <c r="S11" i="14"/>
  <c r="W11" i="14" s="1"/>
  <c r="R20" i="12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B22" authorId="2" shapeId="0">
      <text>
        <r>
          <rPr>
            <b/>
            <sz val="9"/>
            <color indexed="81"/>
            <rFont val="Tahoma"/>
            <charset val="222"/>
          </rPr>
          <t>SP Metrology:</t>
        </r>
        <r>
          <rPr>
            <sz val="9"/>
            <color indexed="81"/>
            <rFont val="Tahoma"/>
            <charset val="22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<sst xmlns="http://schemas.openxmlformats.org/spreadsheetml/2006/main" count="462" uniqueCount="190">
  <si>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</si>
  <si>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</si>
  <si>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</si>
  <si>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</si>
  <si>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</si>
  <si>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</si>
  <si>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</si>
  <si>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</si>
  <si>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</si>
  <si>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</si>
  <si>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</si>
  <si>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</si>
  <si>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</si>
  <si>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</si>
  <si>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</si>
  <si>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</si>
  <si>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</si>
  <si>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</si>
  <si>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</si>
  <si>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</si>
  <si>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</si>
  <si>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</si>
  <si>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</si>
  <si>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</si>
  <si>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</si>
  <si>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</si>
  <si>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</si>
  <si>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</si>
  <si>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</si>
  <si>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</si>
  <si>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</si>
  <si>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</si>
  <si>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</si>
  <si>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</si>
  <si>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</si>
  <si>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</si>
  <si>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</si>
  <si>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</si>
  <si>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</si>
  <si>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</si>
  <si>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</si>
  <si>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</si>
  <si>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</si>
  <si>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</si>
  <si>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</si>
  <si>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</si>
  <si>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</si>
  <si>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</si>
  <si>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</si>
  <si>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</si>
  <si>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</si>
  <si>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</si>
  <si>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</si>
  <si>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</si>
  <si>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</si>
  <si>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</si>
  <si>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</si>
  <si>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</si>
  <si>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</si>
  <si>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</si>
  <si>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</si>
  <si>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</si>
  <si>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</si>
  <si>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</si>
  <si>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</si>
  <si>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</si>
  <si>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</si>
  <si>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</si>
  <si>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</si>
  <si>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</si>
  <si>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</si>
  <si>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</si>
  <si>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</si>
  <si>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</si>
  <si>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</si>
  <si>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</si>
  <si>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</si>
  <si>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</si>
  <si>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</si>
  <si>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</si>
  <si>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</si>
  <si>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</si>
  <si>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</si>
  <si>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</si>
  <si>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</si>
  <si>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</si>
  <si>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</si>
  <si>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</si>
  <si>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</si>
  <si>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</si>
  <si>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</si>
  <si>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</si>
  <si>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</si>
  <si>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</si>
  <si>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</si>
  <si>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</si>
  <si>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</si>
  <si>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 Hook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</si>
  <si>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</si>
  <si>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</si>
  <si>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</si>
  <si>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</si>
  <si>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</si>
  <si>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</si>
  <si>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</si>
  <si>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</si>
  <si>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</si>
  <si>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</si>
  <si>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</si>
  <si>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</si>
  <si>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</si>
  <si>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</si>
  <si>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</si>
  <si>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</si>
  <si>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</si>
  <si>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</si>
  <si>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</si>
  <si>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Max-Min</t>
  </si>
  <si>
    <t>M-001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</si>
  <si>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</si>
  <si>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</si>
  <si>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</si>
  <si>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</si>
  <si>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</si>
  <si>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</si>
  <si>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</si>
  <si>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</si>
  <si>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</si>
  <si>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</si>
  <si>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SPR16030112-16</t>
  </si>
  <si>
    <t xml:space="preserve">Page </t>
  </si>
  <si>
    <t>of</t>
  </si>
  <si>
    <t>TTB INDUSTRY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</si>
  <si>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</si>
  <si>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</si>
  <si>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</si>
  <si>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</si>
  <si>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</si>
  <si>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</si>
  <si>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</si>
  <si>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</si>
  <si>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</si>
  <si>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</si>
  <si>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</si>
  <si>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</si>
  <si>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</si>
  <si>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</si>
  <si>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</si>
  <si>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Uncertainty 
( ± )</t>
  </si>
  <si>
    <t>Adress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</si>
  <si>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</si>
  <si>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</si>
  <si>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</si>
  <si>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</si>
  <si>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</si>
  <si>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</si>
  <si>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</si>
  <si>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</si>
  <si>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SPR16110161-5</t>
  </si>
  <si>
    <t>01 Dec 2017</t>
  </si>
  <si>
    <t>SPR16110161-2</t>
  </si>
  <si>
    <t>Calibration Officer</t>
  </si>
  <si>
    <t>SP-SM-002-1</t>
  </si>
  <si>
    <t>SP-SM-003-1</t>
  </si>
  <si>
    <t>SP-SM-003-2</t>
  </si>
  <si>
    <t>SP-SM-026</t>
  </si>
  <si>
    <t>SPR16110161-3</t>
  </si>
  <si>
    <t>SPR16110161-4</t>
  </si>
  <si>
    <t xml:space="preserve">Standard Weight </t>
  </si>
  <si>
    <t>5 kg</t>
  </si>
  <si>
    <t>60-210057-1</t>
  </si>
  <si>
    <t>60-210057-2</t>
  </si>
  <si>
    <t>60-210057-3</t>
  </si>
  <si>
    <t>SS6K3324-16</t>
  </si>
  <si>
    <t>10 Feb 2018</t>
  </si>
  <si>
    <t>22 Nov 2017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</si>
  <si>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</si>
  <si>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t xml:space="preserve">(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)</t>
    </r>
  </si>
  <si>
    <t>Temp =</t>
  </si>
  <si>
    <t>Humidity =</t>
  </si>
  <si>
    <t>Range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</si>
  <si>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</si>
  <si>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</si>
  <si>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</si>
  <si>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</si>
  <si>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</si>
  <si>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V</t>
    </r>
    <r>
      <rPr>
        <vertAlign val="subscript"/>
        <sz val="9"/>
        <color theme="1"/>
        <rFont val="Arial"/>
        <family val="2"/>
      </rPr>
      <t>eff</t>
    </r>
  </si>
  <si>
    <r>
      <t>K</t>
    </r>
    <r>
      <rPr>
        <vertAlign val="subscript"/>
        <sz val="9"/>
        <color theme="1"/>
        <rFont val="Arial"/>
        <family val="2"/>
      </rPr>
      <t>95</t>
    </r>
  </si>
  <si>
    <r>
      <t>U</t>
    </r>
    <r>
      <rPr>
        <vertAlign val="subscript"/>
        <sz val="9"/>
        <color theme="1"/>
        <rFont val="Arial"/>
        <family val="2"/>
      </rPr>
      <t>95%</t>
    </r>
  </si>
  <si>
    <r>
      <t>U</t>
    </r>
    <r>
      <rPr>
        <b/>
        <vertAlign val="subscript"/>
        <sz val="9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</si>
</sst>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_(* #,##0.00_);_(* \(#,##0.00\);_(* &quot;-&quot;??_);_(@_)"/>
    <numFmt numFmtId="165" formatCode="0.000000"/>
    <numFmt numFmtId="166" formatCode="0.0000"/>
    <numFmt numFmtId="167" formatCode="0.00000"/>
    <numFmt numFmtId="169" formatCode="0.000"/>
    <numFmt numFmtId="170" formatCode="dd\ mmmm\ yyyy"/>
    <numFmt numFmtId="171" formatCode="0.0"/>
    <numFmt numFmtId="176" formatCode="_-[$€]* #,##0.00_-;\-[$€]* #,##0.00_-;_-[$€]* &quot;-&quot;??_-;_-@_-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1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sz val="10"/>
      <color theme="1"/>
      <name val="Gulim"/>
      <family val="2"/>
    </font>
    <font>
      <b/>
      <sz val="14"/>
      <name val="Cordia New"/>
      <family val="2"/>
    </font>
    <font>
      <sz val="14"/>
      <color theme="1"/>
      <name val="Calibri"/>
      <family val="2"/>
      <scheme val="minor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249977111117893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4"/>
      <color rgb="FF0000FF"/>
      <name val="Cordia New"/>
      <family val="2"/>
    </font>
    <font>
      <sz val="10"/>
      <color rgb="FFFF0000"/>
      <name val="Gulim"/>
      <family val="2"/>
    </font>
    <font>
      <sz val="14"/>
      <color rgb="FF0070C0"/>
      <name val="Cordia New"/>
      <family val="2"/>
    </font>
    <font>
      <sz val="14"/>
      <color rgb="FFFEFA58"/>
      <name val="Cordia New"/>
      <family val="2"/>
    </font>
    <font>
      <sz val="14"/>
      <color rgb="FFFF0000"/>
      <name val="Cordia New"/>
      <family val="2"/>
    </font>
    <font>
      <b/>
      <sz val="14"/>
      <color theme="6" tint="-0.499984740745262"/>
      <name val="Cordia New"/>
      <family val="2"/>
    </font>
    <font>
      <sz val="9"/>
      <name val="Arial"/>
      <family val="2"/>
    </font>
    <font>
      <sz val="16"/>
      <color theme="1"/>
      <name val="Cordia New"/>
      <family val="2"/>
    </font>
    <font>
      <sz val="11"/>
      <color theme="1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Gulim"/>
      <family val="2"/>
    </font>
    <font>
      <sz val="14"/>
      <name val="Angsana New"/>
      <family val="1"/>
    </font>
    <font>
      <sz val="16"/>
      <name val="Angsana New"/>
      <family val="1"/>
    </font>
    <font>
      <sz val="10"/>
      <color rgb="FF0070C0"/>
      <name val="Gulim"/>
      <family val="2"/>
    </font>
    <font>
      <sz val="10"/>
      <color rgb="FFFF0000"/>
      <name val="Gulim"/>
      <family val="2"/>
    </font>
    <font>
      <b/>
      <sz val="10"/>
      <name val="Gulim"/>
      <family val="2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vertAlign val="subscript"/>
      <sz val="9"/>
      <color theme="1"/>
      <name val="Arial"/>
      <family val="2"/>
    </font>
    <font>
      <sz val="9"/>
      <color rgb="FF002060"/>
      <name val="Arial"/>
      <family val="2"/>
    </font>
    <font>
      <b/>
      <vertAlign val="subscript"/>
      <sz val="9"/>
      <name val="Arial"/>
      <family val="2"/>
    </font>
    <font>
      <sz val="9"/>
      <color theme="4" tint="-0.499984740745262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9"/>
      <color theme="8" tint="-0.499984740745262"/>
      <name val="Arial"/>
      <family val="2"/>
    </font>
    <font>
      <sz val="9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176" fontId="0" fillId="0" borderId="0"/>
    <xf numFmtId="176" fontId="2" fillId="0" borderId="0"/>
    <xf numFmtId="176" fontId="2" fillId="0" borderId="0"/>
    <xf numFmtId="176" fontId="6" fillId="0" borderId="0"/>
    <xf numFmtId="164" fontId="6" fillId="0" borderId="0" applyFont="0" applyFill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6" fillId="0" borderId="0"/>
    <xf numFmtId="176" fontId="6" fillId="0" borderId="0"/>
    <xf numFmtId="176" fontId="6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2" fillId="0" borderId="0"/>
    <xf numFmtId="176" fontId="6" fillId="0" borderId="0"/>
    <xf numFmtId="176" fontId="15" fillId="0" borderId="0"/>
    <xf numFmtId="176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2" fillId="0" borderId="0"/>
    <xf numFmtId="176" fontId="2" fillId="0" borderId="0"/>
    <xf numFmtId="176" fontId="2" fillId="0" borderId="0"/>
    <xf numFmtId="176" fontId="6" fillId="0" borderId="0"/>
    <xf numFmtId="176" fontId="2" fillId="0" borderId="0"/>
    <xf numFmtId="176" fontId="49" fillId="0" borderId="0" applyNumberFormat="0" applyAlignment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8" fontId="49" fillId="2" borderId="0" applyNumberFormat="0" applyBorder="0" applyAlignment="0" applyProtection="0"/>
    <xf numFmtId="176" fontId="50" fillId="0" borderId="15" applyNumberFormat="0" applyAlignment="0" applyProtection="0">
      <alignment horizontal="left" vertical="center"/>
    </xf>
    <xf numFmtId="176" fontId="50" fillId="0" borderId="12">
      <alignment horizontal="left" vertical="center"/>
    </xf>
    <xf numFmtId="10" fontId="49" fillId="2" borderId="10" applyNumberFormat="0" applyBorder="0" applyAlignment="0" applyProtection="0"/>
    <xf numFmtId="176" fontId="2" fillId="0" borderId="0"/>
    <xf numFmtId="176" fontId="2" fillId="0" borderId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76" fontId="6" fillId="18" borderId="16" applyNumberFormat="0" applyFont="0" applyAlignment="0" applyProtection="0"/>
    <xf numFmtId="10" fontId="2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6" fontId="6" fillId="0" borderId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/>
    <xf numFmtId="179" fontId="6" fillId="0" borderId="0" applyFont="0" applyFill="0" applyBorder="0" applyAlignment="0" applyProtection="0"/>
    <xf numFmtId="178" fontId="6" fillId="0" borderId="0" applyFont="0" applyFill="0" applyBorder="0" applyAlignment="0" applyProtection="0"/>
  </cellStyleXfs>
  <cellXfs count="567">
    <xf numFmtId="176" fontId="0" fillId="0" borderId="0" xfId="0"/>
    <xf numFmtId="176" fontId="1" fillId="2" borderId="0" xfId="0" applyFont="1" applyFill="1" applyAlignment="1">
      <alignment horizontal="center" vertical="center"/>
    </xf>
    <xf numFmtId="176" fontId="3" fillId="0" borderId="0" xfId="1" applyFont="1" applyAlignment="1">
      <alignment horizontal="center" vertical="center"/>
    </xf>
    <xf numFmtId="176" fontId="5" fillId="0" borderId="0" xfId="2" applyFont="1" applyFill="1" applyAlignment="1">
      <alignment horizontal="center" vertical="center"/>
    </xf>
    <xf numFmtId="176" fontId="7" fillId="0" borderId="0" xfId="2" applyFont="1" applyFill="1" applyAlignment="1">
      <alignment horizontal="center" vertical="center"/>
    </xf>
    <xf numFmtId="176" fontId="10" fillId="11" borderId="1" xfId="2" applyFont="1" applyFill="1" applyBorder="1" applyAlignment="1">
      <alignment vertical="center"/>
    </xf>
    <xf numFmtId="176" fontId="10" fillId="11" borderId="5" xfId="2" applyFont="1" applyFill="1" applyBorder="1" applyAlignment="1">
      <alignment vertical="center"/>
    </xf>
    <xf numFmtId="176" fontId="12" fillId="0" borderId="11" xfId="2" applyFont="1" applyFill="1" applyBorder="1" applyAlignment="1">
      <alignment horizontal="right" vertical="center"/>
    </xf>
    <xf numFmtId="176" fontId="12" fillId="0" borderId="12" xfId="2" applyFont="1" applyFill="1" applyBorder="1" applyAlignment="1">
      <alignment horizontal="left" vertical="center"/>
    </xf>
    <xf numFmtId="176" fontId="12" fillId="12" borderId="11" xfId="2" applyFont="1" applyFill="1" applyBorder="1" applyAlignment="1">
      <alignment horizontal="right" vertical="center"/>
    </xf>
    <xf numFmtId="176" fontId="12" fillId="12" borderId="13" xfId="2" applyFont="1" applyFill="1" applyBorder="1" applyAlignment="1">
      <alignment horizontal="left" vertical="center"/>
    </xf>
    <xf numFmtId="176" fontId="12" fillId="0" borderId="13" xfId="2" applyFont="1" applyFill="1" applyBorder="1" applyAlignment="1">
      <alignment horizontal="left" vertical="center"/>
    </xf>
    <xf numFmtId="176" fontId="5" fillId="0" borderId="10" xfId="2" applyFont="1" applyFill="1" applyBorder="1" applyAlignment="1">
      <alignment horizontal="center" vertical="center"/>
    </xf>
    <xf numFmtId="176" fontId="12" fillId="0" borderId="0" xfId="2" applyFont="1" applyFill="1" applyBorder="1" applyAlignment="1">
      <alignment horizontal="right" vertical="center"/>
    </xf>
    <xf numFmtId="176" fontId="12" fillId="0" borderId="0" xfId="2" applyFont="1" applyFill="1" applyBorder="1" applyAlignment="1">
      <alignment horizontal="left" vertical="center"/>
    </xf>
    <xf numFmtId="176" fontId="18" fillId="0" borderId="0" xfId="10" applyFont="1" applyAlignment="1">
      <alignment horizontal="center" vertical="center"/>
    </xf>
    <xf numFmtId="176" fontId="18" fillId="0" borderId="0" xfId="10" applyFont="1" applyBorder="1" applyAlignment="1">
      <alignment horizontal="center" vertical="center"/>
    </xf>
    <xf numFmtId="176" fontId="17" fillId="0" borderId="0" xfId="19" applyFont="1" applyFill="1" applyAlignment="1">
      <alignment vertical="center"/>
    </xf>
    <xf numFmtId="176" fontId="6" fillId="0" borderId="0" xfId="10" applyFont="1" applyAlignment="1">
      <alignment vertical="center"/>
    </xf>
    <xf numFmtId="176" fontId="17" fillId="0" borderId="0" xfId="14" applyFont="1" applyFill="1" applyAlignment="1">
      <alignment vertical="center"/>
    </xf>
    <xf numFmtId="176" fontId="6" fillId="0" borderId="0" xfId="10" applyFont="1" applyBorder="1" applyAlignment="1">
      <alignment vertical="center"/>
    </xf>
    <xf numFmtId="176" fontId="4" fillId="0" borderId="0" xfId="5" applyNumberFormat="1" applyFont="1" applyBorder="1" applyAlignment="1">
      <alignment vertical="center"/>
    </xf>
    <xf numFmtId="176" fontId="20" fillId="0" borderId="0" xfId="10" applyFont="1" applyAlignment="1">
      <alignment vertical="center"/>
    </xf>
    <xf numFmtId="176" fontId="22" fillId="0" borderId="0" xfId="10" applyFont="1" applyAlignment="1">
      <alignment horizontal="center" vertical="center"/>
    </xf>
    <xf numFmtId="176" fontId="23" fillId="0" borderId="0" xfId="10" applyFont="1" applyAlignment="1">
      <alignment vertical="center"/>
    </xf>
    <xf numFmtId="176" fontId="24" fillId="0" borderId="0" xfId="10" applyFont="1" applyAlignment="1">
      <alignment vertical="center"/>
    </xf>
    <xf numFmtId="176" fontId="4" fillId="0" borderId="0" xfId="10" applyFont="1" applyBorder="1" applyAlignment="1">
      <alignment vertical="center"/>
    </xf>
    <xf numFmtId="176" fontId="25" fillId="0" borderId="0" xfId="10" applyFont="1" applyAlignment="1">
      <alignment vertical="center"/>
    </xf>
    <xf numFmtId="176" fontId="25" fillId="0" borderId="0" xfId="10" applyFont="1" applyBorder="1" applyAlignment="1">
      <alignment vertical="center"/>
    </xf>
    <xf numFmtId="176" fontId="4" fillId="0" borderId="0" xfId="10" applyFont="1" applyAlignment="1">
      <alignment horizontal="center" vertical="center"/>
    </xf>
    <xf numFmtId="176" fontId="5" fillId="0" borderId="0" xfId="10" applyFont="1" applyBorder="1" applyAlignment="1">
      <alignment vertical="center"/>
    </xf>
    <xf numFmtId="176" fontId="5" fillId="0" borderId="0" xfId="10" applyFont="1" applyAlignment="1">
      <alignment vertical="center"/>
    </xf>
    <xf numFmtId="176" fontId="4" fillId="0" borderId="0" xfId="10" applyFont="1" applyAlignment="1">
      <alignment horizontal="right" vertical="center"/>
    </xf>
    <xf numFmtId="176" fontId="4" fillId="0" borderId="0" xfId="10" applyFont="1" applyAlignment="1">
      <alignment vertical="center"/>
    </xf>
    <xf numFmtId="176" fontId="25" fillId="0" borderId="0" xfId="10" applyFont="1" applyBorder="1" applyAlignment="1">
      <alignment horizontal="center" vertical="center"/>
    </xf>
    <xf numFmtId="176" fontId="4" fillId="0" borderId="0" xfId="5" applyFont="1" applyBorder="1" applyAlignment="1">
      <alignment vertical="center"/>
    </xf>
    <xf numFmtId="176" fontId="5" fillId="0" borderId="0" xfId="5" applyFont="1" applyBorder="1" applyAlignment="1">
      <alignment vertical="center"/>
    </xf>
    <xf numFmtId="176" fontId="26" fillId="0" borderId="0" xfId="18" applyFont="1" applyBorder="1" applyAlignment="1">
      <alignment horizontal="left" vertical="center"/>
    </xf>
    <xf numFmtId="176" fontId="5" fillId="0" borderId="0" xfId="18" applyFont="1" applyBorder="1" applyAlignment="1">
      <alignment horizontal="left" vertical="center"/>
    </xf>
    <xf numFmtId="176" fontId="23" fillId="0" borderId="0" xfId="18" applyFont="1" applyBorder="1" applyAlignment="1">
      <alignment horizontal="left" vertical="center"/>
    </xf>
    <xf numFmtId="176" fontId="23" fillId="0" borderId="0" xfId="10" applyFont="1" applyBorder="1" applyAlignment="1">
      <alignment vertical="center"/>
    </xf>
    <xf numFmtId="176" fontId="25" fillId="0" borderId="0" xfId="5" applyFont="1" applyBorder="1" applyAlignment="1">
      <alignment vertical="center"/>
    </xf>
    <xf numFmtId="176" fontId="5" fillId="0" borderId="0" xfId="18" applyFont="1" applyFill="1" applyBorder="1" applyAlignment="1">
      <alignment horizontal="left" vertical="center"/>
    </xf>
    <xf numFmtId="176" fontId="24" fillId="0" borderId="0" xfId="10" applyFont="1" applyBorder="1" applyAlignment="1">
      <alignment vertical="center"/>
    </xf>
    <xf numFmtId="176" fontId="4" fillId="0" borderId="14" xfId="10" applyFont="1" applyBorder="1" applyAlignment="1">
      <alignment vertical="center"/>
    </xf>
    <xf numFmtId="176" fontId="25" fillId="0" borderId="14" xfId="10" applyFont="1" applyBorder="1" applyAlignment="1">
      <alignment vertical="center"/>
    </xf>
    <xf numFmtId="176" fontId="25" fillId="0" borderId="14" xfId="10" applyFont="1" applyBorder="1" applyAlignment="1">
      <alignment horizontal="center" vertical="center"/>
    </xf>
    <xf numFmtId="176" fontId="27" fillId="0" borderId="14" xfId="10" applyFont="1" applyBorder="1" applyAlignment="1">
      <alignment vertical="center"/>
    </xf>
    <xf numFmtId="176" fontId="5" fillId="0" borderId="14" xfId="10" applyFont="1" applyBorder="1" applyAlignment="1">
      <alignment vertical="center"/>
    </xf>
    <xf numFmtId="176" fontId="5" fillId="0" borderId="14" xfId="18" applyFont="1" applyBorder="1" applyAlignment="1">
      <alignment horizontal="left" vertical="center"/>
    </xf>
    <xf numFmtId="164" fontId="23" fillId="0" borderId="0" xfId="4" applyFont="1" applyFill="1" applyBorder="1" applyAlignment="1" applyProtection="1">
      <alignment vertical="center"/>
      <protection locked="0"/>
    </xf>
    <xf numFmtId="176" fontId="23" fillId="0" borderId="0" xfId="10" applyFont="1" applyBorder="1" applyAlignment="1">
      <alignment horizontal="left" vertical="center"/>
    </xf>
    <xf numFmtId="176" fontId="25" fillId="0" borderId="0" xfId="5" applyFont="1" applyBorder="1" applyAlignment="1">
      <alignment horizontal="center" vertical="center"/>
    </xf>
    <xf numFmtId="176" fontId="23" fillId="0" borderId="0" xfId="10" applyFont="1" applyAlignment="1">
      <alignment horizontal="left" vertical="center"/>
    </xf>
    <xf numFmtId="176" fontId="4" fillId="0" borderId="0" xfId="5" applyFont="1" applyBorder="1" applyAlignment="1">
      <alignment horizontal="center" vertical="center"/>
    </xf>
    <xf numFmtId="176" fontId="23" fillId="0" borderId="0" xfId="5" applyFont="1" applyBorder="1" applyAlignment="1">
      <alignment vertical="center"/>
    </xf>
    <xf numFmtId="176" fontId="4" fillId="0" borderId="0" xfId="5" applyFont="1" applyBorder="1" applyAlignment="1">
      <alignment horizontal="left" vertical="center"/>
    </xf>
    <xf numFmtId="1" fontId="4" fillId="0" borderId="0" xfId="5" applyNumberFormat="1" applyFont="1" applyBorder="1" applyAlignment="1">
      <alignment horizontal="left" vertical="center"/>
    </xf>
    <xf numFmtId="176" fontId="25" fillId="0" borderId="0" xfId="10" applyFont="1" applyAlignment="1">
      <alignment horizontal="left" vertical="center"/>
    </xf>
    <xf numFmtId="176" fontId="25" fillId="0" borderId="0" xfId="5" applyFont="1" applyBorder="1" applyAlignment="1">
      <alignment horizontal="left" vertical="center"/>
    </xf>
    <xf numFmtId="176" fontId="27" fillId="0" borderId="0" xfId="10" applyFont="1" applyAlignment="1">
      <alignment vertical="center"/>
    </xf>
    <xf numFmtId="176" fontId="27" fillId="0" borderId="0" xfId="5" applyFont="1" applyBorder="1" applyAlignment="1">
      <alignment vertical="center"/>
    </xf>
    <xf numFmtId="176" fontId="5" fillId="0" borderId="0" xfId="10" applyFont="1" applyAlignment="1">
      <alignment horizontal="center" vertical="center"/>
    </xf>
    <xf numFmtId="176" fontId="17" fillId="0" borderId="0" xfId="10" applyFont="1" applyAlignment="1">
      <alignment vertical="center"/>
    </xf>
    <xf numFmtId="176" fontId="4" fillId="0" borderId="0" xfId="10" applyFont="1" applyBorder="1" applyAlignment="1">
      <alignment horizontal="center" vertical="center"/>
    </xf>
    <xf numFmtId="176" fontId="29" fillId="0" borderId="0" xfId="10" applyFont="1" applyAlignment="1">
      <alignment vertical="center"/>
    </xf>
    <xf numFmtId="176" fontId="29" fillId="0" borderId="0" xfId="10" applyFont="1" applyBorder="1" applyAlignment="1">
      <alignment vertical="center"/>
    </xf>
    <xf numFmtId="176" fontId="5" fillId="0" borderId="0" xfId="10" quotePrefix="1" applyFont="1" applyAlignment="1">
      <alignment vertical="center"/>
    </xf>
    <xf numFmtId="176" fontId="24" fillId="0" borderId="0" xfId="10" applyFont="1" applyAlignment="1">
      <alignment horizontal="center" vertical="center"/>
    </xf>
    <xf numFmtId="176" fontId="23" fillId="0" borderId="0" xfId="3" applyFont="1" applyBorder="1" applyAlignment="1">
      <alignment vertical="center"/>
    </xf>
    <xf numFmtId="176" fontId="23" fillId="0" borderId="0" xfId="10" applyFont="1" applyBorder="1" applyAlignment="1">
      <alignment horizontal="center" vertical="center"/>
    </xf>
    <xf numFmtId="176" fontId="5" fillId="0" borderId="0" xfId="10" applyFont="1" applyBorder="1" applyAlignment="1">
      <alignment horizontal="center" vertical="center"/>
    </xf>
    <xf numFmtId="176" fontId="30" fillId="0" borderId="0" xfId="10" applyFont="1" applyAlignment="1">
      <alignment vertical="center"/>
    </xf>
    <xf numFmtId="176" fontId="6" fillId="0" borderId="0" xfId="10" applyFont="1" applyAlignment="1">
      <alignment horizontal="center" vertical="center"/>
    </xf>
    <xf numFmtId="176" fontId="6" fillId="0" borderId="0" xfId="10" applyFont="1" applyBorder="1" applyAlignment="1">
      <alignment horizontal="center" vertical="center"/>
    </xf>
    <xf numFmtId="176" fontId="24" fillId="0" borderId="0" xfId="10" applyFont="1" applyAlignment="1">
      <alignment horizontal="right" vertical="center"/>
    </xf>
    <xf numFmtId="176" fontId="31" fillId="0" borderId="0" xfId="10" applyFont="1" applyBorder="1" applyAlignment="1">
      <alignment vertical="center"/>
    </xf>
    <xf numFmtId="176" fontId="23" fillId="0" borderId="0" xfId="10" quotePrefix="1" applyFont="1" applyBorder="1" applyAlignment="1">
      <alignment vertical="center" shrinkToFit="1"/>
    </xf>
    <xf numFmtId="176" fontId="18" fillId="0" borderId="0" xfId="10" applyFont="1" applyBorder="1" applyAlignment="1">
      <alignment vertical="center"/>
    </xf>
    <xf numFmtId="176" fontId="30" fillId="0" borderId="0" xfId="5" applyFont="1" applyBorder="1" applyAlignment="1">
      <alignment vertical="center"/>
    </xf>
    <xf numFmtId="176" fontId="6" fillId="0" borderId="0" xfId="5" applyFont="1" applyBorder="1" applyAlignment="1">
      <alignment vertical="center"/>
    </xf>
    <xf numFmtId="176" fontId="32" fillId="0" borderId="0" xfId="18" applyFont="1" applyBorder="1" applyAlignment="1">
      <alignment horizontal="left" vertical="center"/>
    </xf>
    <xf numFmtId="176" fontId="30" fillId="0" borderId="14" xfId="10" applyFont="1" applyBorder="1" applyAlignment="1">
      <alignment vertical="center"/>
    </xf>
    <xf numFmtId="176" fontId="6" fillId="0" borderId="14" xfId="10" applyFont="1" applyBorder="1" applyAlignment="1">
      <alignment vertical="center"/>
    </xf>
    <xf numFmtId="176" fontId="24" fillId="0" borderId="14" xfId="10" applyFont="1" applyBorder="1" applyAlignment="1">
      <alignment vertical="center"/>
    </xf>
    <xf numFmtId="176" fontId="24" fillId="0" borderId="0" xfId="18" applyFont="1" applyBorder="1" applyAlignment="1">
      <alignment horizontal="left" vertical="center"/>
    </xf>
    <xf numFmtId="176" fontId="23" fillId="0" borderId="0" xfId="5" applyFont="1" applyAlignment="1">
      <alignment vertical="center"/>
    </xf>
    <xf numFmtId="176" fontId="4" fillId="0" borderId="0" xfId="10" applyFont="1" applyAlignment="1">
      <alignment horizontal="left" vertical="center"/>
    </xf>
    <xf numFmtId="176" fontId="30" fillId="0" borderId="0" xfId="5" applyFont="1" applyBorder="1" applyAlignment="1">
      <alignment horizontal="left" vertical="center"/>
    </xf>
    <xf numFmtId="176" fontId="18" fillId="0" borderId="0" xfId="5" applyFont="1" applyBorder="1" applyAlignment="1">
      <alignment horizontal="center" vertical="center"/>
    </xf>
    <xf numFmtId="176" fontId="6" fillId="0" borderId="0" xfId="5" quotePrefix="1" applyNumberFormat="1" applyFont="1" applyBorder="1" applyAlignment="1">
      <alignment vertical="center"/>
    </xf>
    <xf numFmtId="176" fontId="6" fillId="0" borderId="0" xfId="5" applyNumberFormat="1" applyFont="1" applyBorder="1" applyAlignment="1">
      <alignment vertical="center"/>
    </xf>
    <xf numFmtId="176" fontId="24" fillId="0" borderId="0" xfId="5" applyFont="1" applyBorder="1" applyAlignment="1">
      <alignment vertical="center"/>
    </xf>
    <xf numFmtId="176" fontId="34" fillId="0" borderId="0" xfId="5" applyFont="1" applyBorder="1" applyAlignment="1">
      <alignment horizontal="left" vertical="center"/>
    </xf>
    <xf numFmtId="176" fontId="31" fillId="0" borderId="0" xfId="5" applyFont="1" applyBorder="1" applyAlignment="1">
      <alignment horizontal="center" vertical="center"/>
    </xf>
    <xf numFmtId="176" fontId="31" fillId="0" borderId="0" xfId="5" applyNumberFormat="1" applyFont="1" applyBorder="1" applyAlignment="1">
      <alignment horizontal="left" vertical="center"/>
    </xf>
    <xf numFmtId="176" fontId="30" fillId="0" borderId="0" xfId="10" applyFont="1" applyBorder="1" applyAlignment="1">
      <alignment vertical="center"/>
    </xf>
    <xf numFmtId="170" fontId="6" fillId="0" borderId="0" xfId="5" applyNumberFormat="1" applyFont="1" applyBorder="1" applyAlignment="1">
      <alignment horizontal="left" vertical="center"/>
    </xf>
    <xf numFmtId="176" fontId="18" fillId="0" borderId="0" xfId="10" applyFont="1" applyAlignment="1">
      <alignment vertical="center"/>
    </xf>
    <xf numFmtId="176" fontId="35" fillId="0" borderId="0" xfId="10" applyFont="1" applyAlignment="1">
      <alignment vertical="center"/>
    </xf>
    <xf numFmtId="176" fontId="16" fillId="0" borderId="0" xfId="5" applyFont="1" applyBorder="1" applyAlignment="1">
      <alignment horizontal="left" vertical="center"/>
    </xf>
    <xf numFmtId="176" fontId="31" fillId="0" borderId="0" xfId="5" applyFont="1" applyBorder="1" applyAlignment="1">
      <alignment horizontal="left" vertical="center"/>
    </xf>
    <xf numFmtId="176" fontId="23" fillId="0" borderId="0" xfId="5" applyFont="1" applyBorder="1" applyAlignment="1">
      <alignment horizontal="left" vertical="center"/>
    </xf>
    <xf numFmtId="176" fontId="31" fillId="0" borderId="0" xfId="5" applyFont="1" applyBorder="1" applyAlignment="1">
      <alignment vertical="center"/>
    </xf>
    <xf numFmtId="176" fontId="23" fillId="0" borderId="0" xfId="20" applyFont="1" applyBorder="1" applyAlignment="1">
      <alignment vertical="center"/>
    </xf>
    <xf numFmtId="176" fontId="5" fillId="0" borderId="0" xfId="10" quotePrefix="1" applyFont="1" applyBorder="1" applyAlignment="1">
      <alignment vertical="center"/>
    </xf>
    <xf numFmtId="176" fontId="6" fillId="0" borderId="0" xfId="10" quotePrefix="1" applyFont="1" applyBorder="1" applyAlignment="1">
      <alignment vertical="center"/>
    </xf>
    <xf numFmtId="170" fontId="24" fillId="0" borderId="0" xfId="10" applyNumberFormat="1" applyFont="1" applyBorder="1" applyAlignment="1">
      <alignment vertical="center"/>
    </xf>
    <xf numFmtId="2" fontId="24" fillId="0" borderId="0" xfId="5" applyNumberFormat="1" applyFont="1" applyBorder="1" applyAlignment="1">
      <alignment vertical="center"/>
    </xf>
    <xf numFmtId="1" fontId="24" fillId="0" borderId="0" xfId="5" applyNumberFormat="1" applyFont="1" applyBorder="1" applyAlignment="1">
      <alignment vertical="center"/>
    </xf>
    <xf numFmtId="170" fontId="6" fillId="0" borderId="0" xfId="10" applyNumberFormat="1" applyFont="1" applyBorder="1" applyAlignment="1">
      <alignment vertical="center"/>
    </xf>
    <xf numFmtId="176" fontId="5" fillId="0" borderId="0" xfId="5" applyNumberFormat="1" applyFont="1" applyBorder="1" applyAlignment="1">
      <alignment vertical="center"/>
    </xf>
    <xf numFmtId="176" fontId="36" fillId="0" borderId="0" xfId="5" applyNumberFormat="1" applyFont="1" applyAlignment="1">
      <alignment vertical="center"/>
    </xf>
    <xf numFmtId="176" fontId="26" fillId="0" borderId="0" xfId="5" applyNumberFormat="1" applyFont="1" applyAlignment="1">
      <alignment vertical="center"/>
    </xf>
    <xf numFmtId="176" fontId="5" fillId="0" borderId="0" xfId="5" applyNumberFormat="1" applyFont="1" applyAlignment="1">
      <alignment vertical="center"/>
    </xf>
    <xf numFmtId="176" fontId="5" fillId="0" borderId="0" xfId="10" applyNumberFormat="1" applyFont="1" applyBorder="1" applyAlignment="1">
      <alignment vertical="center"/>
    </xf>
    <xf numFmtId="176" fontId="37" fillId="0" borderId="0" xfId="5" applyNumberFormat="1" applyFont="1" applyBorder="1" applyAlignment="1">
      <alignment horizontal="right" vertical="center"/>
    </xf>
    <xf numFmtId="176" fontId="4" fillId="0" borderId="0" xfId="10" applyNumberFormat="1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0" xfId="6" applyNumberFormat="1" applyFont="1" applyAlignment="1">
      <alignment vertical="center"/>
    </xf>
    <xf numFmtId="176" fontId="5" fillId="0" borderId="0" xfId="6" applyNumberFormat="1" applyFont="1" applyBorder="1" applyAlignment="1">
      <alignment horizontal="center" vertical="center"/>
    </xf>
    <xf numFmtId="176" fontId="5" fillId="0" borderId="0" xfId="13" applyNumberFormat="1" applyFont="1" applyBorder="1"/>
    <xf numFmtId="176" fontId="5" fillId="0" borderId="0" xfId="6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 shrinkToFit="1"/>
    </xf>
    <xf numFmtId="176" fontId="5" fillId="0" borderId="0" xfId="13" quotePrefix="1" applyNumberFormat="1" applyFont="1" applyBorder="1" applyAlignment="1">
      <alignment horizontal="center" vertical="center"/>
    </xf>
    <xf numFmtId="176" fontId="33" fillId="0" borderId="0" xfId="8" applyNumberFormat="1" applyFont="1" applyBorder="1" applyAlignment="1">
      <alignment vertical="center" shrinkToFit="1"/>
    </xf>
    <xf numFmtId="2" fontId="41" fillId="2" borderId="0" xfId="0" applyNumberFormat="1" applyFont="1" applyFill="1" applyBorder="1" applyAlignment="1">
      <alignment vertical="center"/>
    </xf>
    <xf numFmtId="176" fontId="39" fillId="15" borderId="0" xfId="0" applyFont="1" applyFill="1" applyBorder="1" applyAlignment="1">
      <alignment vertical="center"/>
    </xf>
    <xf numFmtId="171" fontId="40" fillId="2" borderId="0" xfId="0" applyNumberFormat="1" applyFont="1" applyFill="1" applyBorder="1" applyAlignment="1">
      <alignment vertical="center"/>
    </xf>
    <xf numFmtId="1" fontId="28" fillId="2" borderId="12" xfId="0" applyNumberFormat="1" applyFont="1" applyFill="1" applyBorder="1" applyAlignment="1">
      <alignment vertical="center"/>
    </xf>
    <xf numFmtId="1" fontId="28" fillId="2" borderId="13" xfId="0" applyNumberFormat="1" applyFont="1" applyFill="1" applyBorder="1" applyAlignment="1">
      <alignment vertical="center"/>
    </xf>
    <xf numFmtId="176" fontId="42" fillId="15" borderId="0" xfId="0" applyFont="1" applyFill="1" applyBorder="1" applyAlignment="1">
      <alignment vertical="center"/>
    </xf>
    <xf numFmtId="1" fontId="5" fillId="0" borderId="0" xfId="5" quotePrefix="1" applyNumberFormat="1" applyFont="1" applyBorder="1" applyAlignment="1">
      <alignment horizontal="left" vertical="center"/>
    </xf>
    <xf numFmtId="176" fontId="5" fillId="0" borderId="0" xfId="10" applyFont="1" applyAlignment="1">
      <alignment horizontal="center" vertical="center"/>
    </xf>
    <xf numFmtId="176" fontId="5" fillId="0" borderId="0" xfId="10" applyFont="1" applyBorder="1" applyAlignment="1">
      <alignment horizontal="center" vertical="center"/>
    </xf>
    <xf numFmtId="176" fontId="6" fillId="0" borderId="0" xfId="10" applyFont="1" applyBorder="1" applyAlignment="1">
      <alignment horizontal="center" vertical="center"/>
    </xf>
    <xf numFmtId="176" fontId="44" fillId="0" borderId="0" xfId="10" applyFont="1" applyBorder="1" applyAlignment="1">
      <alignment vertical="center"/>
    </xf>
    <xf numFmtId="176" fontId="44" fillId="0" borderId="0" xfId="10" applyFont="1" applyAlignment="1">
      <alignment vertical="center"/>
    </xf>
    <xf numFmtId="176" fontId="44" fillId="0" borderId="0" xfId="10" applyFont="1" applyAlignment="1">
      <alignment horizontal="center" vertical="center"/>
    </xf>
    <xf numFmtId="176" fontId="45" fillId="0" borderId="0" xfId="10" applyFont="1" applyBorder="1" applyAlignment="1">
      <alignment vertical="center"/>
    </xf>
    <xf numFmtId="176" fontId="45" fillId="0" borderId="0" xfId="10" applyFont="1" applyAlignment="1">
      <alignment vertical="center"/>
    </xf>
    <xf numFmtId="176" fontId="44" fillId="0" borderId="0" xfId="10" applyFont="1" applyBorder="1" applyAlignment="1">
      <alignment horizontal="center" vertical="center"/>
    </xf>
    <xf numFmtId="176" fontId="44" fillId="0" borderId="0" xfId="5" applyFont="1" applyBorder="1" applyAlignment="1">
      <alignment vertical="center"/>
    </xf>
    <xf numFmtId="176" fontId="45" fillId="0" borderId="0" xfId="5" applyFont="1" applyBorder="1" applyAlignment="1">
      <alignment vertical="center"/>
    </xf>
    <xf numFmtId="176" fontId="46" fillId="0" borderId="0" xfId="18" applyFont="1" applyBorder="1" applyAlignment="1">
      <alignment horizontal="left" vertical="center"/>
    </xf>
    <xf numFmtId="176" fontId="45" fillId="0" borderId="0" xfId="18" applyFont="1" applyBorder="1" applyAlignment="1">
      <alignment horizontal="left" vertical="center"/>
    </xf>
    <xf numFmtId="176" fontId="45" fillId="0" borderId="0" xfId="5" applyFont="1" applyBorder="1" applyAlignment="1">
      <alignment horizontal="left" vertical="center"/>
    </xf>
    <xf numFmtId="176" fontId="45" fillId="0" borderId="0" xfId="18" applyFont="1" applyFill="1" applyBorder="1" applyAlignment="1">
      <alignment horizontal="left" vertical="center"/>
    </xf>
    <xf numFmtId="176" fontId="4" fillId="0" borderId="14" xfId="10" applyFont="1" applyBorder="1" applyAlignment="1">
      <alignment horizontal="center" vertical="center"/>
    </xf>
    <xf numFmtId="164" fontId="23" fillId="0" borderId="14" xfId="4" applyFont="1" applyFill="1" applyBorder="1" applyAlignment="1" applyProtection="1">
      <alignment vertical="center"/>
      <protection locked="0"/>
    </xf>
    <xf numFmtId="176" fontId="23" fillId="0" borderId="14" xfId="10" applyFont="1" applyBorder="1" applyAlignment="1">
      <alignment horizontal="left" vertical="center"/>
    </xf>
    <xf numFmtId="176" fontId="4" fillId="0" borderId="0" xfId="18" applyFont="1" applyFill="1" applyBorder="1" applyAlignment="1">
      <alignment horizontal="left"/>
    </xf>
    <xf numFmtId="176" fontId="44" fillId="0" borderId="0" xfId="5" applyFont="1" applyBorder="1" applyAlignment="1">
      <alignment horizontal="left" vertical="center"/>
    </xf>
    <xf numFmtId="176" fontId="45" fillId="0" borderId="0" xfId="5" quotePrefix="1" applyFont="1" applyBorder="1" applyAlignment="1">
      <alignment vertical="center"/>
    </xf>
    <xf numFmtId="1" fontId="5" fillId="0" borderId="0" xfId="5" quotePrefix="1" applyNumberFormat="1" applyFont="1" applyBorder="1" applyAlignment="1">
      <alignment vertical="center"/>
    </xf>
    <xf numFmtId="1" fontId="45" fillId="0" borderId="0" xfId="5" applyNumberFormat="1" applyFont="1" applyBorder="1" applyAlignment="1">
      <alignment horizontal="left" vertical="center"/>
    </xf>
    <xf numFmtId="1" fontId="45" fillId="0" borderId="0" xfId="5" quotePrefix="1" applyNumberFormat="1" applyFont="1" applyBorder="1" applyAlignment="1">
      <alignment horizontal="left" vertical="center"/>
    </xf>
    <xf numFmtId="176" fontId="5" fillId="0" borderId="0" xfId="5" quotePrefix="1" applyNumberFormat="1" applyFont="1" applyBorder="1" applyAlignment="1">
      <alignment vertical="center"/>
    </xf>
    <xf numFmtId="176" fontId="47" fillId="0" borderId="0" xfId="5" applyFont="1" applyBorder="1" applyAlignment="1">
      <alignment horizontal="left" vertical="center"/>
    </xf>
    <xf numFmtId="9" fontId="47" fillId="0" borderId="0" xfId="5" applyNumberFormat="1" applyFont="1" applyBorder="1" applyAlignment="1">
      <alignment horizontal="left" vertical="center"/>
    </xf>
    <xf numFmtId="176" fontId="5" fillId="0" borderId="0" xfId="5" applyNumberFormat="1" applyFont="1" applyBorder="1" applyAlignment="1">
      <alignment vertical="center"/>
    </xf>
    <xf numFmtId="176" fontId="5" fillId="0" borderId="0" xfId="3" applyFont="1" applyBorder="1" applyAlignment="1">
      <alignment vertical="center"/>
    </xf>
    <xf numFmtId="176" fontId="5" fillId="0" borderId="0" xfId="10" applyFont="1" applyAlignment="1">
      <alignment horizontal="left" vertical="center"/>
    </xf>
    <xf numFmtId="176" fontId="19" fillId="0" borderId="0" xfId="28" applyFont="1"/>
    <xf numFmtId="170" fontId="45" fillId="0" borderId="0" xfId="10" applyNumberFormat="1" applyFont="1" applyAlignment="1">
      <alignment vertical="center"/>
    </xf>
    <xf numFmtId="176" fontId="45" fillId="0" borderId="14" xfId="10" applyFont="1" applyBorder="1" applyAlignment="1">
      <alignment vertical="center"/>
    </xf>
    <xf numFmtId="176" fontId="23" fillId="0" borderId="14" xfId="10" applyFont="1" applyBorder="1" applyAlignment="1">
      <alignment vertical="center"/>
    </xf>
    <xf numFmtId="176" fontId="45" fillId="0" borderId="0" xfId="10" applyFont="1" applyBorder="1" applyAlignment="1">
      <alignment horizontal="left" vertical="center"/>
    </xf>
    <xf numFmtId="176" fontId="45" fillId="0" borderId="0" xfId="10" applyFont="1" applyAlignment="1">
      <alignment horizontal="center" vertical="center"/>
    </xf>
    <xf numFmtId="2" fontId="45" fillId="0" borderId="0" xfId="5" applyNumberFormat="1" applyFont="1" applyBorder="1" applyAlignment="1">
      <alignment vertical="center"/>
    </xf>
    <xf numFmtId="176" fontId="48" fillId="0" borderId="0" xfId="28" applyFont="1" applyFill="1" applyBorder="1" applyAlignment="1">
      <alignment vertical="center"/>
    </xf>
    <xf numFmtId="176" fontId="6" fillId="0" borderId="0" xfId="28" applyFont="1" applyAlignment="1">
      <alignment vertical="center"/>
    </xf>
    <xf numFmtId="176" fontId="2" fillId="0" borderId="0" xfId="28"/>
    <xf numFmtId="176" fontId="17" fillId="0" borderId="0" xfId="28" applyFont="1" applyFill="1" applyAlignment="1">
      <alignment vertical="center"/>
    </xf>
    <xf numFmtId="176" fontId="16" fillId="0" borderId="0" xfId="28" applyFont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2" fontId="5" fillId="2" borderId="9" xfId="0" applyNumberFormat="1" applyFont="1" applyFill="1" applyBorder="1" applyAlignment="1">
      <alignment vertical="center"/>
    </xf>
    <xf numFmtId="2" fontId="5" fillId="2" borderId="7" xfId="0" applyNumberFormat="1" applyFont="1" applyFill="1" applyBorder="1" applyAlignment="1">
      <alignment vertical="center"/>
    </xf>
    <xf numFmtId="176" fontId="45" fillId="0" borderId="0" xfId="10" applyNumberFormat="1" applyFont="1" applyAlignment="1">
      <alignment horizontal="left" vertical="center"/>
    </xf>
    <xf numFmtId="176" fontId="44" fillId="0" borderId="0" xfId="10" applyFont="1" applyAlignment="1">
      <alignment horizontal="left" vertical="center"/>
    </xf>
    <xf numFmtId="176" fontId="21" fillId="0" borderId="0" xfId="5" applyNumberFormat="1" applyFont="1" applyBorder="1" applyAlignment="1">
      <alignment vertical="center"/>
    </xf>
    <xf numFmtId="176" fontId="4" fillId="0" borderId="0" xfId="10" applyNumberFormat="1" applyFont="1" applyAlignment="1">
      <alignment horizontal="left" vertical="center"/>
    </xf>
    <xf numFmtId="176" fontId="5" fillId="0" borderId="0" xfId="5" applyNumberFormat="1" applyFont="1" applyAlignment="1"/>
    <xf numFmtId="176" fontId="45" fillId="0" borderId="0" xfId="10" applyNumberFormat="1" applyFont="1" applyAlignment="1">
      <alignment vertical="center"/>
    </xf>
    <xf numFmtId="176" fontId="52" fillId="0" borderId="0" xfId="19" applyFont="1" applyFill="1" applyAlignment="1"/>
    <xf numFmtId="176" fontId="53" fillId="0" borderId="0" xfId="19" applyFont="1" applyFill="1" applyBorder="1" applyAlignment="1">
      <alignment vertical="center"/>
    </xf>
    <xf numFmtId="176" fontId="52" fillId="0" borderId="0" xfId="19" applyFont="1" applyFill="1" applyBorder="1" applyAlignment="1"/>
    <xf numFmtId="170" fontId="54" fillId="0" borderId="0" xfId="19" applyNumberFormat="1" applyFont="1" applyFill="1" applyBorder="1" applyAlignment="1">
      <alignment vertical="center"/>
    </xf>
    <xf numFmtId="176" fontId="53" fillId="0" borderId="0" xfId="19" applyFont="1" applyFill="1" applyAlignment="1">
      <alignment vertical="center"/>
    </xf>
    <xf numFmtId="170" fontId="52" fillId="0" borderId="0" xfId="19" applyNumberFormat="1" applyFont="1" applyFill="1" applyBorder="1" applyAlignment="1"/>
    <xf numFmtId="176" fontId="52" fillId="0" borderId="0" xfId="19" applyFont="1" applyFill="1" applyAlignment="1">
      <alignment horizontal="center"/>
    </xf>
    <xf numFmtId="176" fontId="52" fillId="0" borderId="0" xfId="19" applyFont="1" applyFill="1" applyAlignment="1">
      <alignment horizontal="left"/>
    </xf>
    <xf numFmtId="176" fontId="54" fillId="0" borderId="0" xfId="19" applyFont="1" applyFill="1" applyAlignment="1">
      <alignment vertical="center"/>
    </xf>
    <xf numFmtId="176" fontId="52" fillId="0" borderId="0" xfId="0" applyFont="1" applyFill="1" applyBorder="1" applyAlignment="1"/>
    <xf numFmtId="176" fontId="52" fillId="0" borderId="0" xfId="0" applyFont="1" applyFill="1" applyBorder="1" applyAlignment="1">
      <alignment vertical="center"/>
    </xf>
    <xf numFmtId="176" fontId="53" fillId="0" borderId="0" xfId="0" applyFont="1" applyFill="1" applyBorder="1" applyAlignment="1">
      <alignment vertical="center"/>
    </xf>
    <xf numFmtId="176" fontId="52" fillId="0" borderId="0" xfId="0" applyFont="1" applyFill="1" applyAlignment="1">
      <alignment vertical="center"/>
    </xf>
    <xf numFmtId="176" fontId="53" fillId="0" borderId="0" xfId="0" applyFont="1" applyFill="1" applyAlignment="1">
      <alignment vertical="center"/>
    </xf>
    <xf numFmtId="176" fontId="58" fillId="0" borderId="0" xfId="10" applyFont="1" applyAlignment="1">
      <alignment vertical="center"/>
    </xf>
    <xf numFmtId="176" fontId="58" fillId="0" borderId="0" xfId="0" applyFont="1" applyAlignment="1">
      <alignment vertical="center"/>
    </xf>
    <xf numFmtId="176" fontId="59" fillId="0" borderId="0" xfId="0" applyFont="1"/>
    <xf numFmtId="176" fontId="53" fillId="0" borderId="0" xfId="14" applyFont="1" applyFill="1" applyAlignment="1">
      <alignment vertical="center"/>
    </xf>
    <xf numFmtId="176" fontId="52" fillId="0" borderId="0" xfId="0" applyFont="1" applyFill="1" applyBorder="1" applyAlignment="1" applyProtection="1">
      <protection locked="0"/>
    </xf>
    <xf numFmtId="176" fontId="52" fillId="0" borderId="0" xfId="0" applyFont="1" applyFill="1" applyBorder="1" applyAlignment="1" applyProtection="1">
      <alignment vertical="center"/>
      <protection locked="0"/>
    </xf>
    <xf numFmtId="176" fontId="53" fillId="0" borderId="0" xfId="0" applyFont="1" applyFill="1" applyBorder="1" applyAlignment="1" applyProtection="1">
      <alignment vertical="center"/>
      <protection locked="0"/>
    </xf>
    <xf numFmtId="176" fontId="52" fillId="0" borderId="3" xfId="0" applyFont="1" applyFill="1" applyBorder="1" applyAlignment="1"/>
    <xf numFmtId="176" fontId="52" fillId="0" borderId="3" xfId="0" applyFont="1" applyFill="1" applyBorder="1" applyAlignment="1">
      <alignment vertical="center"/>
    </xf>
    <xf numFmtId="176" fontId="53" fillId="0" borderId="3" xfId="0" applyFont="1" applyFill="1" applyBorder="1" applyAlignment="1">
      <alignment vertical="center"/>
    </xf>
    <xf numFmtId="176" fontId="53" fillId="0" borderId="0" xfId="0" applyFont="1" applyFill="1" applyBorder="1" applyAlignment="1">
      <alignment horizontal="right" vertical="center"/>
    </xf>
    <xf numFmtId="176" fontId="52" fillId="0" borderId="0" xfId="0" applyFont="1" applyFill="1" applyAlignment="1"/>
    <xf numFmtId="176" fontId="52" fillId="0" borderId="0" xfId="0" applyFont="1" applyFill="1" applyBorder="1" applyAlignment="1">
      <alignment horizontal="center"/>
    </xf>
    <xf numFmtId="176" fontId="52" fillId="0" borderId="0" xfId="0" applyFont="1" applyFill="1" applyAlignment="1">
      <alignment horizontal="right"/>
    </xf>
    <xf numFmtId="176" fontId="53" fillId="0" borderId="0" xfId="0" applyFont="1" applyFill="1" applyAlignment="1"/>
    <xf numFmtId="176" fontId="52" fillId="0" borderId="0" xfId="0" applyFont="1" applyFill="1" applyBorder="1" applyAlignment="1">
      <alignment horizontal="right"/>
    </xf>
    <xf numFmtId="176" fontId="52" fillId="0" borderId="0" xfId="0" applyFont="1" applyFill="1" applyAlignment="1">
      <alignment horizontal="left"/>
    </xf>
    <xf numFmtId="176" fontId="60" fillId="0" borderId="0" xfId="0" applyFont="1" applyBorder="1" applyAlignment="1">
      <alignment horizontal="center"/>
    </xf>
    <xf numFmtId="176" fontId="52" fillId="0" borderId="12" xfId="0" applyFont="1" applyFill="1" applyBorder="1" applyAlignment="1">
      <alignment horizontal="center"/>
    </xf>
    <xf numFmtId="176" fontId="53" fillId="0" borderId="12" xfId="0" applyFont="1" applyFill="1" applyBorder="1" applyAlignment="1">
      <alignment vertical="center"/>
    </xf>
    <xf numFmtId="176" fontId="52" fillId="0" borderId="12" xfId="0" applyFont="1" applyFill="1" applyBorder="1" applyAlignment="1"/>
    <xf numFmtId="176" fontId="60" fillId="0" borderId="12" xfId="0" applyFont="1" applyBorder="1" applyAlignment="1">
      <alignment horizontal="center"/>
    </xf>
    <xf numFmtId="176" fontId="53" fillId="0" borderId="14" xfId="0" applyFont="1" applyFill="1" applyBorder="1" applyAlignment="1">
      <alignment vertical="center"/>
    </xf>
    <xf numFmtId="176" fontId="52" fillId="0" borderId="14" xfId="0" applyFont="1" applyFill="1" applyBorder="1" applyAlignment="1"/>
    <xf numFmtId="176" fontId="52" fillId="0" borderId="14" xfId="0" applyFont="1" applyFill="1" applyBorder="1" applyAlignment="1">
      <alignment vertical="center"/>
    </xf>
    <xf numFmtId="176" fontId="52" fillId="0" borderId="0" xfId="0" applyFont="1" applyFill="1" applyBorder="1" applyAlignment="1">
      <alignment horizontal="left" vertical="center"/>
    </xf>
    <xf numFmtId="176" fontId="52" fillId="0" borderId="0" xfId="0" applyFont="1" applyFill="1" applyBorder="1" applyAlignment="1">
      <alignment horizontal="center" vertical="center"/>
    </xf>
    <xf numFmtId="176" fontId="53" fillId="0" borderId="0" xfId="0" applyFont="1" applyFill="1" applyAlignment="1">
      <alignment horizontal="left" vertical="center"/>
    </xf>
    <xf numFmtId="176" fontId="53" fillId="0" borderId="0" xfId="0" applyFont="1" applyFill="1" applyAlignment="1">
      <alignment horizontal="center" vertical="center"/>
    </xf>
    <xf numFmtId="176" fontId="61" fillId="0" borderId="0" xfId="0" applyFont="1" applyBorder="1" applyAlignment="1">
      <alignment horizontal="center" vertical="center"/>
    </xf>
    <xf numFmtId="176" fontId="62" fillId="0" borderId="0" xfId="5" applyNumberFormat="1" applyFont="1" applyBorder="1" applyAlignment="1">
      <alignment vertical="center"/>
    </xf>
    <xf numFmtId="176" fontId="54" fillId="0" borderId="0" xfId="0" applyFont="1" applyFill="1" applyAlignment="1">
      <alignment horizontal="left" vertical="center"/>
    </xf>
    <xf numFmtId="176" fontId="54" fillId="0" borderId="0" xfId="0" applyFont="1" applyFill="1" applyBorder="1" applyAlignment="1">
      <alignment vertical="center"/>
    </xf>
    <xf numFmtId="176" fontId="54" fillId="0" borderId="0" xfId="0" applyFont="1" applyFill="1" applyAlignment="1">
      <alignment vertical="center"/>
    </xf>
    <xf numFmtId="176" fontId="54" fillId="0" borderId="0" xfId="0" applyFont="1" applyFill="1" applyAlignment="1">
      <alignment horizontal="right" vertical="center"/>
    </xf>
    <xf numFmtId="171" fontId="53" fillId="0" borderId="0" xfId="0" applyNumberFormat="1" applyFont="1" applyFill="1" applyAlignment="1">
      <alignment vertical="center"/>
    </xf>
    <xf numFmtId="176" fontId="65" fillId="0" borderId="0" xfId="0" applyFont="1" applyFill="1" applyBorder="1" applyAlignment="1">
      <alignment horizontal="center" vertical="top"/>
    </xf>
    <xf numFmtId="169" fontId="54" fillId="0" borderId="0" xfId="0" applyNumberFormat="1" applyFont="1" applyFill="1" applyBorder="1" applyAlignment="1">
      <alignment horizontal="center" vertical="center"/>
    </xf>
    <xf numFmtId="169" fontId="65" fillId="0" borderId="0" xfId="0" applyNumberFormat="1" applyFont="1" applyFill="1" applyBorder="1" applyAlignment="1">
      <alignment horizontal="center" vertical="center"/>
    </xf>
    <xf numFmtId="176" fontId="65" fillId="0" borderId="0" xfId="0" applyFont="1" applyFill="1" applyBorder="1" applyAlignment="1">
      <alignment horizontal="center" vertical="center"/>
    </xf>
    <xf numFmtId="169" fontId="66" fillId="0" borderId="0" xfId="0" applyNumberFormat="1" applyFont="1" applyFill="1" applyBorder="1" applyAlignment="1">
      <alignment horizontal="center" vertical="center"/>
    </xf>
    <xf numFmtId="176" fontId="66" fillId="0" borderId="0" xfId="0" applyFont="1" applyFill="1" applyBorder="1" applyAlignment="1">
      <alignment horizontal="center" vertical="center"/>
    </xf>
    <xf numFmtId="169" fontId="67" fillId="15" borderId="0" xfId="0" applyNumberFormat="1" applyFont="1" applyFill="1" applyBorder="1" applyAlignment="1">
      <alignment horizontal="center" vertical="center"/>
    </xf>
    <xf numFmtId="176" fontId="67" fillId="15" borderId="0" xfId="0" applyFont="1" applyFill="1" applyBorder="1" applyAlignment="1">
      <alignment horizontal="center" vertical="center"/>
    </xf>
    <xf numFmtId="176" fontId="54" fillId="15" borderId="0" xfId="0" applyFont="1" applyFill="1" applyBorder="1" applyAlignment="1">
      <alignment horizontal="center" vertical="center"/>
    </xf>
    <xf numFmtId="171" fontId="54" fillId="0" borderId="0" xfId="0" applyNumberFormat="1" applyFont="1" applyFill="1" applyBorder="1" applyAlignment="1">
      <alignment vertical="center"/>
    </xf>
    <xf numFmtId="176" fontId="54" fillId="0" borderId="14" xfId="0" applyFont="1" applyFill="1" applyBorder="1" applyAlignment="1">
      <alignment vertical="center"/>
    </xf>
    <xf numFmtId="176" fontId="54" fillId="15" borderId="0" xfId="0" applyFont="1" applyFill="1" applyBorder="1" applyAlignment="1">
      <alignment vertical="center"/>
    </xf>
    <xf numFmtId="176" fontId="53" fillId="15" borderId="0" xfId="19" applyFont="1" applyFill="1" applyBorder="1" applyAlignment="1">
      <alignment vertical="center"/>
    </xf>
    <xf numFmtId="176" fontId="54" fillId="15" borderId="0" xfId="19" applyFont="1" applyFill="1" applyBorder="1" applyAlignment="1">
      <alignment vertical="center"/>
    </xf>
    <xf numFmtId="176" fontId="68" fillId="15" borderId="0" xfId="19" applyFont="1" applyFill="1" applyBorder="1" applyAlignment="1">
      <alignment vertical="center"/>
    </xf>
    <xf numFmtId="171" fontId="64" fillId="15" borderId="0" xfId="19" applyNumberFormat="1" applyFont="1" applyFill="1" applyBorder="1" applyAlignment="1">
      <alignment vertical="center"/>
    </xf>
    <xf numFmtId="167" fontId="54" fillId="15" borderId="0" xfId="19" applyNumberFormat="1" applyFont="1" applyFill="1" applyBorder="1" applyAlignment="1">
      <alignment vertical="center"/>
    </xf>
    <xf numFmtId="167" fontId="58" fillId="15" borderId="0" xfId="0" applyNumberFormat="1" applyFont="1" applyFill="1" applyBorder="1" applyAlignment="1"/>
    <xf numFmtId="176" fontId="69" fillId="2" borderId="0" xfId="27" applyFont="1" applyFill="1" applyAlignment="1" applyProtection="1">
      <alignment vertical="center"/>
    </xf>
    <xf numFmtId="176" fontId="70" fillId="0" borderId="0" xfId="14" applyFont="1" applyFill="1" applyAlignment="1">
      <alignment vertical="center"/>
    </xf>
    <xf numFmtId="176" fontId="58" fillId="0" borderId="0" xfId="10" applyFont="1" applyBorder="1" applyAlignment="1">
      <alignment vertical="center"/>
    </xf>
    <xf numFmtId="176" fontId="74" fillId="0" borderId="0" xfId="0" applyFont="1" applyAlignment="1">
      <alignment horizontal="center"/>
    </xf>
    <xf numFmtId="176" fontId="74" fillId="0" borderId="0" xfId="0" applyFont="1"/>
    <xf numFmtId="176" fontId="74" fillId="0" borderId="0" xfId="0" applyFont="1" applyAlignment="1">
      <alignment horizontal="left"/>
    </xf>
    <xf numFmtId="176" fontId="74" fillId="0" borderId="18" xfId="0" applyFont="1" applyBorder="1" applyAlignment="1">
      <alignment horizontal="center"/>
    </xf>
    <xf numFmtId="176" fontId="74" fillId="0" borderId="18" xfId="0" applyFont="1" applyBorder="1"/>
    <xf numFmtId="176" fontId="74" fillId="0" borderId="18" xfId="0" applyFont="1" applyBorder="1" applyAlignment="1">
      <alignment horizontal="left"/>
    </xf>
    <xf numFmtId="176" fontId="74" fillId="0" borderId="0" xfId="0" applyFont="1" applyAlignment="1">
      <alignment horizontal="center" vertical="center"/>
    </xf>
    <xf numFmtId="176" fontId="74" fillId="0" borderId="19" xfId="0" applyFont="1" applyBorder="1" applyAlignment="1">
      <alignment horizontal="center"/>
    </xf>
    <xf numFmtId="176" fontId="74" fillId="0" borderId="19" xfId="0" applyFont="1" applyBorder="1"/>
    <xf numFmtId="49" fontId="74" fillId="0" borderId="19" xfId="0" applyNumberFormat="1" applyFont="1" applyBorder="1" applyAlignment="1">
      <alignment horizontal="left"/>
    </xf>
    <xf numFmtId="176" fontId="76" fillId="2" borderId="0" xfId="0" applyFont="1" applyFill="1" applyAlignment="1">
      <alignment horizontal="center" vertical="center"/>
    </xf>
    <xf numFmtId="176" fontId="77" fillId="2" borderId="0" xfId="0" applyFont="1" applyFill="1" applyAlignment="1">
      <alignment vertical="center"/>
    </xf>
    <xf numFmtId="176" fontId="77" fillId="2" borderId="0" xfId="0" applyFont="1" applyFill="1" applyAlignment="1">
      <alignment horizontal="center" vertical="center"/>
    </xf>
    <xf numFmtId="176" fontId="78" fillId="0" borderId="0" xfId="1" applyFont="1" applyAlignment="1">
      <alignment horizontal="center" vertical="center"/>
    </xf>
    <xf numFmtId="176" fontId="79" fillId="0" borderId="0" xfId="0" applyFont="1"/>
    <xf numFmtId="176" fontId="81" fillId="0" borderId="0" xfId="2" applyFont="1" applyFill="1" applyAlignment="1">
      <alignment horizontal="center" vertical="center"/>
    </xf>
    <xf numFmtId="176" fontId="82" fillId="0" borderId="0" xfId="2" applyFont="1" applyFill="1" applyBorder="1" applyAlignment="1">
      <alignment horizontal="right" vertical="center"/>
    </xf>
    <xf numFmtId="176" fontId="82" fillId="0" borderId="0" xfId="2" applyFont="1" applyFill="1" applyBorder="1" applyAlignment="1">
      <alignment horizontal="left" vertical="center"/>
    </xf>
    <xf numFmtId="176" fontId="83" fillId="0" borderId="0" xfId="2" applyFont="1" applyFill="1" applyBorder="1" applyAlignment="1">
      <alignment horizontal="right" vertical="center"/>
    </xf>
    <xf numFmtId="176" fontId="83" fillId="0" borderId="0" xfId="2" applyFont="1" applyFill="1" applyBorder="1" applyAlignment="1">
      <alignment horizontal="left" vertical="center"/>
    </xf>
    <xf numFmtId="176" fontId="81" fillId="0" borderId="0" xfId="2" applyFont="1" applyFill="1" applyBorder="1" applyAlignment="1">
      <alignment horizontal="center" vertical="center"/>
    </xf>
    <xf numFmtId="176" fontId="81" fillId="0" borderId="0" xfId="3" applyFont="1" applyFill="1" applyBorder="1" applyAlignment="1">
      <alignment horizontal="center" vertical="center"/>
    </xf>
    <xf numFmtId="169" fontId="84" fillId="0" borderId="0" xfId="3" applyNumberFormat="1" applyFont="1" applyFill="1" applyBorder="1" applyAlignment="1">
      <alignment horizontal="center" vertical="center"/>
    </xf>
    <xf numFmtId="176" fontId="81" fillId="0" borderId="0" xfId="3" applyFont="1" applyFill="1" applyAlignment="1">
      <alignment horizontal="center" vertical="center"/>
    </xf>
    <xf numFmtId="169" fontId="84" fillId="0" borderId="0" xfId="3" applyNumberFormat="1" applyFont="1" applyFill="1" applyAlignment="1">
      <alignment horizontal="center" vertical="center"/>
    </xf>
    <xf numFmtId="176" fontId="85" fillId="0" borderId="0" xfId="3" applyFont="1" applyFill="1" applyAlignment="1">
      <alignment horizontal="center" vertical="center"/>
    </xf>
    <xf numFmtId="176" fontId="86" fillId="0" borderId="0" xfId="3" applyFont="1" applyFill="1" applyAlignment="1">
      <alignment horizontal="center" vertical="center"/>
    </xf>
    <xf numFmtId="176" fontId="54" fillId="0" borderId="0" xfId="0" applyFont="1" applyFill="1" applyAlignment="1">
      <alignment horizontal="right" vertical="center"/>
    </xf>
    <xf numFmtId="176" fontId="63" fillId="0" borderId="0" xfId="0" applyFont="1" applyFill="1" applyBorder="1" applyAlignment="1">
      <alignment horizontal="center" vertical="center"/>
    </xf>
    <xf numFmtId="176" fontId="52" fillId="12" borderId="0" xfId="19" applyFont="1" applyFill="1" applyAlignment="1">
      <alignment horizontal="center"/>
    </xf>
    <xf numFmtId="176" fontId="52" fillId="0" borderId="0" xfId="0" applyFont="1" applyFill="1" applyBorder="1" applyAlignment="1">
      <alignment horizontal="center"/>
    </xf>
    <xf numFmtId="176" fontId="52" fillId="0" borderId="3" xfId="0" applyFont="1" applyFill="1" applyBorder="1" applyAlignment="1">
      <alignment horizontal="left"/>
    </xf>
    <xf numFmtId="176" fontId="52" fillId="0" borderId="3" xfId="0" applyFont="1" applyFill="1" applyBorder="1" applyAlignment="1">
      <alignment horizontal="center"/>
    </xf>
    <xf numFmtId="176" fontId="52" fillId="12" borderId="12" xfId="0" applyFont="1" applyFill="1" applyBorder="1" applyAlignment="1">
      <alignment horizontal="left"/>
    </xf>
    <xf numFmtId="176" fontId="52" fillId="12" borderId="3" xfId="0" applyFont="1" applyFill="1" applyBorder="1" applyAlignment="1">
      <alignment horizontal="left"/>
    </xf>
    <xf numFmtId="176" fontId="52" fillId="12" borderId="14" xfId="19" applyFont="1" applyFill="1" applyBorder="1" applyAlignment="1">
      <alignment horizontal="left"/>
    </xf>
    <xf numFmtId="176" fontId="53" fillId="12" borderId="14" xfId="0" applyFont="1" applyFill="1" applyBorder="1" applyAlignment="1">
      <alignment horizontal="left"/>
    </xf>
    <xf numFmtId="176" fontId="52" fillId="12" borderId="12" xfId="0" applyFont="1" applyFill="1" applyBorder="1" applyAlignment="1" applyProtection="1">
      <alignment horizontal="left"/>
      <protection locked="0"/>
    </xf>
    <xf numFmtId="176" fontId="51" fillId="13" borderId="0" xfId="19" applyFont="1" applyFill="1" applyBorder="1" applyAlignment="1">
      <alignment horizontal="center" vertical="center"/>
    </xf>
    <xf numFmtId="176" fontId="54" fillId="14" borderId="0" xfId="19" applyFont="1" applyFill="1" applyBorder="1" applyAlignment="1">
      <alignment horizontal="center" vertical="center"/>
    </xf>
    <xf numFmtId="176" fontId="57" fillId="16" borderId="0" xfId="19" applyFont="1" applyFill="1" applyBorder="1" applyAlignment="1">
      <alignment horizontal="center" vertical="center"/>
    </xf>
    <xf numFmtId="176" fontId="70" fillId="0" borderId="14" xfId="14" applyFont="1" applyFill="1" applyBorder="1" applyAlignment="1">
      <alignment horizontal="left" vertical="center"/>
    </xf>
    <xf numFmtId="171" fontId="54" fillId="0" borderId="0" xfId="0" applyNumberFormat="1" applyFont="1" applyFill="1" applyBorder="1" applyAlignment="1">
      <alignment horizontal="center" vertical="center"/>
    </xf>
    <xf numFmtId="176" fontId="52" fillId="12" borderId="14" xfId="0" applyFont="1" applyFill="1" applyBorder="1" applyAlignment="1">
      <alignment horizontal="left"/>
    </xf>
    <xf numFmtId="176" fontId="43" fillId="0" borderId="0" xfId="10" applyFont="1" applyAlignment="1">
      <alignment horizontal="center" vertical="center"/>
    </xf>
    <xf numFmtId="176" fontId="23" fillId="0" borderId="0" xfId="10" quotePrefix="1" applyFont="1" applyBorder="1" applyAlignment="1">
      <alignment horizontal="center" vertical="center" shrinkToFit="1"/>
    </xf>
    <xf numFmtId="1" fontId="45" fillId="0" borderId="0" xfId="5" quotePrefix="1" applyNumberFormat="1" applyFont="1" applyBorder="1" applyAlignment="1">
      <alignment horizontal="left" vertical="center"/>
    </xf>
    <xf numFmtId="176" fontId="45" fillId="0" borderId="0" xfId="5" quotePrefix="1" applyNumberFormat="1" applyFont="1" applyBorder="1" applyAlignment="1">
      <alignment horizontal="left" vertical="center"/>
    </xf>
    <xf numFmtId="176" fontId="45" fillId="0" borderId="0" xfId="5" applyNumberFormat="1" applyFont="1" applyBorder="1" applyAlignment="1">
      <alignment horizontal="left" vertical="center"/>
    </xf>
    <xf numFmtId="176" fontId="45" fillId="0" borderId="0" xfId="10" applyFont="1" applyBorder="1" applyAlignment="1">
      <alignment horizontal="center" vertical="center"/>
    </xf>
    <xf numFmtId="176" fontId="45" fillId="0" borderId="0" xfId="10" applyFont="1" applyAlignment="1">
      <alignment horizontal="center" vertical="center"/>
    </xf>
    <xf numFmtId="176" fontId="45" fillId="0" borderId="0" xfId="10" applyNumberFormat="1" applyFont="1" applyAlignment="1">
      <alignment horizontal="left" vertical="center"/>
    </xf>
    <xf numFmtId="176" fontId="5" fillId="0" borderId="11" xfId="10" applyFont="1" applyBorder="1" applyAlignment="1">
      <alignment horizontal="center" vertical="center"/>
    </xf>
    <xf numFmtId="176" fontId="5" fillId="0" borderId="12" xfId="10" applyFont="1" applyBorder="1" applyAlignment="1">
      <alignment horizontal="center" vertical="center"/>
    </xf>
    <xf numFmtId="176" fontId="5" fillId="0" borderId="13" xfId="10" applyFont="1" applyBorder="1" applyAlignment="1">
      <alignment horizontal="center" vertical="center"/>
    </xf>
    <xf numFmtId="176" fontId="5" fillId="0" borderId="11" xfId="10" quotePrefix="1" applyNumberFormat="1" applyFont="1" applyBorder="1" applyAlignment="1">
      <alignment horizontal="center" vertical="center"/>
    </xf>
    <xf numFmtId="176" fontId="5" fillId="0" borderId="12" xfId="10" applyNumberFormat="1" applyFont="1" applyBorder="1" applyAlignment="1">
      <alignment horizontal="center" vertical="center"/>
    </xf>
    <xf numFmtId="176" fontId="5" fillId="0" borderId="13" xfId="10" applyNumberFormat="1" applyFont="1" applyBorder="1" applyAlignment="1">
      <alignment horizontal="center" vertical="center"/>
    </xf>
    <xf numFmtId="176" fontId="5" fillId="0" borderId="11" xfId="10" quotePrefix="1" applyFont="1" applyBorder="1" applyAlignment="1">
      <alignment horizontal="center" vertical="center"/>
    </xf>
    <xf numFmtId="176" fontId="33" fillId="0" borderId="12" xfId="10" applyFont="1" applyBorder="1" applyAlignment="1">
      <alignment horizontal="center" vertical="center"/>
    </xf>
    <xf numFmtId="176" fontId="4" fillId="0" borderId="11" xfId="10" applyFont="1" applyBorder="1" applyAlignment="1">
      <alignment horizontal="center" vertical="center"/>
    </xf>
    <xf numFmtId="176" fontId="4" fillId="0" borderId="12" xfId="10" applyFont="1" applyBorder="1" applyAlignment="1">
      <alignment horizontal="center" vertical="center"/>
    </xf>
    <xf numFmtId="176" fontId="4" fillId="0" borderId="13" xfId="10" applyFont="1" applyBorder="1" applyAlignment="1">
      <alignment horizontal="center" vertical="center"/>
    </xf>
    <xf numFmtId="176" fontId="21" fillId="0" borderId="0" xfId="10" applyFont="1" applyAlignment="1">
      <alignment horizontal="center" vertical="center"/>
    </xf>
    <xf numFmtId="176" fontId="38" fillId="0" borderId="0" xfId="10" applyFont="1" applyAlignment="1">
      <alignment horizontal="center" vertical="center"/>
    </xf>
    <xf numFmtId="176" fontId="6" fillId="0" borderId="0" xfId="5" quotePrefix="1" applyNumberFormat="1" applyFont="1" applyBorder="1" applyAlignment="1">
      <alignment horizontal="left" vertical="center"/>
    </xf>
    <xf numFmtId="176" fontId="6" fillId="0" borderId="0" xfId="5" applyNumberFormat="1" applyFont="1" applyBorder="1" applyAlignment="1">
      <alignment horizontal="left" vertical="center"/>
    </xf>
    <xf numFmtId="176" fontId="6" fillId="0" borderId="0" xfId="10" applyNumberFormat="1" applyFont="1" applyBorder="1" applyAlignment="1">
      <alignment horizontal="left" vertical="center"/>
    </xf>
    <xf numFmtId="176" fontId="30" fillId="0" borderId="0" xfId="10" applyFont="1" applyBorder="1" applyAlignment="1">
      <alignment horizontal="right" vertical="center"/>
    </xf>
    <xf numFmtId="176" fontId="6" fillId="0" borderId="0" xfId="10" applyFont="1" applyBorder="1" applyAlignment="1">
      <alignment horizontal="center" vertical="center"/>
    </xf>
    <xf numFmtId="176" fontId="5" fillId="0" borderId="0" xfId="1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left" vertical="center" shrinkToFit="1"/>
    </xf>
    <xf numFmtId="176" fontId="5" fillId="0" borderId="0" xfId="13" quotePrefix="1" applyNumberFormat="1" applyFont="1" applyBorder="1" applyAlignment="1">
      <alignment horizontal="center" vertical="center"/>
    </xf>
    <xf numFmtId="176" fontId="21" fillId="0" borderId="0" xfId="5" applyNumberFormat="1" applyFont="1" applyBorder="1" applyAlignment="1">
      <alignment horizontal="center" vertical="center"/>
    </xf>
    <xf numFmtId="176" fontId="17" fillId="15" borderId="2" xfId="0" applyFont="1" applyFill="1" applyBorder="1" applyAlignment="1">
      <alignment horizontal="center" vertical="center" wrapText="1"/>
    </xf>
    <xf numFmtId="176" fontId="17" fillId="15" borderId="3" xfId="0" applyFont="1" applyFill="1" applyBorder="1" applyAlignment="1">
      <alignment horizontal="center" vertical="center" wrapText="1"/>
    </xf>
    <xf numFmtId="176" fontId="17" fillId="15" borderId="4" xfId="0" applyFont="1" applyFill="1" applyBorder="1" applyAlignment="1">
      <alignment horizontal="center" vertical="center" wrapText="1"/>
    </xf>
    <xf numFmtId="176" fontId="17" fillId="15" borderId="8" xfId="0" applyFont="1" applyFill="1" applyBorder="1" applyAlignment="1">
      <alignment horizontal="center" vertical="center" wrapText="1"/>
    </xf>
    <xf numFmtId="176" fontId="17" fillId="15" borderId="14" xfId="0" applyFont="1" applyFill="1" applyBorder="1" applyAlignment="1">
      <alignment horizontal="center" vertical="center" wrapText="1"/>
    </xf>
    <xf numFmtId="176" fontId="17" fillId="15" borderId="9" xfId="0" applyFont="1" applyFill="1" applyBorder="1" applyAlignment="1">
      <alignment horizontal="center" vertical="center" wrapText="1"/>
    </xf>
    <xf numFmtId="176" fontId="17" fillId="15" borderId="8" xfId="0" applyFont="1" applyFill="1" applyBorder="1" applyAlignment="1">
      <alignment horizontal="center" vertical="center"/>
    </xf>
    <xf numFmtId="176" fontId="17" fillId="15" borderId="14" xfId="0" applyFont="1" applyFill="1" applyBorder="1" applyAlignment="1">
      <alignment horizontal="center" vertical="center"/>
    </xf>
    <xf numFmtId="176" fontId="17" fillId="15" borderId="9" xfId="0" applyFont="1" applyFill="1" applyBorder="1" applyAlignment="1">
      <alignment horizontal="center" vertical="center"/>
    </xf>
    <xf numFmtId="176" fontId="17" fillId="15" borderId="2" xfId="0" applyFont="1" applyFill="1" applyBorder="1" applyAlignment="1">
      <alignment horizontal="center" vertical="center"/>
    </xf>
    <xf numFmtId="176" fontId="17" fillId="15" borderId="3" xfId="0" applyFont="1" applyFill="1" applyBorder="1" applyAlignment="1">
      <alignment horizontal="center" vertical="center"/>
    </xf>
    <xf numFmtId="176" fontId="17" fillId="15" borderId="4" xfId="0" applyFont="1" applyFill="1" applyBorder="1" applyAlignment="1">
      <alignment horizontal="center" vertical="center"/>
    </xf>
    <xf numFmtId="176" fontId="17" fillId="15" borderId="6" xfId="0" applyFont="1" applyFill="1" applyBorder="1" applyAlignment="1">
      <alignment horizontal="center" vertical="center"/>
    </xf>
    <xf numFmtId="176" fontId="17" fillId="15" borderId="0" xfId="0" applyFont="1" applyFill="1" applyBorder="1" applyAlignment="1">
      <alignment horizontal="center" vertical="center"/>
    </xf>
    <xf numFmtId="176" fontId="17" fillId="15" borderId="7" xfId="0" applyFont="1" applyFill="1" applyBorder="1" applyAlignment="1">
      <alignment horizontal="center" vertical="center"/>
    </xf>
    <xf numFmtId="169" fontId="5" fillId="2" borderId="8" xfId="0" applyNumberFormat="1" applyFont="1" applyFill="1" applyBorder="1" applyAlignment="1">
      <alignment horizontal="right" vertical="center"/>
    </xf>
    <xf numFmtId="169" fontId="5" fillId="2" borderId="14" xfId="0" applyNumberFormat="1" applyFont="1" applyFill="1" applyBorder="1" applyAlignment="1">
      <alignment horizontal="right" vertical="center"/>
    </xf>
    <xf numFmtId="169" fontId="5" fillId="2" borderId="6" xfId="0" applyNumberFormat="1" applyFont="1" applyFill="1" applyBorder="1" applyAlignment="1">
      <alignment horizontal="right" vertical="center"/>
    </xf>
    <xf numFmtId="169" fontId="5" fillId="2" borderId="0" xfId="0" applyNumberFormat="1" applyFont="1" applyFill="1" applyBorder="1" applyAlignment="1">
      <alignment horizontal="right" vertical="center"/>
    </xf>
    <xf numFmtId="169" fontId="5" fillId="2" borderId="2" xfId="0" applyNumberFormat="1" applyFont="1" applyFill="1" applyBorder="1" applyAlignment="1">
      <alignment horizontal="right" vertical="center"/>
    </xf>
    <xf numFmtId="169" fontId="5" fillId="2" borderId="3" xfId="0" applyNumberFormat="1" applyFont="1" applyFill="1" applyBorder="1" applyAlignment="1">
      <alignment horizontal="right" vertical="center"/>
    </xf>
    <xf numFmtId="169" fontId="5" fillId="0" borderId="8" xfId="5" applyNumberFormat="1" applyFont="1" applyBorder="1" applyAlignment="1">
      <alignment horizontal="center" vertical="center"/>
    </xf>
    <xf numFmtId="169" fontId="5" fillId="0" borderId="14" xfId="5" applyNumberFormat="1" applyFont="1" applyBorder="1" applyAlignment="1">
      <alignment horizontal="center" vertical="center"/>
    </xf>
    <xf numFmtId="169" fontId="5" fillId="0" borderId="9" xfId="5" applyNumberFormat="1" applyFont="1" applyBorder="1" applyAlignment="1">
      <alignment horizontal="center" vertical="center"/>
    </xf>
    <xf numFmtId="171" fontId="28" fillId="2" borderId="4" xfId="0" applyNumberFormat="1" applyFont="1" applyFill="1" applyBorder="1" applyAlignment="1">
      <alignment horizontal="left" vertical="center"/>
    </xf>
    <xf numFmtId="171" fontId="28" fillId="2" borderId="9" xfId="0" applyNumberFormat="1" applyFont="1" applyFill="1" applyBorder="1" applyAlignment="1">
      <alignment horizontal="left" vertical="center"/>
    </xf>
    <xf numFmtId="2" fontId="5" fillId="0" borderId="6" xfId="5" applyNumberFormat="1" applyFont="1" applyBorder="1" applyAlignment="1">
      <alignment horizontal="center" vertical="center"/>
    </xf>
    <xf numFmtId="2" fontId="5" fillId="0" borderId="0" xfId="5" applyNumberFormat="1" applyFont="1" applyBorder="1" applyAlignment="1">
      <alignment horizontal="center" vertical="center"/>
    </xf>
    <xf numFmtId="2" fontId="5" fillId="0" borderId="7" xfId="5" applyNumberFormat="1" applyFont="1" applyBorder="1" applyAlignment="1">
      <alignment horizontal="center" vertical="center"/>
    </xf>
    <xf numFmtId="2" fontId="5" fillId="0" borderId="8" xfId="5" applyNumberFormat="1" applyFont="1" applyBorder="1" applyAlignment="1">
      <alignment horizontal="center" vertical="center"/>
    </xf>
    <xf numFmtId="2" fontId="5" fillId="0" borderId="14" xfId="5" applyNumberFormat="1" applyFont="1" applyBorder="1" applyAlignment="1">
      <alignment horizontal="center" vertical="center"/>
    </xf>
    <xf numFmtId="2" fontId="5" fillId="0" borderId="9" xfId="5" applyNumberFormat="1" applyFont="1" applyBorder="1" applyAlignment="1">
      <alignment horizontal="center" vertical="center"/>
    </xf>
    <xf numFmtId="169" fontId="5" fillId="0" borderId="6" xfId="5" applyNumberFormat="1" applyFont="1" applyBorder="1" applyAlignment="1">
      <alignment horizontal="center" vertical="center"/>
    </xf>
    <xf numFmtId="169" fontId="5" fillId="0" borderId="0" xfId="5" applyNumberFormat="1" applyFont="1" applyBorder="1" applyAlignment="1">
      <alignment horizontal="center" vertical="center"/>
    </xf>
    <xf numFmtId="169" fontId="5" fillId="0" borderId="7" xfId="5" applyNumberFormat="1" applyFont="1" applyBorder="1" applyAlignment="1">
      <alignment horizontal="center" vertical="center"/>
    </xf>
    <xf numFmtId="176" fontId="5" fillId="0" borderId="6" xfId="5" applyNumberFormat="1" applyFont="1" applyBorder="1" applyAlignment="1">
      <alignment horizontal="center" vertical="center"/>
    </xf>
    <xf numFmtId="176" fontId="5" fillId="0" borderId="0" xfId="5" applyNumberFormat="1" applyFont="1" applyBorder="1" applyAlignment="1">
      <alignment horizontal="center" vertical="center"/>
    </xf>
    <xf numFmtId="176" fontId="5" fillId="0" borderId="7" xfId="5" applyNumberFormat="1" applyFont="1" applyBorder="1" applyAlignment="1">
      <alignment horizontal="center" vertical="center"/>
    </xf>
    <xf numFmtId="176" fontId="5" fillId="0" borderId="8" xfId="5" applyNumberFormat="1" applyFont="1" applyBorder="1" applyAlignment="1">
      <alignment horizontal="center" vertical="center"/>
    </xf>
    <xf numFmtId="176" fontId="5" fillId="0" borderId="14" xfId="5" applyNumberFormat="1" applyFont="1" applyBorder="1" applyAlignment="1">
      <alignment horizontal="center" vertical="center"/>
    </xf>
    <xf numFmtId="176" fontId="5" fillId="0" borderId="9" xfId="5" applyNumberFormat="1" applyFont="1" applyBorder="1" applyAlignment="1">
      <alignment horizontal="center" vertical="center"/>
    </xf>
    <xf numFmtId="176" fontId="5" fillId="0" borderId="2" xfId="5" applyNumberFormat="1" applyFont="1" applyBorder="1" applyAlignment="1">
      <alignment horizontal="center" vertical="center" wrapText="1"/>
    </xf>
    <xf numFmtId="176" fontId="5" fillId="0" borderId="3" xfId="5" applyNumberFormat="1" applyFont="1" applyBorder="1" applyAlignment="1">
      <alignment horizontal="center" vertical="center"/>
    </xf>
    <xf numFmtId="176" fontId="5" fillId="0" borderId="4" xfId="5" applyNumberFormat="1" applyFont="1" applyBorder="1" applyAlignment="1">
      <alignment horizontal="center" vertical="center"/>
    </xf>
    <xf numFmtId="176" fontId="5" fillId="0" borderId="2" xfId="5" applyNumberFormat="1" applyFont="1" applyBorder="1" applyAlignment="1">
      <alignment horizontal="center" vertical="center"/>
    </xf>
    <xf numFmtId="176" fontId="5" fillId="0" borderId="3" xfId="5" applyNumberFormat="1" applyFont="1" applyBorder="1" applyAlignment="1">
      <alignment horizontal="center" vertical="center" wrapText="1"/>
    </xf>
    <xf numFmtId="176" fontId="5" fillId="0" borderId="4" xfId="5" applyNumberFormat="1" applyFont="1" applyBorder="1" applyAlignment="1">
      <alignment horizontal="center" vertical="center" wrapText="1"/>
    </xf>
    <xf numFmtId="176" fontId="5" fillId="0" borderId="8" xfId="5" applyNumberFormat="1" applyFont="1" applyBorder="1" applyAlignment="1">
      <alignment horizontal="center" vertical="center" wrapText="1"/>
    </xf>
    <xf numFmtId="176" fontId="5" fillId="0" borderId="14" xfId="5" applyNumberFormat="1" applyFont="1" applyBorder="1" applyAlignment="1">
      <alignment horizontal="center" vertical="center" wrapText="1"/>
    </xf>
    <xf numFmtId="176" fontId="5" fillId="0" borderId="9" xfId="5" applyNumberFormat="1" applyFont="1" applyBorder="1" applyAlignment="1">
      <alignment horizontal="center" vertical="center" wrapText="1"/>
    </xf>
    <xf numFmtId="169" fontId="5" fillId="0" borderId="2" xfId="5" applyNumberFormat="1" applyFont="1" applyBorder="1" applyAlignment="1">
      <alignment horizontal="center" vertical="center"/>
    </xf>
    <xf numFmtId="169" fontId="5" fillId="0" borderId="3" xfId="5" applyNumberFormat="1" applyFont="1" applyBorder="1" applyAlignment="1">
      <alignment horizontal="center" vertical="center"/>
    </xf>
    <xf numFmtId="169" fontId="5" fillId="0" borderId="4" xfId="5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shrinkToFit="1"/>
    </xf>
    <xf numFmtId="1" fontId="28" fillId="2" borderId="11" xfId="0" applyNumberFormat="1" applyFont="1" applyFill="1" applyBorder="1" applyAlignment="1">
      <alignment horizontal="right" vertical="center"/>
    </xf>
    <xf numFmtId="1" fontId="28" fillId="2" borderId="12" xfId="0" applyNumberFormat="1" applyFont="1" applyFill="1" applyBorder="1" applyAlignment="1">
      <alignment horizontal="right" vertical="center"/>
    </xf>
    <xf numFmtId="169" fontId="5" fillId="2" borderId="11" xfId="0" applyNumberFormat="1" applyFont="1" applyFill="1" applyBorder="1" applyAlignment="1">
      <alignment horizontal="right" vertical="center"/>
    </xf>
    <xf numFmtId="169" fontId="5" fillId="2" borderId="12" xfId="0" applyNumberFormat="1" applyFont="1" applyFill="1" applyBorder="1" applyAlignment="1">
      <alignment horizontal="right" vertical="center"/>
    </xf>
    <xf numFmtId="176" fontId="5" fillId="0" borderId="14" xfId="5" applyNumberFormat="1" applyFont="1" applyBorder="1" applyAlignment="1">
      <alignment horizontal="right"/>
    </xf>
    <xf numFmtId="176" fontId="80" fillId="2" borderId="0" xfId="0" applyFont="1" applyFill="1" applyAlignment="1">
      <alignment horizontal="center" vertical="center"/>
    </xf>
    <xf numFmtId="176" fontId="9" fillId="9" borderId="11" xfId="2" applyFont="1" applyFill="1" applyBorder="1" applyAlignment="1">
      <alignment horizontal="center" vertical="center"/>
    </xf>
    <xf numFmtId="176" fontId="9" fillId="9" borderId="12" xfId="2" applyFont="1" applyFill="1" applyBorder="1" applyAlignment="1">
      <alignment horizontal="center" vertical="center"/>
    </xf>
    <xf numFmtId="176" fontId="9" fillId="9" borderId="13" xfId="2" applyFont="1" applyFill="1" applyBorder="1" applyAlignment="1">
      <alignment horizontal="center" vertical="center"/>
    </xf>
    <xf numFmtId="176" fontId="8" fillId="6" borderId="11" xfId="2" applyFont="1" applyFill="1" applyBorder="1" applyAlignment="1">
      <alignment horizontal="center" vertical="center"/>
    </xf>
    <xf numFmtId="176" fontId="8" fillId="6" borderId="12" xfId="2" applyFont="1" applyFill="1" applyBorder="1" applyAlignment="1">
      <alignment horizontal="center" vertical="center"/>
    </xf>
    <xf numFmtId="176" fontId="8" fillId="6" borderId="13" xfId="2" applyFont="1" applyFill="1" applyBorder="1" applyAlignment="1">
      <alignment horizontal="center" vertical="center"/>
    </xf>
    <xf numFmtId="176" fontId="3" fillId="10" borderId="11" xfId="2" applyFont="1" applyFill="1" applyBorder="1" applyAlignment="1">
      <alignment horizontal="center" vertical="center"/>
    </xf>
    <xf numFmtId="176" fontId="3" fillId="10" borderId="12" xfId="2" applyFont="1" applyFill="1" applyBorder="1" applyAlignment="1">
      <alignment horizontal="center" vertical="center"/>
    </xf>
    <xf numFmtId="176" fontId="3" fillId="10" borderId="13" xfId="2" applyFont="1" applyFill="1" applyBorder="1" applyAlignment="1">
      <alignment horizontal="center" vertical="center"/>
    </xf>
    <xf numFmtId="176" fontId="11" fillId="10" borderId="11" xfId="1" applyNumberFormat="1" applyFont="1" applyFill="1" applyBorder="1" applyAlignment="1" applyProtection="1">
      <alignment horizontal="center" vertical="center"/>
      <protection locked="0"/>
    </xf>
    <xf numFmtId="176" fontId="11" fillId="10" borderId="12" xfId="1" applyNumberFormat="1" applyFont="1" applyFill="1" applyBorder="1" applyAlignment="1" applyProtection="1">
      <alignment horizontal="center" vertical="center"/>
      <protection locked="0"/>
    </xf>
    <xf numFmtId="176" fontId="11" fillId="10" borderId="13" xfId="1" applyNumberFormat="1" applyFont="1" applyFill="1" applyBorder="1" applyAlignment="1" applyProtection="1">
      <alignment horizontal="center" vertical="center"/>
      <protection locked="0"/>
    </xf>
    <xf numFmtId="181" fontId="52" fillId="12" borderId="14" xfId="0" applyNumberFormat="1" applyFont="1" applyFill="1" applyBorder="1" applyAlignment="1">
      <alignment horizontal="center"/>
    </xf>
    <xf numFmtId="181" fontId="52" fillId="12" borderId="12" xfId="0" applyNumberFormat="1" applyFont="1" applyFill="1" applyBorder="1" applyAlignment="1">
      <alignment horizontal="center"/>
    </xf>
    <xf numFmtId="49" fontId="53" fillId="12" borderId="14" xfId="0" applyNumberFormat="1" applyFont="1" applyFill="1" applyBorder="1" applyAlignment="1">
      <alignment horizontal="left"/>
    </xf>
    <xf numFmtId="49" fontId="52" fillId="12" borderId="12" xfId="0" applyNumberFormat="1" applyFont="1" applyFill="1" applyBorder="1" applyAlignment="1">
      <alignment horizontal="left"/>
    </xf>
    <xf numFmtId="14" fontId="52" fillId="12" borderId="14" xfId="19" applyNumberFormat="1" applyFont="1" applyFill="1" applyBorder="1" applyAlignment="1">
      <alignment horizontal="left"/>
    </xf>
    <xf numFmtId="181" fontId="52" fillId="12" borderId="12" xfId="19" applyNumberFormat="1" applyFont="1" applyFill="1" applyBorder="1" applyAlignment="1">
      <alignment horizontal="center"/>
    </xf>
    <xf numFmtId="181" fontId="52" fillId="12" borderId="14" xfId="19" applyNumberFormat="1" applyFont="1" applyFill="1" applyBorder="1" applyAlignment="1">
      <alignment horizontal="center"/>
    </xf>
    <xf numFmtId="0" fontId="52" fillId="0" borderId="14" xfId="19" applyNumberFormat="1" applyFont="1" applyFill="1" applyBorder="1" applyAlignment="1">
      <alignment horizontal="center"/>
    </xf>
    <xf numFmtId="176" fontId="89" fillId="7" borderId="2" xfId="0" applyFont="1" applyFill="1" applyBorder="1" applyAlignment="1">
      <alignment horizontal="center" vertical="center"/>
    </xf>
    <xf numFmtId="176" fontId="89" fillId="7" borderId="3" xfId="0" applyFont="1" applyFill="1" applyBorder="1" applyAlignment="1">
      <alignment horizontal="center" vertical="center"/>
    </xf>
    <xf numFmtId="176" fontId="89" fillId="7" borderId="4" xfId="0" applyFont="1" applyFill="1" applyBorder="1" applyAlignment="1">
      <alignment horizontal="center" vertical="center"/>
    </xf>
    <xf numFmtId="176" fontId="89" fillId="7" borderId="8" xfId="0" applyFont="1" applyFill="1" applyBorder="1" applyAlignment="1">
      <alignment horizontal="center" vertical="center"/>
    </xf>
    <xf numFmtId="176" fontId="89" fillId="7" borderId="14" xfId="0" applyFont="1" applyFill="1" applyBorder="1" applyAlignment="1">
      <alignment horizontal="center" vertical="center"/>
    </xf>
    <xf numFmtId="176" fontId="89" fillId="7" borderId="9" xfId="0" applyFont="1" applyFill="1" applyBorder="1" applyAlignment="1">
      <alignment horizontal="center" vertical="center"/>
    </xf>
    <xf numFmtId="169" fontId="89" fillId="12" borderId="2" xfId="0" applyNumberFormat="1" applyFont="1" applyFill="1" applyBorder="1" applyAlignment="1">
      <alignment horizontal="center" vertical="center"/>
    </xf>
    <xf numFmtId="169" fontId="89" fillId="12" borderId="3" xfId="0" applyNumberFormat="1" applyFont="1" applyFill="1" applyBorder="1" applyAlignment="1">
      <alignment horizontal="center" vertical="center"/>
    </xf>
    <xf numFmtId="169" fontId="89" fillId="12" borderId="6" xfId="0" applyNumberFormat="1" applyFont="1" applyFill="1" applyBorder="1" applyAlignment="1">
      <alignment horizontal="center" vertical="center"/>
    </xf>
    <xf numFmtId="169" fontId="89" fillId="12" borderId="0" xfId="0" applyNumberFormat="1" applyFont="1" applyFill="1" applyBorder="1" applyAlignment="1">
      <alignment horizontal="center" vertical="center"/>
    </xf>
    <xf numFmtId="169" fontId="89" fillId="12" borderId="8" xfId="0" applyNumberFormat="1" applyFont="1" applyFill="1" applyBorder="1" applyAlignment="1">
      <alignment horizontal="center" vertical="center"/>
    </xf>
    <xf numFmtId="169" fontId="89" fillId="12" borderId="14" xfId="0" applyNumberFormat="1" applyFont="1" applyFill="1" applyBorder="1" applyAlignment="1">
      <alignment horizontal="center" vertical="center"/>
    </xf>
    <xf numFmtId="169" fontId="92" fillId="12" borderId="6" xfId="0" applyNumberFormat="1" applyFont="1" applyFill="1" applyBorder="1" applyAlignment="1">
      <alignment horizontal="center" vertical="center"/>
    </xf>
    <xf numFmtId="169" fontId="92" fillId="12" borderId="0" xfId="0" applyNumberFormat="1" applyFont="1" applyFill="1" applyBorder="1" applyAlignment="1">
      <alignment horizontal="center" vertical="center"/>
    </xf>
    <xf numFmtId="169" fontId="92" fillId="12" borderId="7" xfId="0" applyNumberFormat="1" applyFont="1" applyFill="1" applyBorder="1" applyAlignment="1">
      <alignment horizontal="center" vertical="center"/>
    </xf>
    <xf numFmtId="169" fontId="92" fillId="12" borderId="2" xfId="0" applyNumberFormat="1" applyFont="1" applyFill="1" applyBorder="1" applyAlignment="1">
      <alignment horizontal="center" vertical="center"/>
    </xf>
    <xf numFmtId="169" fontId="92" fillId="12" borderId="3" xfId="0" applyNumberFormat="1" applyFont="1" applyFill="1" applyBorder="1" applyAlignment="1">
      <alignment horizontal="center" vertical="center"/>
    </xf>
    <xf numFmtId="169" fontId="92" fillId="12" borderId="4" xfId="0" applyNumberFormat="1" applyFont="1" applyFill="1" applyBorder="1" applyAlignment="1">
      <alignment horizontal="center" vertical="center"/>
    </xf>
    <xf numFmtId="169" fontId="92" fillId="12" borderId="10" xfId="0" applyNumberFormat="1" applyFont="1" applyFill="1" applyBorder="1" applyAlignment="1">
      <alignment horizontal="center" vertical="center"/>
    </xf>
    <xf numFmtId="169" fontId="92" fillId="12" borderId="5" xfId="0" applyNumberFormat="1" applyFont="1" applyFill="1" applyBorder="1" applyAlignment="1">
      <alignment horizontal="center" vertical="center"/>
    </xf>
    <xf numFmtId="171" fontId="89" fillId="0" borderId="8" xfId="0" applyNumberFormat="1" applyFont="1" applyFill="1" applyBorder="1" applyAlignment="1">
      <alignment horizontal="center" vertical="center"/>
    </xf>
    <xf numFmtId="171" fontId="89" fillId="0" borderId="14" xfId="0" applyNumberFormat="1" applyFont="1" applyFill="1" applyBorder="1" applyAlignment="1">
      <alignment horizontal="center" vertical="center"/>
    </xf>
    <xf numFmtId="169" fontId="89" fillId="17" borderId="11" xfId="0" applyNumberFormat="1" applyFont="1" applyFill="1" applyBorder="1" applyAlignment="1">
      <alignment horizontal="center" vertical="center"/>
    </xf>
    <xf numFmtId="169" fontId="89" fillId="17" borderId="12" xfId="0" applyNumberFormat="1" applyFont="1" applyFill="1" applyBorder="1" applyAlignment="1">
      <alignment horizontal="center" vertical="center"/>
    </xf>
    <xf numFmtId="169" fontId="89" fillId="17" borderId="13" xfId="0" applyNumberFormat="1" applyFont="1" applyFill="1" applyBorder="1" applyAlignment="1">
      <alignment horizontal="center" vertical="center"/>
    </xf>
    <xf numFmtId="181" fontId="89" fillId="8" borderId="11" xfId="0" applyNumberFormat="1" applyFont="1" applyFill="1" applyBorder="1" applyAlignment="1">
      <alignment horizontal="center" vertical="center"/>
    </xf>
    <xf numFmtId="181" fontId="89" fillId="8" borderId="12" xfId="0" applyNumberFormat="1" applyFont="1" applyFill="1" applyBorder="1" applyAlignment="1">
      <alignment horizontal="center" vertical="center"/>
    </xf>
    <xf numFmtId="181" fontId="89" fillId="8" borderId="13" xfId="0" applyNumberFormat="1" applyFont="1" applyFill="1" applyBorder="1" applyAlignment="1">
      <alignment horizontal="center" vertical="center"/>
    </xf>
    <xf numFmtId="169" fontId="92" fillId="12" borderId="8" xfId="0" applyNumberFormat="1" applyFont="1" applyFill="1" applyBorder="1" applyAlignment="1">
      <alignment horizontal="center" vertical="center"/>
    </xf>
    <xf numFmtId="169" fontId="92" fillId="12" borderId="14" xfId="0" applyNumberFormat="1" applyFont="1" applyFill="1" applyBorder="1" applyAlignment="1">
      <alignment horizontal="center" vertical="center"/>
    </xf>
    <xf numFmtId="169" fontId="92" fillId="12" borderId="9" xfId="0" applyNumberFormat="1" applyFont="1" applyFill="1" applyBorder="1" applyAlignment="1">
      <alignment horizontal="center" vertical="center"/>
    </xf>
    <xf numFmtId="176" fontId="1" fillId="0" borderId="0" xfId="2" applyFont="1" applyFill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76" fontId="89" fillId="0" borderId="10" xfId="0" applyFont="1" applyBorder="1"/>
    <xf numFmtId="167" fontId="94" fillId="0" borderId="10" xfId="2" applyNumberFormat="1" applyFont="1" applyFill="1" applyBorder="1" applyAlignment="1">
      <alignment horizontal="center" vertical="center"/>
    </xf>
    <xf numFmtId="167" fontId="96" fillId="0" borderId="10" xfId="2" applyNumberFormat="1" applyFont="1" applyFill="1" applyBorder="1" applyAlignment="1">
      <alignment horizontal="center" vertical="center"/>
    </xf>
    <xf numFmtId="167" fontId="97" fillId="0" borderId="10" xfId="0" applyNumberFormat="1" applyFont="1" applyBorder="1" applyAlignment="1">
      <alignment horizontal="center"/>
    </xf>
    <xf numFmtId="167" fontId="97" fillId="0" borderId="10" xfId="2" applyNumberFormat="1" applyFont="1" applyFill="1" applyBorder="1" applyAlignment="1">
      <alignment horizontal="center" vertical="center"/>
    </xf>
    <xf numFmtId="167" fontId="98" fillId="0" borderId="10" xfId="2" applyNumberFormat="1" applyFont="1" applyFill="1" applyBorder="1" applyAlignment="1">
      <alignment horizontal="center" vertical="center"/>
    </xf>
    <xf numFmtId="167" fontId="99" fillId="0" borderId="10" xfId="2" applyNumberFormat="1" applyFont="1" applyFill="1" applyBorder="1" applyAlignment="1">
      <alignment horizontal="center" vertical="center"/>
    </xf>
    <xf numFmtId="167" fontId="1" fillId="0" borderId="10" xfId="2" applyNumberFormat="1" applyFont="1" applyFill="1" applyBorder="1" applyAlignment="1">
      <alignment horizontal="center" vertical="center"/>
    </xf>
    <xf numFmtId="166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5" fontId="1" fillId="0" borderId="10" xfId="2" applyNumberFormat="1" applyFont="1" applyFill="1" applyBorder="1" applyAlignment="1">
      <alignment horizontal="center" vertical="center"/>
    </xf>
    <xf numFmtId="2" fontId="100" fillId="19" borderId="10" xfId="2" applyNumberFormat="1" applyFon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20" borderId="2" xfId="0" applyNumberFormat="1" applyFont="1" applyFill="1" applyBorder="1" applyAlignment="1">
      <alignment horizontal="center" vertical="center" wrapText="1" shrinkToFit="1"/>
    </xf>
    <xf numFmtId="49" fontId="1" fillId="20" borderId="4" xfId="0" applyNumberFormat="1" applyFont="1" applyFill="1" applyBorder="1" applyAlignment="1">
      <alignment horizontal="center" vertical="center" wrapText="1" shrinkToFit="1"/>
    </xf>
    <xf numFmtId="49" fontId="1" fillId="22" borderId="2" xfId="0" applyNumberFormat="1" applyFont="1" applyFill="1" applyBorder="1" applyAlignment="1">
      <alignment horizontal="center" vertical="center" shrinkToFit="1"/>
    </xf>
    <xf numFmtId="49" fontId="1" fillId="22" borderId="4" xfId="0" applyNumberFormat="1" applyFont="1" applyFill="1" applyBorder="1" applyAlignment="1">
      <alignment horizontal="center" vertical="center" shrinkToFit="1"/>
    </xf>
    <xf numFmtId="49" fontId="1" fillId="0" borderId="0" xfId="2" applyNumberFormat="1" applyFont="1" applyFill="1" applyAlignment="1">
      <alignment horizontal="center" vertical="center"/>
    </xf>
    <xf numFmtId="49" fontId="1" fillId="19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20" borderId="6" xfId="0" applyNumberFormat="1" applyFont="1" applyFill="1" applyBorder="1" applyAlignment="1">
      <alignment horizontal="center" vertical="center" wrapText="1" shrinkToFit="1"/>
    </xf>
    <xf numFmtId="49" fontId="1" fillId="20" borderId="7" xfId="0" applyNumberFormat="1" applyFont="1" applyFill="1" applyBorder="1" applyAlignment="1">
      <alignment horizontal="center" vertical="center" wrapText="1" shrinkToFit="1"/>
    </xf>
    <xf numFmtId="49" fontId="1" fillId="22" borderId="6" xfId="0" applyNumberFormat="1" applyFont="1" applyFill="1" applyBorder="1" applyAlignment="1">
      <alignment horizontal="center" vertical="center" shrinkToFit="1"/>
    </xf>
    <xf numFmtId="49" fontId="1" fillId="22" borderId="7" xfId="0" applyNumberFormat="1" applyFont="1" applyFill="1" applyBorder="1" applyAlignment="1">
      <alignment horizontal="center" vertical="center" shrinkToFit="1"/>
    </xf>
    <xf numFmtId="49" fontId="1" fillId="19" borderId="17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49" fontId="1" fillId="20" borderId="8" xfId="0" applyNumberFormat="1" applyFont="1" applyFill="1" applyBorder="1" applyAlignment="1">
      <alignment horizontal="center" vertical="center" wrapText="1" shrinkToFit="1"/>
    </xf>
    <xf numFmtId="49" fontId="1" fillId="20" borderId="9" xfId="0" applyNumberFormat="1" applyFont="1" applyFill="1" applyBorder="1" applyAlignment="1">
      <alignment horizontal="center" vertical="center" wrapText="1" shrinkToFit="1"/>
    </xf>
    <xf numFmtId="49" fontId="1" fillId="22" borderId="8" xfId="0" applyNumberFormat="1" applyFont="1" applyFill="1" applyBorder="1" applyAlignment="1">
      <alignment horizontal="center" vertical="center" shrinkToFit="1"/>
    </xf>
    <xf numFmtId="49" fontId="1" fillId="22" borderId="9" xfId="0" applyNumberFormat="1" applyFont="1" applyFill="1" applyBorder="1" applyAlignment="1">
      <alignment horizontal="center" vertical="center" shrinkToFit="1"/>
    </xf>
    <xf numFmtId="49" fontId="1" fillId="19" borderId="5" xfId="2" applyNumberFormat="1" applyFont="1" applyFill="1" applyBorder="1" applyAlignment="1">
      <alignment horizontal="center" vertical="center"/>
    </xf>
    <xf numFmtId="49" fontId="1" fillId="19" borderId="5" xfId="2" applyNumberFormat="1" applyFont="1" applyFill="1" applyBorder="1" applyAlignment="1">
      <alignment horizontal="center" vertical="center"/>
    </xf>
    <xf numFmtId="49" fontId="1" fillId="5" borderId="10" xfId="2" applyNumberFormat="1" applyFont="1" applyFill="1" applyBorder="1" applyAlignment="1">
      <alignment horizontal="center" vertical="center"/>
    </xf>
    <xf numFmtId="49" fontId="1" fillId="5" borderId="11" xfId="2" applyNumberFormat="1" applyFont="1" applyFill="1" applyBorder="1" applyAlignment="1">
      <alignment horizontal="center" vertical="center"/>
    </xf>
    <xf numFmtId="49" fontId="1" fillId="5" borderId="12" xfId="2" applyNumberFormat="1" applyFont="1" applyFill="1" applyBorder="1" applyAlignment="1">
      <alignment horizontal="center" vertical="center"/>
    </xf>
    <xf numFmtId="49" fontId="1" fillId="5" borderId="13" xfId="2" applyNumberFormat="1" applyFont="1" applyFill="1" applyBorder="1" applyAlignment="1">
      <alignment horizontal="center" vertical="center"/>
    </xf>
    <xf numFmtId="49" fontId="94" fillId="0" borderId="10" xfId="2" applyNumberFormat="1" applyFont="1" applyFill="1" applyBorder="1" applyAlignment="1">
      <alignment horizontal="center" vertical="center"/>
    </xf>
    <xf numFmtId="49" fontId="1" fillId="21" borderId="5" xfId="0" applyNumberFormat="1" applyFont="1" applyFill="1" applyBorder="1" applyAlignment="1">
      <alignment horizontal="center" vertical="center"/>
    </xf>
    <xf numFmtId="49" fontId="77" fillId="0" borderId="10" xfId="2" applyNumberFormat="1" applyFont="1" applyFill="1" applyBorder="1" applyAlignment="1">
      <alignment horizontal="center" vertical="center"/>
    </xf>
    <xf numFmtId="49" fontId="77" fillId="23" borderId="10" xfId="2" applyNumberFormat="1" applyFont="1" applyFill="1" applyBorder="1" applyAlignment="1">
      <alignment horizontal="center" vertical="center"/>
    </xf>
    <xf numFmtId="49" fontId="1" fillId="19" borderId="10" xfId="2" applyNumberFormat="1" applyFont="1" applyFill="1" applyBorder="1" applyAlignment="1">
      <alignment horizontal="center" vertical="center"/>
    </xf>
    <xf numFmtId="49" fontId="89" fillId="19" borderId="10" xfId="2" applyNumberFormat="1" applyFont="1" applyFill="1" applyBorder="1" applyAlignment="1">
      <alignment horizontal="center" vertical="center"/>
    </xf>
    <xf numFmtId="49" fontId="1" fillId="19" borderId="1" xfId="2" applyNumberFormat="1" applyFont="1" applyFill="1" applyBorder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/>
    <xf numFmtId="49" fontId="74" fillId="0" borderId="0" xfId="0" applyNumberFormat="1" applyFont="1" applyAlignment="1">
      <alignment horizontal="left"/>
    </xf>
    <xf numFmtId="49" fontId="74" fillId="24" borderId="0" xfId="0" applyNumberFormat="1" applyFont="1" applyFill="1" applyAlignment="1">
      <alignment horizontal="center"/>
    </xf>
    <xf numFmtId="181" fontId="74" fillId="0" borderId="0" xfId="0" applyNumberFormat="1" applyFont="1" applyAlignment="1">
      <alignment horizontal="left"/>
    </xf>
    <xf numFmtId="49" fontId="74" fillId="0" borderId="0" xfId="0" applyNumberFormat="1" applyFont="1" applyAlignment="1">
      <alignment horizontal="center"/>
    </xf>
    <xf numFmtId="49" fontId="74" fillId="0" borderId="19" xfId="0" applyNumberFormat="1" applyFont="1" applyBorder="1" applyAlignment="1">
      <alignment horizontal="right"/>
    </xf>
    <xf numFmtId="49" fontId="89" fillId="0" borderId="0" xfId="0" applyNumberFormat="1" applyFont="1" applyFill="1" applyAlignment="1"/>
    <xf numFmtId="49" fontId="1" fillId="0" borderId="0" xfId="0" applyNumberFormat="1" applyFont="1" applyBorder="1" applyAlignment="1">
      <alignment horizontal="left" vertical="center"/>
    </xf>
    <xf numFmtId="49" fontId="89" fillId="0" borderId="14" xfId="0" applyNumberFormat="1" applyFont="1" applyFill="1" applyBorder="1" applyAlignment="1">
      <alignment horizontal="left" vertical="center"/>
    </xf>
    <xf numFmtId="49" fontId="89" fillId="0" borderId="12" xfId="0" applyNumberFormat="1" applyFont="1" applyFill="1" applyBorder="1" applyAlignment="1">
      <alignment horizontal="left" vertical="center"/>
    </xf>
    <xf numFmtId="49" fontId="89" fillId="0" borderId="0" xfId="0" applyNumberFormat="1" applyFont="1" applyFill="1" applyAlignment="1" applyProtection="1"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89" fillId="0" borderId="12" xfId="0" applyNumberFormat="1" applyFont="1" applyFill="1" applyBorder="1" applyAlignment="1" applyProtection="1">
      <alignment horizontal="left"/>
      <protection locked="0"/>
    </xf>
    <xf numFmtId="49" fontId="89" fillId="0" borderId="12" xfId="0" applyNumberFormat="1" applyFont="1" applyFill="1" applyBorder="1" applyAlignment="1" applyProtection="1">
      <alignment vertical="center"/>
      <protection locked="0"/>
    </xf>
    <xf numFmtId="49" fontId="89" fillId="0" borderId="0" xfId="0" applyNumberFormat="1" applyFont="1" applyFill="1" applyAlignment="1">
      <alignment vertical="center"/>
    </xf>
    <xf numFmtId="49" fontId="89" fillId="0" borderId="0" xfId="0" applyNumberFormat="1" applyFont="1" applyFill="1" applyBorder="1" applyAlignment="1"/>
    <xf numFmtId="49" fontId="89" fillId="0" borderId="0" xfId="0" applyNumberFormat="1" applyFont="1" applyFill="1" applyBorder="1" applyAlignment="1">
      <alignment horizontal="center"/>
    </xf>
    <xf numFmtId="49" fontId="89" fillId="0" borderId="0" xfId="0" applyNumberFormat="1" applyFont="1" applyFill="1" applyBorder="1" applyAlignment="1">
      <alignment vertical="center"/>
    </xf>
    <xf numFmtId="14" fontId="89" fillId="0" borderId="14" xfId="0" applyNumberFormat="1" applyFont="1" applyFill="1" applyBorder="1" applyAlignment="1">
      <alignment horizontal="left" vertical="center"/>
    </xf>
    <xf numFmtId="14" fontId="89" fillId="0" borderId="12" xfId="0" applyNumberFormat="1" applyFont="1" applyFill="1" applyBorder="1" applyAlignment="1">
      <alignment horizontal="left" vertical="center"/>
    </xf>
    <xf numFmtId="176" fontId="89" fillId="0" borderId="0" xfId="0" applyFont="1" applyFill="1" applyAlignment="1">
      <alignment vertical="center"/>
    </xf>
    <xf numFmtId="176" fontId="89" fillId="0" borderId="0" xfId="0" applyFont="1" applyFill="1" applyAlignment="1">
      <alignment horizontal="center" vertical="center"/>
    </xf>
    <xf numFmtId="169" fontId="90" fillId="25" borderId="2" xfId="0" applyNumberFormat="1" applyFont="1" applyFill="1" applyBorder="1" applyAlignment="1">
      <alignment horizontal="center" vertical="center"/>
    </xf>
    <xf numFmtId="169" fontId="90" fillId="25" borderId="3" xfId="0" applyNumberFormat="1" applyFont="1" applyFill="1" applyBorder="1" applyAlignment="1">
      <alignment horizontal="center" vertical="center"/>
    </xf>
    <xf numFmtId="169" fontId="90" fillId="25" borderId="4" xfId="0" applyNumberFormat="1" applyFont="1" applyFill="1" applyBorder="1" applyAlignment="1">
      <alignment horizontal="center" vertical="center"/>
    </xf>
    <xf numFmtId="169" fontId="89" fillId="25" borderId="3" xfId="0" applyNumberFormat="1" applyFont="1" applyFill="1" applyBorder="1" applyAlignment="1">
      <alignment horizontal="center" vertical="center"/>
    </xf>
    <xf numFmtId="169" fontId="89" fillId="25" borderId="4" xfId="0" applyNumberFormat="1" applyFont="1" applyFill="1" applyBorder="1" applyAlignment="1">
      <alignment horizontal="center" vertical="center"/>
    </xf>
    <xf numFmtId="169" fontId="91" fillId="25" borderId="2" xfId="0" applyNumberFormat="1" applyFont="1" applyFill="1" applyBorder="1" applyAlignment="1">
      <alignment horizontal="center" vertical="center"/>
    </xf>
    <xf numFmtId="169" fontId="91" fillId="25" borderId="3" xfId="0" applyNumberFormat="1" applyFont="1" applyFill="1" applyBorder="1" applyAlignment="1">
      <alignment horizontal="center" vertical="center"/>
    </xf>
    <xf numFmtId="169" fontId="91" fillId="25" borderId="4" xfId="0" applyNumberFormat="1" applyFont="1" applyFill="1" applyBorder="1" applyAlignment="1">
      <alignment horizontal="center" vertical="center"/>
    </xf>
    <xf numFmtId="169" fontId="90" fillId="25" borderId="11" xfId="0" applyNumberFormat="1" applyFont="1" applyFill="1" applyBorder="1" applyAlignment="1">
      <alignment horizontal="center" vertical="center"/>
    </xf>
    <xf numFmtId="169" fontId="90" fillId="25" borderId="12" xfId="0" applyNumberFormat="1" applyFont="1" applyFill="1" applyBorder="1" applyAlignment="1">
      <alignment horizontal="center" vertical="center"/>
    </xf>
    <xf numFmtId="169" fontId="90" fillId="25" borderId="13" xfId="0" applyNumberFormat="1" applyFont="1" applyFill="1" applyBorder="1" applyAlignment="1">
      <alignment horizontal="center" vertical="center"/>
    </xf>
    <xf numFmtId="169" fontId="89" fillId="25" borderId="12" xfId="0" applyNumberFormat="1" applyFont="1" applyFill="1" applyBorder="1" applyAlignment="1">
      <alignment horizontal="center" vertical="center"/>
    </xf>
    <xf numFmtId="169" fontId="89" fillId="25" borderId="13" xfId="0" applyNumberFormat="1" applyFont="1" applyFill="1" applyBorder="1" applyAlignment="1">
      <alignment horizontal="center" vertical="center"/>
    </xf>
    <xf numFmtId="169" fontId="91" fillId="25" borderId="11" xfId="0" applyNumberFormat="1" applyFont="1" applyFill="1" applyBorder="1" applyAlignment="1">
      <alignment horizontal="center" vertical="center"/>
    </xf>
    <xf numFmtId="169" fontId="91" fillId="25" borderId="12" xfId="0" applyNumberFormat="1" applyFont="1" applyFill="1" applyBorder="1" applyAlignment="1">
      <alignment horizontal="center" vertical="center"/>
    </xf>
    <xf numFmtId="169" fontId="91" fillId="25" borderId="13" xfId="0" applyNumberFormat="1" applyFont="1" applyFill="1" applyBorder="1" applyAlignment="1">
      <alignment horizontal="center" vertical="center"/>
    </xf>
    <xf numFmtId="176" fontId="89" fillId="26" borderId="2" xfId="0" applyFont="1" applyFill="1" applyBorder="1" applyAlignment="1">
      <alignment horizontal="center" vertical="center"/>
    </xf>
    <xf numFmtId="176" fontId="89" fillId="26" borderId="3" xfId="0" applyFont="1" applyFill="1" applyBorder="1" applyAlignment="1">
      <alignment horizontal="center" vertical="center"/>
    </xf>
    <xf numFmtId="176" fontId="89" fillId="26" borderId="4" xfId="0" applyFont="1" applyFill="1" applyBorder="1" applyAlignment="1">
      <alignment horizontal="center" vertical="center"/>
    </xf>
    <xf numFmtId="176" fontId="89" fillId="26" borderId="11" xfId="0" applyFont="1" applyFill="1" applyBorder="1" applyAlignment="1">
      <alignment horizontal="center" vertical="center"/>
    </xf>
    <xf numFmtId="176" fontId="89" fillId="26" borderId="12" xfId="0" applyFont="1" applyFill="1" applyBorder="1" applyAlignment="1">
      <alignment horizontal="center" vertical="center"/>
    </xf>
    <xf numFmtId="176" fontId="89" fillId="26" borderId="8" xfId="0" applyFont="1" applyFill="1" applyBorder="1" applyAlignment="1">
      <alignment horizontal="center" vertical="top"/>
    </xf>
    <xf numFmtId="176" fontId="89" fillId="26" borderId="14" xfId="0" applyFont="1" applyFill="1" applyBorder="1" applyAlignment="1">
      <alignment horizontal="center" vertical="top"/>
    </xf>
    <xf numFmtId="176" fontId="89" fillId="26" borderId="9" xfId="0" applyFont="1" applyFill="1" applyBorder="1" applyAlignment="1">
      <alignment horizontal="center" vertical="top"/>
    </xf>
    <xf numFmtId="176" fontId="89" fillId="26" borderId="8" xfId="0" applyFont="1" applyFill="1" applyBorder="1" applyAlignment="1">
      <alignment horizontal="center" vertical="center"/>
    </xf>
    <xf numFmtId="176" fontId="89" fillId="26" borderId="14" xfId="0" applyFont="1" applyFill="1" applyBorder="1" applyAlignment="1">
      <alignment horizontal="center" vertical="center"/>
    </xf>
    <xf numFmtId="176" fontId="89" fillId="26" borderId="9" xfId="0" applyFont="1" applyFill="1" applyBorder="1" applyAlignment="1">
      <alignment horizontal="center" vertical="center"/>
    </xf>
    <xf numFmtId="169" fontId="89" fillId="25" borderId="10" xfId="0" applyNumberFormat="1" applyFont="1" applyFill="1" applyBorder="1" applyAlignment="1">
      <alignment horizontal="center" vertical="center"/>
    </xf>
    <xf numFmtId="176" fontId="101" fillId="26" borderId="10" xfId="0" applyFont="1" applyFill="1" applyBorder="1" applyAlignment="1">
      <alignment horizontal="center" vertical="center"/>
    </xf>
    <xf numFmtId="181" fontId="90" fillId="27" borderId="6" xfId="0" applyNumberFormat="1" applyFont="1" applyFill="1" applyBorder="1" applyAlignment="1">
      <alignment horizontal="right" vertical="center"/>
    </xf>
    <xf numFmtId="181" fontId="90" fillId="27" borderId="0" xfId="0" applyNumberFormat="1" applyFont="1" applyFill="1" applyBorder="1" applyAlignment="1">
      <alignment horizontal="right" vertical="center"/>
    </xf>
    <xf numFmtId="181" fontId="90" fillId="27" borderId="7" xfId="0" applyNumberFormat="1" applyFont="1" applyFill="1" applyBorder="1" applyAlignment="1">
      <alignment horizontal="right" vertical="center"/>
    </xf>
    <xf numFmtId="181" fontId="90" fillId="27" borderId="8" xfId="0" applyNumberFormat="1" applyFont="1" applyFill="1" applyBorder="1" applyAlignment="1">
      <alignment horizontal="right" vertical="center"/>
    </xf>
    <xf numFmtId="181" fontId="90" fillId="27" borderId="14" xfId="0" applyNumberFormat="1" applyFont="1" applyFill="1" applyBorder="1" applyAlignment="1">
      <alignment horizontal="right" vertical="center"/>
    </xf>
    <xf numFmtId="181" fontId="90" fillId="27" borderId="9" xfId="0" applyNumberFormat="1" applyFont="1" applyFill="1" applyBorder="1" applyAlignment="1">
      <alignment horizontal="right" vertical="center"/>
    </xf>
    <xf numFmtId="1" fontId="92" fillId="27" borderId="6" xfId="0" applyNumberFormat="1" applyFont="1" applyFill="1" applyBorder="1" applyAlignment="1">
      <alignment horizontal="center" vertical="center"/>
    </xf>
    <xf numFmtId="1" fontId="92" fillId="27" borderId="0" xfId="0" applyNumberFormat="1" applyFont="1" applyFill="1" applyBorder="1" applyAlignment="1">
      <alignment horizontal="center" vertical="center"/>
    </xf>
    <xf numFmtId="1" fontId="92" fillId="27" borderId="7" xfId="0" applyNumberFormat="1" applyFont="1" applyFill="1" applyBorder="1" applyAlignment="1">
      <alignment horizontal="center" vertical="center"/>
    </xf>
    <xf numFmtId="1" fontId="92" fillId="27" borderId="8" xfId="0" applyNumberFormat="1" applyFont="1" applyFill="1" applyBorder="1" applyAlignment="1">
      <alignment horizontal="center" vertical="center"/>
    </xf>
    <xf numFmtId="1" fontId="92" fillId="27" borderId="14" xfId="0" applyNumberFormat="1" applyFont="1" applyFill="1" applyBorder="1" applyAlignment="1">
      <alignment horizontal="center" vertical="center"/>
    </xf>
    <xf numFmtId="1" fontId="92" fillId="27" borderId="9" xfId="0" applyNumberFormat="1" applyFont="1" applyFill="1" applyBorder="1" applyAlignment="1">
      <alignment horizontal="center" vertical="center"/>
    </xf>
    <xf numFmtId="176" fontId="89" fillId="26" borderId="13" xfId="0" applyFont="1" applyFill="1" applyBorder="1" applyAlignment="1">
      <alignment horizontal="center" vertical="center"/>
    </xf>
    <xf numFmtId="181" fontId="89" fillId="22" borderId="8" xfId="0" applyNumberFormat="1" applyFont="1" applyFill="1" applyBorder="1" applyAlignment="1">
      <alignment horizontal="center" vertical="center"/>
    </xf>
    <xf numFmtId="181" fontId="89" fillId="22" borderId="14" xfId="0" applyNumberFormat="1" applyFont="1" applyFill="1" applyBorder="1" applyAlignment="1">
      <alignment horizontal="center" vertical="center"/>
    </xf>
    <xf numFmtId="181" fontId="89" fillId="22" borderId="9" xfId="0" applyNumberFormat="1" applyFont="1" applyFill="1" applyBorder="1" applyAlignment="1">
      <alignment horizontal="center" vertical="center"/>
    </xf>
    <xf numFmtId="171" fontId="89" fillId="26" borderId="2" xfId="0" applyNumberFormat="1" applyFont="1" applyFill="1" applyBorder="1" applyAlignment="1">
      <alignment horizontal="left" vertical="center"/>
    </xf>
    <xf numFmtId="171" fontId="89" fillId="26" borderId="3" xfId="0" applyNumberFormat="1" applyFont="1" applyFill="1" applyBorder="1" applyAlignment="1">
      <alignment horizontal="left" vertical="center"/>
    </xf>
    <xf numFmtId="171" fontId="89" fillId="26" borderId="4" xfId="0" applyNumberFormat="1" applyFont="1" applyFill="1" applyBorder="1" applyAlignment="1">
      <alignment horizontal="left" vertical="center"/>
    </xf>
    <xf numFmtId="171" fontId="89" fillId="26" borderId="10" xfId="0" applyNumberFormat="1" applyFont="1" applyFill="1" applyBorder="1" applyAlignment="1">
      <alignment horizontal="left" vertical="center"/>
    </xf>
    <xf numFmtId="171" fontId="89" fillId="26" borderId="5" xfId="0" applyNumberFormat="1" applyFont="1" applyFill="1" applyBorder="1" applyAlignment="1">
      <alignment horizontal="left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44</xdr:row>
          <xdr:rowOff>19050</xdr:rowOff>
        </xdr:from>
        <xdr:to>
          <xdr:col>24</xdr:col>
          <xdr:colOff>57150</xdr:colOff>
          <xdr:row>48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61"/>
  <sheetViews>
    <sheetView view="pageBreakPreview" topLeftCell="A13" zoomScaleNormal="100" zoomScaleSheetLayoutView="100" workbookViewId="0">
      <selection activeCell="AJ57" sqref="AJ57"/>
    </sheetView>
  </sheetViews>
  <sheetFormatPr defaultColWidth="7.5703125" defaultRowHeight="18.75" customHeight="1"/>
  <cols>
    <col min="1" max="7" width="3" style="188" customWidth="1"/>
    <col min="8" max="8" width="3.42578125" style="188" customWidth="1"/>
    <col min="9" max="31" width="3" style="188" customWidth="1"/>
    <col min="32" max="50" width="2.85546875" style="188" customWidth="1"/>
    <col min="51" max="176" width="7.5703125" style="188"/>
    <col min="177" max="177" width="1.5703125" style="188" customWidth="1"/>
    <col min="178" max="181" width="3.5703125" style="188" customWidth="1"/>
    <col min="182" max="185" width="5.42578125" style="188" customWidth="1"/>
    <col min="186" max="201" width="4" style="188" customWidth="1"/>
    <col min="202" max="203" width="3.42578125" style="188" customWidth="1"/>
    <col min="204" max="241" width="3.5703125" style="188" customWidth="1"/>
    <col min="242" max="432" width="7.5703125" style="188"/>
    <col min="433" max="433" width="1.5703125" style="188" customWidth="1"/>
    <col min="434" max="437" width="3.5703125" style="188" customWidth="1"/>
    <col min="438" max="441" width="5.42578125" style="188" customWidth="1"/>
    <col min="442" max="457" width="4" style="188" customWidth="1"/>
    <col min="458" max="459" width="3.42578125" style="188" customWidth="1"/>
    <col min="460" max="497" width="3.5703125" style="188" customWidth="1"/>
    <col min="498" max="688" width="7.5703125" style="188"/>
    <col min="689" max="689" width="1.5703125" style="188" customWidth="1"/>
    <col min="690" max="693" width="3.5703125" style="188" customWidth="1"/>
    <col min="694" max="697" width="5.42578125" style="188" customWidth="1"/>
    <col min="698" max="713" width="4" style="188" customWidth="1"/>
    <col min="714" max="715" width="3.42578125" style="188" customWidth="1"/>
    <col min="716" max="753" width="3.5703125" style="188" customWidth="1"/>
    <col min="754" max="944" width="7.5703125" style="188"/>
    <col min="945" max="945" width="1.5703125" style="188" customWidth="1"/>
    <col min="946" max="949" width="3.5703125" style="188" customWidth="1"/>
    <col min="950" max="953" width="5.42578125" style="188" customWidth="1"/>
    <col min="954" max="969" width="4" style="188" customWidth="1"/>
    <col min="970" max="971" width="3.42578125" style="188" customWidth="1"/>
    <col min="972" max="1009" width="3.5703125" style="188" customWidth="1"/>
    <col min="1010" max="1200" width="7.5703125" style="188"/>
    <col min="1201" max="1201" width="1.5703125" style="188" customWidth="1"/>
    <col min="1202" max="1205" width="3.5703125" style="188" customWidth="1"/>
    <col min="1206" max="1209" width="5.42578125" style="188" customWidth="1"/>
    <col min="1210" max="1225" width="4" style="188" customWidth="1"/>
    <col min="1226" max="1227" width="3.42578125" style="188" customWidth="1"/>
    <col min="1228" max="1265" width="3.5703125" style="188" customWidth="1"/>
    <col min="1266" max="1456" width="7.5703125" style="188"/>
    <col min="1457" max="1457" width="1.5703125" style="188" customWidth="1"/>
    <col min="1458" max="1461" width="3.5703125" style="188" customWidth="1"/>
    <col min="1462" max="1465" width="5.42578125" style="188" customWidth="1"/>
    <col min="1466" max="1481" width="4" style="188" customWidth="1"/>
    <col min="1482" max="1483" width="3.42578125" style="188" customWidth="1"/>
    <col min="1484" max="1521" width="3.5703125" style="188" customWidth="1"/>
    <col min="1522" max="1712" width="7.5703125" style="188"/>
    <col min="1713" max="1713" width="1.5703125" style="188" customWidth="1"/>
    <col min="1714" max="1717" width="3.5703125" style="188" customWidth="1"/>
    <col min="1718" max="1721" width="5.42578125" style="188" customWidth="1"/>
    <col min="1722" max="1737" width="4" style="188" customWidth="1"/>
    <col min="1738" max="1739" width="3.42578125" style="188" customWidth="1"/>
    <col min="1740" max="1777" width="3.5703125" style="188" customWidth="1"/>
    <col min="1778" max="1968" width="7.5703125" style="188"/>
    <col min="1969" max="1969" width="1.5703125" style="188" customWidth="1"/>
    <col min="1970" max="1973" width="3.5703125" style="188" customWidth="1"/>
    <col min="1974" max="1977" width="5.42578125" style="188" customWidth="1"/>
    <col min="1978" max="1993" width="4" style="188" customWidth="1"/>
    <col min="1994" max="1995" width="3.42578125" style="188" customWidth="1"/>
    <col min="1996" max="2033" width="3.5703125" style="188" customWidth="1"/>
    <col min="2034" max="2224" width="7.5703125" style="188"/>
    <col min="2225" max="2225" width="1.5703125" style="188" customWidth="1"/>
    <col min="2226" max="2229" width="3.5703125" style="188" customWidth="1"/>
    <col min="2230" max="2233" width="5.42578125" style="188" customWidth="1"/>
    <col min="2234" max="2249" width="4" style="188" customWidth="1"/>
    <col min="2250" max="2251" width="3.42578125" style="188" customWidth="1"/>
    <col min="2252" max="2289" width="3.5703125" style="188" customWidth="1"/>
    <col min="2290" max="2480" width="7.5703125" style="188"/>
    <col min="2481" max="2481" width="1.5703125" style="188" customWidth="1"/>
    <col min="2482" max="2485" width="3.5703125" style="188" customWidth="1"/>
    <col min="2486" max="2489" width="5.42578125" style="188" customWidth="1"/>
    <col min="2490" max="2505" width="4" style="188" customWidth="1"/>
    <col min="2506" max="2507" width="3.42578125" style="188" customWidth="1"/>
    <col min="2508" max="2545" width="3.5703125" style="188" customWidth="1"/>
    <col min="2546" max="2736" width="7.5703125" style="188"/>
    <col min="2737" max="2737" width="1.5703125" style="188" customWidth="1"/>
    <col min="2738" max="2741" width="3.5703125" style="188" customWidth="1"/>
    <col min="2742" max="2745" width="5.42578125" style="188" customWidth="1"/>
    <col min="2746" max="2761" width="4" style="188" customWidth="1"/>
    <col min="2762" max="2763" width="3.42578125" style="188" customWidth="1"/>
    <col min="2764" max="2801" width="3.5703125" style="188" customWidth="1"/>
    <col min="2802" max="2992" width="7.5703125" style="188"/>
    <col min="2993" max="2993" width="1.5703125" style="188" customWidth="1"/>
    <col min="2994" max="2997" width="3.5703125" style="188" customWidth="1"/>
    <col min="2998" max="3001" width="5.42578125" style="188" customWidth="1"/>
    <col min="3002" max="3017" width="4" style="188" customWidth="1"/>
    <col min="3018" max="3019" width="3.42578125" style="188" customWidth="1"/>
    <col min="3020" max="3057" width="3.5703125" style="188" customWidth="1"/>
    <col min="3058" max="3248" width="7.5703125" style="188"/>
    <col min="3249" max="3249" width="1.5703125" style="188" customWidth="1"/>
    <col min="3250" max="3253" width="3.5703125" style="188" customWidth="1"/>
    <col min="3254" max="3257" width="5.42578125" style="188" customWidth="1"/>
    <col min="3258" max="3273" width="4" style="188" customWidth="1"/>
    <col min="3274" max="3275" width="3.42578125" style="188" customWidth="1"/>
    <col min="3276" max="3313" width="3.5703125" style="188" customWidth="1"/>
    <col min="3314" max="3504" width="7.5703125" style="188"/>
    <col min="3505" max="3505" width="1.5703125" style="188" customWidth="1"/>
    <col min="3506" max="3509" width="3.5703125" style="188" customWidth="1"/>
    <col min="3510" max="3513" width="5.42578125" style="188" customWidth="1"/>
    <col min="3514" max="3529" width="4" style="188" customWidth="1"/>
    <col min="3530" max="3531" width="3.42578125" style="188" customWidth="1"/>
    <col min="3532" max="3569" width="3.5703125" style="188" customWidth="1"/>
    <col min="3570" max="3760" width="7.5703125" style="188"/>
    <col min="3761" max="3761" width="1.5703125" style="188" customWidth="1"/>
    <col min="3762" max="3765" width="3.5703125" style="188" customWidth="1"/>
    <col min="3766" max="3769" width="5.42578125" style="188" customWidth="1"/>
    <col min="3770" max="3785" width="4" style="188" customWidth="1"/>
    <col min="3786" max="3787" width="3.42578125" style="188" customWidth="1"/>
    <col min="3788" max="3825" width="3.5703125" style="188" customWidth="1"/>
    <col min="3826" max="4016" width="7.5703125" style="188"/>
    <col min="4017" max="4017" width="1.5703125" style="188" customWidth="1"/>
    <col min="4018" max="4021" width="3.5703125" style="188" customWidth="1"/>
    <col min="4022" max="4025" width="5.42578125" style="188" customWidth="1"/>
    <col min="4026" max="4041" width="4" style="188" customWidth="1"/>
    <col min="4042" max="4043" width="3.42578125" style="188" customWidth="1"/>
    <col min="4044" max="4081" width="3.5703125" style="188" customWidth="1"/>
    <col min="4082" max="4272" width="7.5703125" style="188"/>
    <col min="4273" max="4273" width="1.5703125" style="188" customWidth="1"/>
    <col min="4274" max="4277" width="3.5703125" style="188" customWidth="1"/>
    <col min="4278" max="4281" width="5.42578125" style="188" customWidth="1"/>
    <col min="4282" max="4297" width="4" style="188" customWidth="1"/>
    <col min="4298" max="4299" width="3.42578125" style="188" customWidth="1"/>
    <col min="4300" max="4337" width="3.5703125" style="188" customWidth="1"/>
    <col min="4338" max="4528" width="7.5703125" style="188"/>
    <col min="4529" max="4529" width="1.5703125" style="188" customWidth="1"/>
    <col min="4530" max="4533" width="3.5703125" style="188" customWidth="1"/>
    <col min="4534" max="4537" width="5.42578125" style="188" customWidth="1"/>
    <col min="4538" max="4553" width="4" style="188" customWidth="1"/>
    <col min="4554" max="4555" width="3.42578125" style="188" customWidth="1"/>
    <col min="4556" max="4593" width="3.5703125" style="188" customWidth="1"/>
    <col min="4594" max="4784" width="7.5703125" style="188"/>
    <col min="4785" max="4785" width="1.5703125" style="188" customWidth="1"/>
    <col min="4786" max="4789" width="3.5703125" style="188" customWidth="1"/>
    <col min="4790" max="4793" width="5.42578125" style="188" customWidth="1"/>
    <col min="4794" max="4809" width="4" style="188" customWidth="1"/>
    <col min="4810" max="4811" width="3.42578125" style="188" customWidth="1"/>
    <col min="4812" max="4849" width="3.5703125" style="188" customWidth="1"/>
    <col min="4850" max="5040" width="7.5703125" style="188"/>
    <col min="5041" max="5041" width="1.5703125" style="188" customWidth="1"/>
    <col min="5042" max="5045" width="3.5703125" style="188" customWidth="1"/>
    <col min="5046" max="5049" width="5.42578125" style="188" customWidth="1"/>
    <col min="5050" max="5065" width="4" style="188" customWidth="1"/>
    <col min="5066" max="5067" width="3.42578125" style="188" customWidth="1"/>
    <col min="5068" max="5105" width="3.5703125" style="188" customWidth="1"/>
    <col min="5106" max="5296" width="7.5703125" style="188"/>
    <col min="5297" max="5297" width="1.5703125" style="188" customWidth="1"/>
    <col min="5298" max="5301" width="3.5703125" style="188" customWidth="1"/>
    <col min="5302" max="5305" width="5.42578125" style="188" customWidth="1"/>
    <col min="5306" max="5321" width="4" style="188" customWidth="1"/>
    <col min="5322" max="5323" width="3.42578125" style="188" customWidth="1"/>
    <col min="5324" max="5361" width="3.5703125" style="188" customWidth="1"/>
    <col min="5362" max="5552" width="7.5703125" style="188"/>
    <col min="5553" max="5553" width="1.5703125" style="188" customWidth="1"/>
    <col min="5554" max="5557" width="3.5703125" style="188" customWidth="1"/>
    <col min="5558" max="5561" width="5.42578125" style="188" customWidth="1"/>
    <col min="5562" max="5577" width="4" style="188" customWidth="1"/>
    <col min="5578" max="5579" width="3.42578125" style="188" customWidth="1"/>
    <col min="5580" max="5617" width="3.5703125" style="188" customWidth="1"/>
    <col min="5618" max="5808" width="7.5703125" style="188"/>
    <col min="5809" max="5809" width="1.5703125" style="188" customWidth="1"/>
    <col min="5810" max="5813" width="3.5703125" style="188" customWidth="1"/>
    <col min="5814" max="5817" width="5.42578125" style="188" customWidth="1"/>
    <col min="5818" max="5833" width="4" style="188" customWidth="1"/>
    <col min="5834" max="5835" width="3.42578125" style="188" customWidth="1"/>
    <col min="5836" max="5873" width="3.5703125" style="188" customWidth="1"/>
    <col min="5874" max="6064" width="7.5703125" style="188"/>
    <col min="6065" max="6065" width="1.5703125" style="188" customWidth="1"/>
    <col min="6066" max="6069" width="3.5703125" style="188" customWidth="1"/>
    <col min="6070" max="6073" width="5.42578125" style="188" customWidth="1"/>
    <col min="6074" max="6089" width="4" style="188" customWidth="1"/>
    <col min="6090" max="6091" width="3.42578125" style="188" customWidth="1"/>
    <col min="6092" max="6129" width="3.5703125" style="188" customWidth="1"/>
    <col min="6130" max="6320" width="7.5703125" style="188"/>
    <col min="6321" max="6321" width="1.5703125" style="188" customWidth="1"/>
    <col min="6322" max="6325" width="3.5703125" style="188" customWidth="1"/>
    <col min="6326" max="6329" width="5.42578125" style="188" customWidth="1"/>
    <col min="6330" max="6345" width="4" style="188" customWidth="1"/>
    <col min="6346" max="6347" width="3.42578125" style="188" customWidth="1"/>
    <col min="6348" max="6385" width="3.5703125" style="188" customWidth="1"/>
    <col min="6386" max="6576" width="7.5703125" style="188"/>
    <col min="6577" max="6577" width="1.5703125" style="188" customWidth="1"/>
    <col min="6578" max="6581" width="3.5703125" style="188" customWidth="1"/>
    <col min="6582" max="6585" width="5.42578125" style="188" customWidth="1"/>
    <col min="6586" max="6601" width="4" style="188" customWidth="1"/>
    <col min="6602" max="6603" width="3.42578125" style="188" customWidth="1"/>
    <col min="6604" max="6641" width="3.5703125" style="188" customWidth="1"/>
    <col min="6642" max="6832" width="7.5703125" style="188"/>
    <col min="6833" max="6833" width="1.5703125" style="188" customWidth="1"/>
    <col min="6834" max="6837" width="3.5703125" style="188" customWidth="1"/>
    <col min="6838" max="6841" width="5.42578125" style="188" customWidth="1"/>
    <col min="6842" max="6857" width="4" style="188" customWidth="1"/>
    <col min="6858" max="6859" width="3.42578125" style="188" customWidth="1"/>
    <col min="6860" max="6897" width="3.5703125" style="188" customWidth="1"/>
    <col min="6898" max="7088" width="7.5703125" style="188"/>
    <col min="7089" max="7089" width="1.5703125" style="188" customWidth="1"/>
    <col min="7090" max="7093" width="3.5703125" style="188" customWidth="1"/>
    <col min="7094" max="7097" width="5.42578125" style="188" customWidth="1"/>
    <col min="7098" max="7113" width="4" style="188" customWidth="1"/>
    <col min="7114" max="7115" width="3.42578125" style="188" customWidth="1"/>
    <col min="7116" max="7153" width="3.5703125" style="188" customWidth="1"/>
    <col min="7154" max="7344" width="7.5703125" style="188"/>
    <col min="7345" max="7345" width="1.5703125" style="188" customWidth="1"/>
    <col min="7346" max="7349" width="3.5703125" style="188" customWidth="1"/>
    <col min="7350" max="7353" width="5.42578125" style="188" customWidth="1"/>
    <col min="7354" max="7369" width="4" style="188" customWidth="1"/>
    <col min="7370" max="7371" width="3.42578125" style="188" customWidth="1"/>
    <col min="7372" max="7409" width="3.5703125" style="188" customWidth="1"/>
    <col min="7410" max="7600" width="7.5703125" style="188"/>
    <col min="7601" max="7601" width="1.5703125" style="188" customWidth="1"/>
    <col min="7602" max="7605" width="3.5703125" style="188" customWidth="1"/>
    <col min="7606" max="7609" width="5.42578125" style="188" customWidth="1"/>
    <col min="7610" max="7625" width="4" style="188" customWidth="1"/>
    <col min="7626" max="7627" width="3.42578125" style="188" customWidth="1"/>
    <col min="7628" max="7665" width="3.5703125" style="188" customWidth="1"/>
    <col min="7666" max="7856" width="7.5703125" style="188"/>
    <col min="7857" max="7857" width="1.5703125" style="188" customWidth="1"/>
    <col min="7858" max="7861" width="3.5703125" style="188" customWidth="1"/>
    <col min="7862" max="7865" width="5.42578125" style="188" customWidth="1"/>
    <col min="7866" max="7881" width="4" style="188" customWidth="1"/>
    <col min="7882" max="7883" width="3.42578125" style="188" customWidth="1"/>
    <col min="7884" max="7921" width="3.5703125" style="188" customWidth="1"/>
    <col min="7922" max="8112" width="7.5703125" style="188"/>
    <col min="8113" max="8113" width="1.5703125" style="188" customWidth="1"/>
    <col min="8114" max="8117" width="3.5703125" style="188" customWidth="1"/>
    <col min="8118" max="8121" width="5.42578125" style="188" customWidth="1"/>
    <col min="8122" max="8137" width="4" style="188" customWidth="1"/>
    <col min="8138" max="8139" width="3.42578125" style="188" customWidth="1"/>
    <col min="8140" max="8177" width="3.5703125" style="188" customWidth="1"/>
    <col min="8178" max="8368" width="7.5703125" style="188"/>
    <col min="8369" max="8369" width="1.5703125" style="188" customWidth="1"/>
    <col min="8370" max="8373" width="3.5703125" style="188" customWidth="1"/>
    <col min="8374" max="8377" width="5.42578125" style="188" customWidth="1"/>
    <col min="8378" max="8393" width="4" style="188" customWidth="1"/>
    <col min="8394" max="8395" width="3.42578125" style="188" customWidth="1"/>
    <col min="8396" max="8433" width="3.5703125" style="188" customWidth="1"/>
    <col min="8434" max="8624" width="7.5703125" style="188"/>
    <col min="8625" max="8625" width="1.5703125" style="188" customWidth="1"/>
    <col min="8626" max="8629" width="3.5703125" style="188" customWidth="1"/>
    <col min="8630" max="8633" width="5.42578125" style="188" customWidth="1"/>
    <col min="8634" max="8649" width="4" style="188" customWidth="1"/>
    <col min="8650" max="8651" width="3.42578125" style="188" customWidth="1"/>
    <col min="8652" max="8689" width="3.5703125" style="188" customWidth="1"/>
    <col min="8690" max="8880" width="7.5703125" style="188"/>
    <col min="8881" max="8881" width="1.5703125" style="188" customWidth="1"/>
    <col min="8882" max="8885" width="3.5703125" style="188" customWidth="1"/>
    <col min="8886" max="8889" width="5.42578125" style="188" customWidth="1"/>
    <col min="8890" max="8905" width="4" style="188" customWidth="1"/>
    <col min="8906" max="8907" width="3.42578125" style="188" customWidth="1"/>
    <col min="8908" max="8945" width="3.5703125" style="188" customWidth="1"/>
    <col min="8946" max="9136" width="7.5703125" style="188"/>
    <col min="9137" max="9137" width="1.5703125" style="188" customWidth="1"/>
    <col min="9138" max="9141" width="3.5703125" style="188" customWidth="1"/>
    <col min="9142" max="9145" width="5.42578125" style="188" customWidth="1"/>
    <col min="9146" max="9161" width="4" style="188" customWidth="1"/>
    <col min="9162" max="9163" width="3.42578125" style="188" customWidth="1"/>
    <col min="9164" max="9201" width="3.5703125" style="188" customWidth="1"/>
    <col min="9202" max="9392" width="7.5703125" style="188"/>
    <col min="9393" max="9393" width="1.5703125" style="188" customWidth="1"/>
    <col min="9394" max="9397" width="3.5703125" style="188" customWidth="1"/>
    <col min="9398" max="9401" width="5.42578125" style="188" customWidth="1"/>
    <col min="9402" max="9417" width="4" style="188" customWidth="1"/>
    <col min="9418" max="9419" width="3.42578125" style="188" customWidth="1"/>
    <col min="9420" max="9457" width="3.5703125" style="188" customWidth="1"/>
    <col min="9458" max="9648" width="7.5703125" style="188"/>
    <col min="9649" max="9649" width="1.5703125" style="188" customWidth="1"/>
    <col min="9650" max="9653" width="3.5703125" style="188" customWidth="1"/>
    <col min="9654" max="9657" width="5.42578125" style="188" customWidth="1"/>
    <col min="9658" max="9673" width="4" style="188" customWidth="1"/>
    <col min="9674" max="9675" width="3.42578125" style="188" customWidth="1"/>
    <col min="9676" max="9713" width="3.5703125" style="188" customWidth="1"/>
    <col min="9714" max="9904" width="7.5703125" style="188"/>
    <col min="9905" max="9905" width="1.5703125" style="188" customWidth="1"/>
    <col min="9906" max="9909" width="3.5703125" style="188" customWidth="1"/>
    <col min="9910" max="9913" width="5.42578125" style="188" customWidth="1"/>
    <col min="9914" max="9929" width="4" style="188" customWidth="1"/>
    <col min="9930" max="9931" width="3.42578125" style="188" customWidth="1"/>
    <col min="9932" max="9969" width="3.5703125" style="188" customWidth="1"/>
    <col min="9970" max="10160" width="7.5703125" style="188"/>
    <col min="10161" max="10161" width="1.5703125" style="188" customWidth="1"/>
    <col min="10162" max="10165" width="3.5703125" style="188" customWidth="1"/>
    <col min="10166" max="10169" width="5.42578125" style="188" customWidth="1"/>
    <col min="10170" max="10185" width="4" style="188" customWidth="1"/>
    <col min="10186" max="10187" width="3.42578125" style="188" customWidth="1"/>
    <col min="10188" max="10225" width="3.5703125" style="188" customWidth="1"/>
    <col min="10226" max="10416" width="7.5703125" style="188"/>
    <col min="10417" max="10417" width="1.5703125" style="188" customWidth="1"/>
    <col min="10418" max="10421" width="3.5703125" style="188" customWidth="1"/>
    <col min="10422" max="10425" width="5.42578125" style="188" customWidth="1"/>
    <col min="10426" max="10441" width="4" style="188" customWidth="1"/>
    <col min="10442" max="10443" width="3.42578125" style="188" customWidth="1"/>
    <col min="10444" max="10481" width="3.5703125" style="188" customWidth="1"/>
    <col min="10482" max="10672" width="7.5703125" style="188"/>
    <col min="10673" max="10673" width="1.5703125" style="188" customWidth="1"/>
    <col min="10674" max="10677" width="3.5703125" style="188" customWidth="1"/>
    <col min="10678" max="10681" width="5.42578125" style="188" customWidth="1"/>
    <col min="10682" max="10697" width="4" style="188" customWidth="1"/>
    <col min="10698" max="10699" width="3.42578125" style="188" customWidth="1"/>
    <col min="10700" max="10737" width="3.5703125" style="188" customWidth="1"/>
    <col min="10738" max="10928" width="7.5703125" style="188"/>
    <col min="10929" max="10929" width="1.5703125" style="188" customWidth="1"/>
    <col min="10930" max="10933" width="3.5703125" style="188" customWidth="1"/>
    <col min="10934" max="10937" width="5.42578125" style="188" customWidth="1"/>
    <col min="10938" max="10953" width="4" style="188" customWidth="1"/>
    <col min="10954" max="10955" width="3.42578125" style="188" customWidth="1"/>
    <col min="10956" max="10993" width="3.5703125" style="188" customWidth="1"/>
    <col min="10994" max="11184" width="7.5703125" style="188"/>
    <col min="11185" max="11185" width="1.5703125" style="188" customWidth="1"/>
    <col min="11186" max="11189" width="3.5703125" style="188" customWidth="1"/>
    <col min="11190" max="11193" width="5.42578125" style="188" customWidth="1"/>
    <col min="11194" max="11209" width="4" style="188" customWidth="1"/>
    <col min="11210" max="11211" width="3.42578125" style="188" customWidth="1"/>
    <col min="11212" max="11249" width="3.5703125" style="188" customWidth="1"/>
    <col min="11250" max="11440" width="7.5703125" style="188"/>
    <col min="11441" max="11441" width="1.5703125" style="188" customWidth="1"/>
    <col min="11442" max="11445" width="3.5703125" style="188" customWidth="1"/>
    <col min="11446" max="11449" width="5.42578125" style="188" customWidth="1"/>
    <col min="11450" max="11465" width="4" style="188" customWidth="1"/>
    <col min="11466" max="11467" width="3.42578125" style="188" customWidth="1"/>
    <col min="11468" max="11505" width="3.5703125" style="188" customWidth="1"/>
    <col min="11506" max="11696" width="7.5703125" style="188"/>
    <col min="11697" max="11697" width="1.5703125" style="188" customWidth="1"/>
    <col min="11698" max="11701" width="3.5703125" style="188" customWidth="1"/>
    <col min="11702" max="11705" width="5.42578125" style="188" customWidth="1"/>
    <col min="11706" max="11721" width="4" style="188" customWidth="1"/>
    <col min="11722" max="11723" width="3.42578125" style="188" customWidth="1"/>
    <col min="11724" max="11761" width="3.5703125" style="188" customWidth="1"/>
    <col min="11762" max="11952" width="7.5703125" style="188"/>
    <col min="11953" max="11953" width="1.5703125" style="188" customWidth="1"/>
    <col min="11954" max="11957" width="3.5703125" style="188" customWidth="1"/>
    <col min="11958" max="11961" width="5.42578125" style="188" customWidth="1"/>
    <col min="11962" max="11977" width="4" style="188" customWidth="1"/>
    <col min="11978" max="11979" width="3.42578125" style="188" customWidth="1"/>
    <col min="11980" max="12017" width="3.5703125" style="188" customWidth="1"/>
    <col min="12018" max="12208" width="7.5703125" style="188"/>
    <col min="12209" max="12209" width="1.5703125" style="188" customWidth="1"/>
    <col min="12210" max="12213" width="3.5703125" style="188" customWidth="1"/>
    <col min="12214" max="12217" width="5.42578125" style="188" customWidth="1"/>
    <col min="12218" max="12233" width="4" style="188" customWidth="1"/>
    <col min="12234" max="12235" width="3.42578125" style="188" customWidth="1"/>
    <col min="12236" max="12273" width="3.5703125" style="188" customWidth="1"/>
    <col min="12274" max="12464" width="7.5703125" style="188"/>
    <col min="12465" max="12465" width="1.5703125" style="188" customWidth="1"/>
    <col min="12466" max="12469" width="3.5703125" style="188" customWidth="1"/>
    <col min="12470" max="12473" width="5.42578125" style="188" customWidth="1"/>
    <col min="12474" max="12489" width="4" style="188" customWidth="1"/>
    <col min="12490" max="12491" width="3.42578125" style="188" customWidth="1"/>
    <col min="12492" max="12529" width="3.5703125" style="188" customWidth="1"/>
    <col min="12530" max="12720" width="7.5703125" style="188"/>
    <col min="12721" max="12721" width="1.5703125" style="188" customWidth="1"/>
    <col min="12722" max="12725" width="3.5703125" style="188" customWidth="1"/>
    <col min="12726" max="12729" width="5.42578125" style="188" customWidth="1"/>
    <col min="12730" max="12745" width="4" style="188" customWidth="1"/>
    <col min="12746" max="12747" width="3.42578125" style="188" customWidth="1"/>
    <col min="12748" max="12785" width="3.5703125" style="188" customWidth="1"/>
    <col min="12786" max="12976" width="7.5703125" style="188"/>
    <col min="12977" max="12977" width="1.5703125" style="188" customWidth="1"/>
    <col min="12978" max="12981" width="3.5703125" style="188" customWidth="1"/>
    <col min="12982" max="12985" width="5.42578125" style="188" customWidth="1"/>
    <col min="12986" max="13001" width="4" style="188" customWidth="1"/>
    <col min="13002" max="13003" width="3.42578125" style="188" customWidth="1"/>
    <col min="13004" max="13041" width="3.5703125" style="188" customWidth="1"/>
    <col min="13042" max="13232" width="7.5703125" style="188"/>
    <col min="13233" max="13233" width="1.5703125" style="188" customWidth="1"/>
    <col min="13234" max="13237" width="3.5703125" style="188" customWidth="1"/>
    <col min="13238" max="13241" width="5.42578125" style="188" customWidth="1"/>
    <col min="13242" max="13257" width="4" style="188" customWidth="1"/>
    <col min="13258" max="13259" width="3.42578125" style="188" customWidth="1"/>
    <col min="13260" max="13297" width="3.5703125" style="188" customWidth="1"/>
    <col min="13298" max="13488" width="7.5703125" style="188"/>
    <col min="13489" max="13489" width="1.5703125" style="188" customWidth="1"/>
    <col min="13490" max="13493" width="3.5703125" style="188" customWidth="1"/>
    <col min="13494" max="13497" width="5.42578125" style="188" customWidth="1"/>
    <col min="13498" max="13513" width="4" style="188" customWidth="1"/>
    <col min="13514" max="13515" width="3.42578125" style="188" customWidth="1"/>
    <col min="13516" max="13553" width="3.5703125" style="188" customWidth="1"/>
    <col min="13554" max="13744" width="7.5703125" style="188"/>
    <col min="13745" max="13745" width="1.5703125" style="188" customWidth="1"/>
    <col min="13746" max="13749" width="3.5703125" style="188" customWidth="1"/>
    <col min="13750" max="13753" width="5.42578125" style="188" customWidth="1"/>
    <col min="13754" max="13769" width="4" style="188" customWidth="1"/>
    <col min="13770" max="13771" width="3.42578125" style="188" customWidth="1"/>
    <col min="13772" max="13809" width="3.5703125" style="188" customWidth="1"/>
    <col min="13810" max="14000" width="7.5703125" style="188"/>
    <col min="14001" max="14001" width="1.5703125" style="188" customWidth="1"/>
    <col min="14002" max="14005" width="3.5703125" style="188" customWidth="1"/>
    <col min="14006" max="14009" width="5.42578125" style="188" customWidth="1"/>
    <col min="14010" max="14025" width="4" style="188" customWidth="1"/>
    <col min="14026" max="14027" width="3.42578125" style="188" customWidth="1"/>
    <col min="14028" max="14065" width="3.5703125" style="188" customWidth="1"/>
    <col min="14066" max="14256" width="7.5703125" style="188"/>
    <col min="14257" max="14257" width="1.5703125" style="188" customWidth="1"/>
    <col min="14258" max="14261" width="3.5703125" style="188" customWidth="1"/>
    <col min="14262" max="14265" width="5.42578125" style="188" customWidth="1"/>
    <col min="14266" max="14281" width="4" style="188" customWidth="1"/>
    <col min="14282" max="14283" width="3.42578125" style="188" customWidth="1"/>
    <col min="14284" max="14321" width="3.5703125" style="188" customWidth="1"/>
    <col min="14322" max="14512" width="7.5703125" style="188"/>
    <col min="14513" max="14513" width="1.5703125" style="188" customWidth="1"/>
    <col min="14514" max="14517" width="3.5703125" style="188" customWidth="1"/>
    <col min="14518" max="14521" width="5.42578125" style="188" customWidth="1"/>
    <col min="14522" max="14537" width="4" style="188" customWidth="1"/>
    <col min="14538" max="14539" width="3.42578125" style="188" customWidth="1"/>
    <col min="14540" max="14577" width="3.5703125" style="188" customWidth="1"/>
    <col min="14578" max="14768" width="7.5703125" style="188"/>
    <col min="14769" max="14769" width="1.5703125" style="188" customWidth="1"/>
    <col min="14770" max="14773" width="3.5703125" style="188" customWidth="1"/>
    <col min="14774" max="14777" width="5.42578125" style="188" customWidth="1"/>
    <col min="14778" max="14793" width="4" style="188" customWidth="1"/>
    <col min="14794" max="14795" width="3.42578125" style="188" customWidth="1"/>
    <col min="14796" max="14833" width="3.5703125" style="188" customWidth="1"/>
    <col min="14834" max="15024" width="7.5703125" style="188"/>
    <col min="15025" max="15025" width="1.5703125" style="188" customWidth="1"/>
    <col min="15026" max="15029" width="3.5703125" style="188" customWidth="1"/>
    <col min="15030" max="15033" width="5.42578125" style="188" customWidth="1"/>
    <col min="15034" max="15049" width="4" style="188" customWidth="1"/>
    <col min="15050" max="15051" width="3.42578125" style="188" customWidth="1"/>
    <col min="15052" max="15089" width="3.5703125" style="188" customWidth="1"/>
    <col min="15090" max="15280" width="7.5703125" style="188"/>
    <col min="15281" max="15281" width="1.5703125" style="188" customWidth="1"/>
    <col min="15282" max="15285" width="3.5703125" style="188" customWidth="1"/>
    <col min="15286" max="15289" width="5.42578125" style="188" customWidth="1"/>
    <col min="15290" max="15305" width="4" style="188" customWidth="1"/>
    <col min="15306" max="15307" width="3.42578125" style="188" customWidth="1"/>
    <col min="15308" max="15345" width="3.5703125" style="188" customWidth="1"/>
    <col min="15346" max="15536" width="7.5703125" style="188"/>
    <col min="15537" max="15537" width="1.5703125" style="188" customWidth="1"/>
    <col min="15538" max="15541" width="3.5703125" style="188" customWidth="1"/>
    <col min="15542" max="15545" width="5.42578125" style="188" customWidth="1"/>
    <col min="15546" max="15561" width="4" style="188" customWidth="1"/>
    <col min="15562" max="15563" width="3.42578125" style="188" customWidth="1"/>
    <col min="15564" max="15601" width="3.5703125" style="188" customWidth="1"/>
    <col min="15602" max="15792" width="7.5703125" style="188"/>
    <col min="15793" max="15793" width="1.5703125" style="188" customWidth="1"/>
    <col min="15794" max="15797" width="3.5703125" style="188" customWidth="1"/>
    <col min="15798" max="15801" width="5.42578125" style="188" customWidth="1"/>
    <col min="15802" max="15817" width="4" style="188" customWidth="1"/>
    <col min="15818" max="15819" width="3.42578125" style="188" customWidth="1"/>
    <col min="15820" max="15857" width="3.5703125" style="188" customWidth="1"/>
    <col min="15858" max="16048" width="7.5703125" style="188"/>
    <col min="16049" max="16049" width="1.5703125" style="188" customWidth="1"/>
    <col min="16050" max="16053" width="3.5703125" style="188" customWidth="1"/>
    <col min="16054" max="16057" width="5.42578125" style="188" customWidth="1"/>
    <col min="16058" max="16073" width="4" style="188" customWidth="1"/>
    <col min="16074" max="16075" width="3.42578125" style="188" customWidth="1"/>
    <col min="16076" max="16113" width="3.5703125" style="188" customWidth="1"/>
    <col min="16114" max="16384" width="7.5703125" style="188"/>
  </cols>
  <sheetData>
    <row r="1" spans="1:37" ht="21.75">
      <c r="A1" s="293" t="s">
        <v>33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184" t="s">
        <v>34</v>
      </c>
      <c r="M1" s="184"/>
      <c r="N1" s="184"/>
      <c r="O1" s="184"/>
      <c r="P1" s="185"/>
      <c r="Q1" s="290" t="s">
        <v>129</v>
      </c>
      <c r="R1" s="290"/>
      <c r="S1" s="290"/>
      <c r="T1" s="290"/>
      <c r="U1" s="290"/>
      <c r="V1" s="290"/>
      <c r="W1" s="184"/>
      <c r="X1" s="186" t="s">
        <v>130</v>
      </c>
      <c r="Y1" s="184"/>
      <c r="Z1" s="408">
        <v>1</v>
      </c>
      <c r="AA1" s="408"/>
      <c r="AB1" s="186" t="s">
        <v>131</v>
      </c>
      <c r="AC1" s="408">
        <v>1</v>
      </c>
      <c r="AD1" s="408"/>
      <c r="AE1" s="187"/>
    </row>
    <row r="2" spans="1:37" ht="21.75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186" t="s">
        <v>35</v>
      </c>
      <c r="M2" s="184"/>
      <c r="N2" s="186"/>
      <c r="O2" s="184"/>
      <c r="Q2" s="405">
        <v>42459</v>
      </c>
      <c r="R2" s="405"/>
      <c r="S2" s="405"/>
      <c r="T2" s="405"/>
      <c r="U2" s="186" t="s">
        <v>36</v>
      </c>
      <c r="V2" s="184"/>
      <c r="W2" s="189"/>
      <c r="X2" s="189"/>
      <c r="Y2" s="189"/>
      <c r="Z2" s="405">
        <v>42459</v>
      </c>
      <c r="AA2" s="405"/>
      <c r="AB2" s="405"/>
      <c r="AC2" s="405"/>
      <c r="AD2" s="405"/>
      <c r="AE2" s="187"/>
    </row>
    <row r="3" spans="1:37" ht="21.75">
      <c r="A3" s="294" t="s">
        <v>61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184" t="s">
        <v>38</v>
      </c>
      <c r="M3" s="184"/>
      <c r="N3" s="184"/>
      <c r="O3" s="184"/>
      <c r="P3" s="184"/>
      <c r="R3" s="406">
        <v>23</v>
      </c>
      <c r="S3" s="406"/>
      <c r="T3" s="190" t="s">
        <v>176</v>
      </c>
      <c r="U3" s="407">
        <v>50</v>
      </c>
      <c r="V3" s="407"/>
      <c r="W3" s="191" t="s">
        <v>39</v>
      </c>
      <c r="X3" s="184"/>
      <c r="Y3" s="184"/>
      <c r="Z3" s="184"/>
      <c r="AA3" s="184"/>
      <c r="AB3" s="184"/>
      <c r="AC3" s="184"/>
      <c r="AD3" s="184"/>
      <c r="AE3" s="192"/>
    </row>
    <row r="4" spans="1:37" ht="21.75">
      <c r="A4" s="295" t="s">
        <v>116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184" t="s">
        <v>62</v>
      </c>
      <c r="M4" s="184"/>
      <c r="N4" s="184"/>
      <c r="O4" s="184"/>
      <c r="P4" s="184"/>
      <c r="Q4" s="284" t="s">
        <v>63</v>
      </c>
      <c r="R4" s="284"/>
      <c r="S4" s="184"/>
      <c r="T4" s="184"/>
      <c r="U4" s="184"/>
      <c r="V4" s="184"/>
      <c r="W4" s="184"/>
      <c r="X4" s="184"/>
      <c r="Y4" s="284" t="s">
        <v>64</v>
      </c>
      <c r="Z4" s="284"/>
      <c r="AA4" s="184"/>
      <c r="AB4" s="184"/>
      <c r="AC4" s="184"/>
      <c r="AD4" s="184"/>
      <c r="AE4" s="192"/>
    </row>
    <row r="5" spans="1:37" s="197" customFormat="1" ht="23.1" customHeight="1">
      <c r="A5" s="193" t="s">
        <v>40</v>
      </c>
      <c r="B5" s="194"/>
      <c r="C5" s="194"/>
      <c r="D5" s="194"/>
      <c r="E5" s="194"/>
      <c r="F5" s="195"/>
      <c r="G5" s="298" t="s">
        <v>132</v>
      </c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196"/>
      <c r="AG5" s="198"/>
      <c r="AH5" s="198"/>
      <c r="AI5" s="199"/>
      <c r="AJ5" s="200"/>
      <c r="AK5" s="201"/>
    </row>
    <row r="6" spans="1:37" s="197" customFormat="1" ht="23.1" customHeight="1">
      <c r="A6" s="202" t="s">
        <v>149</v>
      </c>
      <c r="B6" s="203"/>
      <c r="C6" s="203"/>
      <c r="D6" s="203"/>
      <c r="E6" s="203" t="s">
        <v>73</v>
      </c>
      <c r="F6" s="204"/>
      <c r="G6" s="292" t="s">
        <v>156</v>
      </c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196"/>
      <c r="AG6" s="198"/>
      <c r="AH6" s="198"/>
      <c r="AI6" s="199"/>
      <c r="AJ6" s="200"/>
      <c r="AK6" s="201"/>
    </row>
    <row r="7" spans="1:37" s="197" customFormat="1" ht="23.1" customHeight="1">
      <c r="A7" s="193" t="s">
        <v>65</v>
      </c>
      <c r="B7" s="194"/>
      <c r="C7" s="194"/>
      <c r="D7" s="194"/>
      <c r="E7" s="194"/>
      <c r="G7" s="288" t="s">
        <v>41</v>
      </c>
      <c r="H7" s="288"/>
      <c r="I7" s="288"/>
      <c r="J7" s="288"/>
      <c r="K7" s="288"/>
      <c r="L7" s="288"/>
      <c r="M7" s="288"/>
      <c r="N7" s="288"/>
      <c r="O7" s="288"/>
      <c r="P7" s="205" t="s">
        <v>42</v>
      </c>
      <c r="Q7" s="206"/>
      <c r="U7" s="288" t="s">
        <v>116</v>
      </c>
      <c r="V7" s="288"/>
      <c r="W7" s="288"/>
      <c r="X7" s="288"/>
      <c r="Y7" s="288"/>
      <c r="Z7" s="288"/>
      <c r="AA7" s="288"/>
      <c r="AB7" s="288"/>
      <c r="AC7" s="288"/>
      <c r="AD7" s="196"/>
    </row>
    <row r="8" spans="1:37" s="197" customFormat="1" ht="23.1" customHeight="1">
      <c r="A8" s="193" t="s">
        <v>43</v>
      </c>
      <c r="D8" s="291" t="s">
        <v>117</v>
      </c>
      <c r="E8" s="291"/>
      <c r="F8" s="291"/>
      <c r="G8" s="291"/>
      <c r="H8" s="291"/>
      <c r="I8" s="291"/>
      <c r="J8" s="291"/>
      <c r="K8" s="291"/>
      <c r="L8" s="286" t="s">
        <v>44</v>
      </c>
      <c r="M8" s="286"/>
      <c r="N8" s="286"/>
      <c r="O8" s="207"/>
      <c r="P8" s="403">
        <v>1234567</v>
      </c>
      <c r="Q8" s="403"/>
      <c r="R8" s="403"/>
      <c r="S8" s="403"/>
      <c r="T8" s="403"/>
      <c r="U8" s="403"/>
      <c r="V8" s="403"/>
      <c r="W8" s="287" t="s">
        <v>45</v>
      </c>
      <c r="X8" s="287"/>
      <c r="Y8" s="404" t="s">
        <v>118</v>
      </c>
      <c r="Z8" s="404"/>
      <c r="AA8" s="404"/>
      <c r="AB8" s="404"/>
      <c r="AC8" s="404"/>
      <c r="AD8" s="196"/>
      <c r="AE8" s="208"/>
    </row>
    <row r="9" spans="1:37" s="197" customFormat="1" ht="23.1" customHeight="1">
      <c r="A9" s="209" t="s">
        <v>47</v>
      </c>
      <c r="B9" s="196"/>
      <c r="C9" s="194"/>
      <c r="D9" s="401">
        <v>0</v>
      </c>
      <c r="E9" s="401"/>
      <c r="F9" s="210" t="s">
        <v>37</v>
      </c>
      <c r="G9" s="401">
        <v>600</v>
      </c>
      <c r="H9" s="401"/>
      <c r="I9" s="289" t="s">
        <v>23</v>
      </c>
      <c r="J9" s="289"/>
      <c r="N9" s="211" t="s">
        <v>48</v>
      </c>
      <c r="O9" s="401">
        <v>1E-3</v>
      </c>
      <c r="P9" s="402"/>
      <c r="Q9" s="402"/>
      <c r="R9" s="402"/>
      <c r="S9" s="212" t="str">
        <f>I9</f>
        <v>g</v>
      </c>
      <c r="T9" s="195"/>
      <c r="U9" s="195"/>
      <c r="V9" s="195"/>
      <c r="W9" s="213"/>
      <c r="X9" s="285"/>
      <c r="Y9" s="285"/>
      <c r="Z9" s="285"/>
      <c r="AA9" s="285"/>
      <c r="AB9" s="196"/>
      <c r="AC9" s="196"/>
      <c r="AD9" s="196"/>
    </row>
    <row r="10" spans="1:37" s="197" customFormat="1" ht="23.1" customHeight="1">
      <c r="A10" s="214" t="s">
        <v>66</v>
      </c>
      <c r="B10" s="214"/>
      <c r="C10" s="214"/>
      <c r="D10" s="214"/>
      <c r="E10" s="214"/>
      <c r="F10" s="209"/>
      <c r="G10" s="209"/>
      <c r="H10" s="209" t="s">
        <v>67</v>
      </c>
      <c r="J10" s="215"/>
      <c r="L10" s="209" t="s">
        <v>68</v>
      </c>
      <c r="N10" s="209"/>
      <c r="O10" s="216"/>
      <c r="P10" s="217"/>
      <c r="Q10" s="218"/>
      <c r="R10" s="219"/>
      <c r="S10" s="220"/>
      <c r="T10" s="221"/>
      <c r="U10" s="221"/>
      <c r="V10" s="221"/>
      <c r="W10" s="222"/>
      <c r="X10" s="222"/>
      <c r="Y10" s="222"/>
      <c r="Z10" s="222"/>
      <c r="AA10" s="222"/>
      <c r="AB10" s="222"/>
      <c r="AC10" s="222"/>
      <c r="AD10" s="196"/>
      <c r="AE10" s="208"/>
    </row>
    <row r="11" spans="1:37" s="197" customFormat="1" ht="6.95" customHeight="1">
      <c r="A11" s="223"/>
      <c r="B11" s="223"/>
      <c r="C11" s="223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6"/>
      <c r="AB11" s="196"/>
      <c r="AC11" s="196"/>
      <c r="AD11" s="196"/>
      <c r="AE11" s="208"/>
    </row>
    <row r="12" spans="1:37" s="197" customFormat="1" ht="23.1" customHeight="1">
      <c r="A12" s="501" t="s">
        <v>150</v>
      </c>
      <c r="B12" s="501"/>
      <c r="C12" s="501"/>
      <c r="D12" s="501"/>
      <c r="E12" s="501"/>
      <c r="F12" s="501"/>
      <c r="G12" s="502" t="s">
        <v>73</v>
      </c>
      <c r="H12" s="503" t="s">
        <v>16</v>
      </c>
      <c r="I12" s="503"/>
      <c r="J12" s="503"/>
      <c r="K12" s="503"/>
      <c r="L12" s="503"/>
      <c r="M12" s="503"/>
      <c r="N12" s="503"/>
      <c r="O12" s="196"/>
      <c r="P12" s="509"/>
      <c r="Q12" s="510"/>
      <c r="R12" s="511" t="s">
        <v>46</v>
      </c>
      <c r="S12" s="511"/>
      <c r="T12" s="512"/>
      <c r="U12" s="513">
        <v>43070</v>
      </c>
      <c r="V12" s="513"/>
      <c r="W12" s="513"/>
      <c r="X12" s="513"/>
      <c r="Y12" s="513"/>
      <c r="Z12" s="513"/>
      <c r="AA12" s="196"/>
      <c r="AB12" s="196"/>
      <c r="AC12" s="196"/>
      <c r="AD12" s="196"/>
      <c r="AE12" s="225"/>
    </row>
    <row r="13" spans="1:37" s="197" customFormat="1" ht="23.1" customHeight="1">
      <c r="A13" s="501" t="s">
        <v>150</v>
      </c>
      <c r="B13" s="501"/>
      <c r="C13" s="501"/>
      <c r="D13" s="501"/>
      <c r="E13" s="501"/>
      <c r="F13" s="501"/>
      <c r="G13" s="502" t="s">
        <v>73</v>
      </c>
      <c r="H13" s="504" t="s">
        <v>17</v>
      </c>
      <c r="I13" s="504"/>
      <c r="J13" s="504"/>
      <c r="K13" s="504"/>
      <c r="L13" s="504"/>
      <c r="M13" s="504"/>
      <c r="N13" s="504"/>
      <c r="O13" s="196"/>
      <c r="P13" s="509"/>
      <c r="Q13" s="510"/>
      <c r="R13" s="511" t="s">
        <v>46</v>
      </c>
      <c r="S13" s="511"/>
      <c r="T13" s="512"/>
      <c r="U13" s="514">
        <v>43070</v>
      </c>
      <c r="V13" s="514"/>
      <c r="W13" s="514"/>
      <c r="X13" s="514"/>
      <c r="Y13" s="514"/>
      <c r="Z13" s="514"/>
      <c r="AA13" s="196"/>
      <c r="AB13" s="196"/>
      <c r="AC13" s="196"/>
      <c r="AD13" s="196"/>
    </row>
    <row r="14" spans="1:37" s="197" customFormat="1" ht="23.1" customHeight="1">
      <c r="A14" s="501" t="s">
        <v>150</v>
      </c>
      <c r="B14" s="501"/>
      <c r="C14" s="501"/>
      <c r="D14" s="501"/>
      <c r="E14" s="501"/>
      <c r="F14" s="501"/>
      <c r="G14" s="502" t="s">
        <v>73</v>
      </c>
      <c r="H14" s="504" t="s">
        <v>162</v>
      </c>
      <c r="I14" s="504"/>
      <c r="J14" s="504"/>
      <c r="K14" s="504"/>
      <c r="L14" s="504"/>
      <c r="M14" s="504"/>
      <c r="N14" s="504"/>
      <c r="O14" s="196"/>
      <c r="P14" s="509"/>
      <c r="Q14" s="510"/>
      <c r="R14" s="511" t="s">
        <v>46</v>
      </c>
      <c r="S14" s="511"/>
      <c r="T14" s="512"/>
      <c r="U14" s="514">
        <v>43141</v>
      </c>
      <c r="V14" s="514"/>
      <c r="W14" s="514"/>
      <c r="X14" s="514"/>
      <c r="Y14" s="514"/>
      <c r="Z14" s="514"/>
      <c r="AA14" s="196"/>
      <c r="AB14" s="196"/>
      <c r="AC14" s="196"/>
      <c r="AD14" s="196"/>
    </row>
    <row r="15" spans="1:37" s="197" customFormat="1" ht="23.1" customHeight="1">
      <c r="A15" s="501" t="s">
        <v>150</v>
      </c>
      <c r="B15" s="501"/>
      <c r="C15" s="501"/>
      <c r="D15" s="501"/>
      <c r="E15" s="501"/>
      <c r="F15" s="501"/>
      <c r="G15" s="502" t="s">
        <v>73</v>
      </c>
      <c r="H15" s="504" t="s">
        <v>18</v>
      </c>
      <c r="I15" s="504"/>
      <c r="J15" s="504"/>
      <c r="K15" s="504"/>
      <c r="L15" s="504"/>
      <c r="M15" s="504"/>
      <c r="N15" s="504"/>
      <c r="O15" s="196"/>
      <c r="P15" s="509"/>
      <c r="Q15" s="510"/>
      <c r="R15" s="511" t="s">
        <v>46</v>
      </c>
      <c r="S15" s="511"/>
      <c r="T15" s="512"/>
      <c r="U15" s="514">
        <v>43070</v>
      </c>
      <c r="V15" s="514"/>
      <c r="W15" s="514"/>
      <c r="X15" s="514"/>
      <c r="Y15" s="514"/>
      <c r="Z15" s="514"/>
      <c r="AA15" s="196"/>
      <c r="AB15" s="196"/>
      <c r="AC15" s="196"/>
      <c r="AD15" s="196"/>
    </row>
    <row r="16" spans="1:37" s="197" customFormat="1" ht="23.1" customHeight="1">
      <c r="A16" s="501" t="s">
        <v>150</v>
      </c>
      <c r="B16" s="501"/>
      <c r="C16" s="501"/>
      <c r="D16" s="501"/>
      <c r="E16" s="501"/>
      <c r="F16" s="501"/>
      <c r="G16" s="502" t="s">
        <v>73</v>
      </c>
      <c r="H16" s="504" t="s">
        <v>163</v>
      </c>
      <c r="I16" s="504"/>
      <c r="J16" s="504"/>
      <c r="K16" s="504"/>
      <c r="L16" s="504"/>
      <c r="M16" s="504"/>
      <c r="N16" s="504"/>
      <c r="O16" s="196"/>
      <c r="P16" s="509"/>
      <c r="Q16" s="510"/>
      <c r="R16" s="511" t="s">
        <v>46</v>
      </c>
      <c r="S16" s="511"/>
      <c r="T16" s="512"/>
      <c r="U16" s="514">
        <v>43141</v>
      </c>
      <c r="V16" s="514"/>
      <c r="W16" s="514"/>
      <c r="X16" s="514"/>
      <c r="Y16" s="514"/>
      <c r="Z16" s="514"/>
      <c r="AA16" s="196"/>
      <c r="AB16" s="196"/>
      <c r="AC16" s="196"/>
      <c r="AD16" s="196"/>
    </row>
    <row r="17" spans="1:35" s="197" customFormat="1" ht="23.1" customHeight="1">
      <c r="A17" s="501" t="s">
        <v>150</v>
      </c>
      <c r="B17" s="501"/>
      <c r="C17" s="501"/>
      <c r="D17" s="501"/>
      <c r="E17" s="501"/>
      <c r="F17" s="501"/>
      <c r="G17" s="502" t="s">
        <v>73</v>
      </c>
      <c r="H17" s="504" t="s">
        <v>164</v>
      </c>
      <c r="I17" s="504"/>
      <c r="J17" s="504"/>
      <c r="K17" s="504"/>
      <c r="L17" s="504"/>
      <c r="M17" s="504"/>
      <c r="N17" s="504"/>
      <c r="O17" s="196"/>
      <c r="P17" s="509"/>
      <c r="Q17" s="510"/>
      <c r="R17" s="511" t="s">
        <v>46</v>
      </c>
      <c r="S17" s="511"/>
      <c r="T17" s="512"/>
      <c r="U17" s="514">
        <v>43141</v>
      </c>
      <c r="V17" s="514"/>
      <c r="W17" s="514"/>
      <c r="X17" s="514"/>
      <c r="Y17" s="514"/>
      <c r="Z17" s="514"/>
      <c r="AA17" s="196"/>
      <c r="AB17" s="196"/>
      <c r="AC17" s="196"/>
      <c r="AD17" s="196"/>
    </row>
    <row r="18" spans="1:35" s="197" customFormat="1" ht="23.1" customHeight="1">
      <c r="A18" s="501" t="s">
        <v>150</v>
      </c>
      <c r="B18" s="501"/>
      <c r="C18" s="501"/>
      <c r="D18" s="501"/>
      <c r="E18" s="501"/>
      <c r="F18" s="501"/>
      <c r="G18" s="502" t="s">
        <v>73</v>
      </c>
      <c r="H18" s="504" t="s">
        <v>19</v>
      </c>
      <c r="I18" s="504"/>
      <c r="J18" s="504"/>
      <c r="K18" s="504"/>
      <c r="L18" s="504"/>
      <c r="M18" s="504"/>
      <c r="N18" s="504"/>
      <c r="O18" s="196"/>
      <c r="P18" s="509"/>
      <c r="Q18" s="510"/>
      <c r="R18" s="511" t="s">
        <v>46</v>
      </c>
      <c r="S18" s="511"/>
      <c r="T18" s="512"/>
      <c r="U18" s="514">
        <v>43070</v>
      </c>
      <c r="V18" s="514"/>
      <c r="W18" s="514"/>
      <c r="X18" s="514"/>
      <c r="Y18" s="514"/>
      <c r="Z18" s="514"/>
      <c r="AA18" s="196"/>
      <c r="AB18" s="196"/>
      <c r="AC18" s="196"/>
      <c r="AD18" s="196"/>
    </row>
    <row r="19" spans="1:35" s="197" customFormat="1" ht="23.1" customHeight="1">
      <c r="A19" s="501" t="s">
        <v>150</v>
      </c>
      <c r="B19" s="501"/>
      <c r="C19" s="501"/>
      <c r="D19" s="501"/>
      <c r="E19" s="501"/>
      <c r="F19" s="501"/>
      <c r="G19" s="502" t="s">
        <v>73</v>
      </c>
      <c r="H19" s="504" t="s">
        <v>165</v>
      </c>
      <c r="I19" s="504"/>
      <c r="J19" s="504"/>
      <c r="K19" s="504"/>
      <c r="L19" s="504"/>
      <c r="M19" s="504"/>
      <c r="N19" s="504"/>
      <c r="O19" s="196"/>
      <c r="P19" s="509"/>
      <c r="Q19" s="510"/>
      <c r="R19" s="511" t="s">
        <v>46</v>
      </c>
      <c r="S19" s="511"/>
      <c r="T19" s="512"/>
      <c r="U19" s="514">
        <v>43061</v>
      </c>
      <c r="V19" s="514"/>
      <c r="W19" s="514"/>
      <c r="X19" s="514"/>
      <c r="Y19" s="514"/>
      <c r="Z19" s="514"/>
      <c r="AA19" s="196"/>
      <c r="AB19" s="196"/>
      <c r="AC19" s="196"/>
      <c r="AD19" s="196"/>
    </row>
    <row r="20" spans="1:35" s="197" customFormat="1" ht="22.5" customHeight="1">
      <c r="A20" s="505" t="str">
        <f>[23]Certificate!C22</f>
        <v>Calibration Procedure</v>
      </c>
      <c r="B20" s="505"/>
      <c r="C20" s="505"/>
      <c r="D20" s="505"/>
      <c r="E20" s="505"/>
      <c r="F20" s="505"/>
      <c r="G20" s="506" t="s">
        <v>73</v>
      </c>
      <c r="H20" s="507" t="s">
        <v>143</v>
      </c>
      <c r="I20" s="508"/>
      <c r="J20" s="508"/>
      <c r="K20" s="508"/>
      <c r="L20" s="508"/>
      <c r="M20" s="508"/>
      <c r="N20" s="508"/>
      <c r="P20" s="515"/>
      <c r="Q20" s="515"/>
      <c r="R20" s="515"/>
      <c r="S20" s="515"/>
      <c r="T20" s="515"/>
      <c r="U20" s="515"/>
      <c r="V20" s="515"/>
      <c r="W20" s="516"/>
      <c r="X20" s="516"/>
      <c r="Y20" s="516"/>
      <c r="Z20" s="515"/>
      <c r="AD20" s="227"/>
    </row>
    <row r="21" spans="1:35" s="197" customFormat="1" ht="18" customHeight="1">
      <c r="W21" s="226"/>
      <c r="X21" s="226"/>
      <c r="Y21" s="226"/>
      <c r="AD21" s="227"/>
    </row>
    <row r="22" spans="1:35" s="197" customFormat="1" ht="18" customHeight="1">
      <c r="A22" s="228" t="s">
        <v>69</v>
      </c>
    </row>
    <row r="23" spans="1:35" s="197" customFormat="1" ht="21.75">
      <c r="A23" s="229" t="s">
        <v>114</v>
      </c>
      <c r="B23" s="230"/>
      <c r="C23" s="230"/>
      <c r="D23" s="231"/>
      <c r="E23" s="232"/>
      <c r="F23" s="232"/>
      <c r="G23" s="232"/>
      <c r="H23" s="232"/>
      <c r="I23" s="232"/>
      <c r="J23" s="232"/>
      <c r="K23" s="232"/>
      <c r="L23" s="232"/>
      <c r="M23" s="232"/>
      <c r="N23" s="229" t="s">
        <v>122</v>
      </c>
      <c r="O23" s="232"/>
      <c r="P23" s="232"/>
      <c r="Q23" s="232"/>
      <c r="R23" s="232"/>
      <c r="S23" s="232"/>
      <c r="T23" s="230"/>
      <c r="U23" s="230"/>
      <c r="V23" s="231"/>
      <c r="W23" s="282"/>
      <c r="X23" s="282"/>
      <c r="Y23" s="283"/>
      <c r="Z23" s="283"/>
      <c r="AA23" s="231"/>
    </row>
    <row r="24" spans="1:35" s="197" customFormat="1" ht="21" customHeight="1">
      <c r="A24" s="533" t="s">
        <v>11</v>
      </c>
      <c r="B24" s="534"/>
      <c r="C24" s="535"/>
      <c r="D24" s="434">
        <v>1</v>
      </c>
      <c r="E24" s="435"/>
      <c r="F24" s="435"/>
      <c r="G24" s="436"/>
      <c r="H24" s="434">
        <v>2</v>
      </c>
      <c r="I24" s="435"/>
      <c r="J24" s="435"/>
      <c r="K24" s="436"/>
      <c r="L24" s="434">
        <v>3</v>
      </c>
      <c r="M24" s="435"/>
      <c r="N24" s="435"/>
      <c r="O24" s="436"/>
      <c r="P24" s="434">
        <v>4</v>
      </c>
      <c r="Q24" s="435"/>
      <c r="R24" s="435"/>
      <c r="S24" s="436"/>
      <c r="T24" s="434">
        <v>5</v>
      </c>
      <c r="U24" s="435"/>
      <c r="V24" s="435"/>
      <c r="W24" s="436"/>
      <c r="X24" s="545" t="s">
        <v>49</v>
      </c>
      <c r="Y24" s="545"/>
      <c r="Z24" s="545"/>
      <c r="AA24" s="545"/>
    </row>
    <row r="25" spans="1:35" s="197" customFormat="1" ht="21" customHeight="1">
      <c r="A25" s="552">
        <f>G9</f>
        <v>600</v>
      </c>
      <c r="B25" s="553"/>
      <c r="C25" s="554"/>
      <c r="D25" s="421"/>
      <c r="E25" s="422"/>
      <c r="F25" s="422"/>
      <c r="G25" s="423"/>
      <c r="H25" s="421"/>
      <c r="I25" s="422"/>
      <c r="J25" s="422"/>
      <c r="K25" s="423"/>
      <c r="L25" s="421"/>
      <c r="M25" s="422"/>
      <c r="N25" s="422"/>
      <c r="O25" s="423"/>
      <c r="P25" s="421"/>
      <c r="Q25" s="422"/>
      <c r="R25" s="422"/>
      <c r="S25" s="423"/>
      <c r="T25" s="421"/>
      <c r="U25" s="422"/>
      <c r="V25" s="422"/>
      <c r="W25" s="423"/>
      <c r="X25" s="545"/>
      <c r="Y25" s="545"/>
      <c r="Z25" s="545"/>
      <c r="AA25" s="545"/>
    </row>
    <row r="26" spans="1:35" s="197" customFormat="1" ht="21" customHeight="1">
      <c r="A26" s="552"/>
      <c r="B26" s="553"/>
      <c r="C26" s="554"/>
      <c r="D26" s="434">
        <v>6</v>
      </c>
      <c r="E26" s="435"/>
      <c r="F26" s="435"/>
      <c r="G26" s="436"/>
      <c r="H26" s="434">
        <v>7</v>
      </c>
      <c r="I26" s="435"/>
      <c r="J26" s="435"/>
      <c r="K26" s="436"/>
      <c r="L26" s="434">
        <v>8</v>
      </c>
      <c r="M26" s="435"/>
      <c r="N26" s="435"/>
      <c r="O26" s="436"/>
      <c r="P26" s="434">
        <v>9</v>
      </c>
      <c r="Q26" s="435"/>
      <c r="R26" s="435"/>
      <c r="S26" s="436"/>
      <c r="T26" s="434">
        <v>10</v>
      </c>
      <c r="U26" s="435"/>
      <c r="V26" s="435"/>
      <c r="W26" s="436"/>
      <c r="X26" s="544" t="str">
        <f>IF(COUNTA(D25:W25,D27:W27)=0,"",_xlfn.STDEV.S(D25:W25,D27:W27))</f>
        <v/>
      </c>
      <c r="Y26" s="544"/>
      <c r="Z26" s="544"/>
      <c r="AA26" s="544"/>
    </row>
    <row r="27" spans="1:35" s="197" customFormat="1" ht="21" customHeight="1">
      <c r="A27" s="555"/>
      <c r="B27" s="556"/>
      <c r="C27" s="557"/>
      <c r="D27" s="437"/>
      <c r="E27" s="438"/>
      <c r="F27" s="438"/>
      <c r="G27" s="439"/>
      <c r="H27" s="437"/>
      <c r="I27" s="438"/>
      <c r="J27" s="438"/>
      <c r="K27" s="439"/>
      <c r="L27" s="437"/>
      <c r="M27" s="438"/>
      <c r="N27" s="438"/>
      <c r="O27" s="439"/>
      <c r="P27" s="437"/>
      <c r="Q27" s="438"/>
      <c r="R27" s="438"/>
      <c r="S27" s="439"/>
      <c r="T27" s="437"/>
      <c r="U27" s="438"/>
      <c r="V27" s="438"/>
      <c r="W27" s="439"/>
      <c r="X27" s="544"/>
      <c r="Y27" s="544"/>
      <c r="Z27" s="544"/>
      <c r="AA27" s="544"/>
      <c r="AF27" s="233"/>
      <c r="AG27" s="233"/>
      <c r="AH27" s="233"/>
      <c r="AI27" s="233"/>
    </row>
    <row r="28" spans="1:35" s="197" customFormat="1" ht="18" customHeight="1">
      <c r="A28" s="228"/>
    </row>
    <row r="29" spans="1:35" s="197" customFormat="1" ht="21.75" customHeight="1">
      <c r="A29" s="231" t="s">
        <v>108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 t="s">
        <v>123</v>
      </c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</row>
    <row r="30" spans="1:35" s="197" customFormat="1" ht="21" customHeight="1">
      <c r="A30" s="533" t="s">
        <v>50</v>
      </c>
      <c r="B30" s="534"/>
      <c r="C30" s="535"/>
      <c r="D30" s="536" t="s">
        <v>144</v>
      </c>
      <c r="E30" s="537"/>
      <c r="F30" s="537"/>
      <c r="G30" s="537"/>
      <c r="H30" s="537"/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3" t="s">
        <v>57</v>
      </c>
      <c r="U30" s="534"/>
      <c r="V30" s="534"/>
      <c r="W30" s="535"/>
      <c r="X30" s="409" t="s">
        <v>4</v>
      </c>
      <c r="Y30" s="410"/>
      <c r="Z30" s="410"/>
      <c r="AA30" s="411"/>
      <c r="AB30" s="533" t="s">
        <v>70</v>
      </c>
      <c r="AC30" s="534"/>
      <c r="AD30" s="534"/>
      <c r="AE30" s="535"/>
    </row>
    <row r="31" spans="1:35" s="197" customFormat="1" ht="21" customHeight="1">
      <c r="A31" s="538" t="str">
        <f>I9</f>
        <v>g</v>
      </c>
      <c r="B31" s="539"/>
      <c r="C31" s="540"/>
      <c r="D31" s="533" t="s">
        <v>53</v>
      </c>
      <c r="E31" s="534"/>
      <c r="F31" s="534"/>
      <c r="G31" s="534"/>
      <c r="H31" s="533" t="s">
        <v>54</v>
      </c>
      <c r="I31" s="534"/>
      <c r="J31" s="534"/>
      <c r="K31" s="534"/>
      <c r="L31" s="533" t="s">
        <v>55</v>
      </c>
      <c r="M31" s="534"/>
      <c r="N31" s="534"/>
      <c r="O31" s="534"/>
      <c r="P31" s="533" t="s">
        <v>56</v>
      </c>
      <c r="Q31" s="534"/>
      <c r="R31" s="534"/>
      <c r="S31" s="534"/>
      <c r="T31" s="541"/>
      <c r="U31" s="542"/>
      <c r="V31" s="542"/>
      <c r="W31" s="543"/>
      <c r="X31" s="412"/>
      <c r="Y31" s="413"/>
      <c r="Z31" s="413"/>
      <c r="AA31" s="414"/>
      <c r="AB31" s="541"/>
      <c r="AC31" s="542"/>
      <c r="AD31" s="542"/>
      <c r="AE31" s="543"/>
    </row>
    <row r="32" spans="1:35" s="197" customFormat="1" ht="21" customHeight="1">
      <c r="A32" s="546">
        <f>G8*10%</f>
        <v>0</v>
      </c>
      <c r="B32" s="547"/>
      <c r="C32" s="548"/>
      <c r="D32" s="415"/>
      <c r="E32" s="416"/>
      <c r="F32" s="416"/>
      <c r="G32" s="416"/>
      <c r="H32" s="415"/>
      <c r="I32" s="416"/>
      <c r="J32" s="416"/>
      <c r="K32" s="416"/>
      <c r="L32" s="415"/>
      <c r="M32" s="416"/>
      <c r="N32" s="416"/>
      <c r="O32" s="416"/>
      <c r="P32" s="415"/>
      <c r="Q32" s="416"/>
      <c r="R32" s="416"/>
      <c r="S32" s="416"/>
      <c r="T32" s="517" t="str">
        <f>IF(COUNTA(D32:S32)=0,"",AVERAGE(D32:S32))</f>
        <v/>
      </c>
      <c r="U32" s="518"/>
      <c r="V32" s="518"/>
      <c r="W32" s="519"/>
      <c r="X32" s="520" t="str">
        <f>IF(COUNTA(D32:S32)=0,"",_xlfn.STDEV.S(D32:S32)/SQRT(4))</f>
        <v/>
      </c>
      <c r="Y32" s="520"/>
      <c r="Z32" s="520"/>
      <c r="AA32" s="521"/>
      <c r="AB32" s="522" t="str">
        <f>IF(T32="","",T32-A32)</f>
        <v/>
      </c>
      <c r="AC32" s="523"/>
      <c r="AD32" s="523"/>
      <c r="AE32" s="524"/>
    </row>
    <row r="33" spans="1:31" s="197" customFormat="1" ht="21" customHeight="1">
      <c r="A33" s="546">
        <f>G9*10%</f>
        <v>60</v>
      </c>
      <c r="B33" s="547"/>
      <c r="C33" s="548"/>
      <c r="D33" s="417"/>
      <c r="E33" s="418"/>
      <c r="F33" s="418"/>
      <c r="G33" s="418"/>
      <c r="H33" s="417"/>
      <c r="I33" s="418"/>
      <c r="J33" s="418"/>
      <c r="K33" s="418"/>
      <c r="L33" s="417"/>
      <c r="M33" s="418"/>
      <c r="N33" s="418"/>
      <c r="O33" s="418"/>
      <c r="P33" s="417"/>
      <c r="Q33" s="418"/>
      <c r="R33" s="418"/>
      <c r="S33" s="418"/>
      <c r="T33" s="517" t="str">
        <f t="shared" ref="T33:T42" si="0">IF(COUNTA(D33:S33)=0,"",AVERAGE(D33:S33))</f>
        <v/>
      </c>
      <c r="U33" s="518"/>
      <c r="V33" s="518"/>
      <c r="W33" s="519"/>
      <c r="X33" s="520" t="str">
        <f t="shared" ref="X33:X42" si="1">IF(COUNTA(D33:S33)=0,"",_xlfn.STDEV.S(D33:S33)/SQRT(4))</f>
        <v/>
      </c>
      <c r="Y33" s="520"/>
      <c r="Z33" s="520"/>
      <c r="AA33" s="521"/>
      <c r="AB33" s="522" t="str">
        <f t="shared" ref="AB33:AB42" si="2">IF(T33="","",T33-A33)</f>
        <v/>
      </c>
      <c r="AC33" s="523"/>
      <c r="AD33" s="523"/>
      <c r="AE33" s="524"/>
    </row>
    <row r="34" spans="1:31" s="197" customFormat="1" ht="21" customHeight="1">
      <c r="A34" s="546">
        <f>G9*20%</f>
        <v>120</v>
      </c>
      <c r="B34" s="547"/>
      <c r="C34" s="548"/>
      <c r="D34" s="417"/>
      <c r="E34" s="418"/>
      <c r="F34" s="418"/>
      <c r="G34" s="418"/>
      <c r="H34" s="417"/>
      <c r="I34" s="418"/>
      <c r="J34" s="418"/>
      <c r="K34" s="418"/>
      <c r="L34" s="417"/>
      <c r="M34" s="418"/>
      <c r="N34" s="418"/>
      <c r="O34" s="418"/>
      <c r="P34" s="417"/>
      <c r="Q34" s="418"/>
      <c r="R34" s="418"/>
      <c r="S34" s="418"/>
      <c r="T34" s="517" t="str">
        <f t="shared" si="0"/>
        <v/>
      </c>
      <c r="U34" s="518"/>
      <c r="V34" s="518"/>
      <c r="W34" s="519"/>
      <c r="X34" s="520" t="str">
        <f t="shared" si="1"/>
        <v/>
      </c>
      <c r="Y34" s="520"/>
      <c r="Z34" s="520"/>
      <c r="AA34" s="521"/>
      <c r="AB34" s="522" t="str">
        <f t="shared" si="2"/>
        <v/>
      </c>
      <c r="AC34" s="523"/>
      <c r="AD34" s="523"/>
      <c r="AE34" s="524"/>
    </row>
    <row r="35" spans="1:31" s="197" customFormat="1" ht="21" customHeight="1">
      <c r="A35" s="546">
        <f>G9*30%</f>
        <v>180</v>
      </c>
      <c r="B35" s="547"/>
      <c r="C35" s="548"/>
      <c r="D35" s="417"/>
      <c r="E35" s="418"/>
      <c r="F35" s="418"/>
      <c r="G35" s="418"/>
      <c r="H35" s="417"/>
      <c r="I35" s="418"/>
      <c r="J35" s="418"/>
      <c r="K35" s="418"/>
      <c r="L35" s="417"/>
      <c r="M35" s="418"/>
      <c r="N35" s="418"/>
      <c r="O35" s="418"/>
      <c r="P35" s="417"/>
      <c r="Q35" s="418"/>
      <c r="R35" s="418"/>
      <c r="S35" s="418"/>
      <c r="T35" s="517" t="str">
        <f t="shared" si="0"/>
        <v/>
      </c>
      <c r="U35" s="518"/>
      <c r="V35" s="518"/>
      <c r="W35" s="519"/>
      <c r="X35" s="520" t="str">
        <f t="shared" si="1"/>
        <v/>
      </c>
      <c r="Y35" s="520"/>
      <c r="Z35" s="520"/>
      <c r="AA35" s="521"/>
      <c r="AB35" s="522" t="str">
        <f t="shared" si="2"/>
        <v/>
      </c>
      <c r="AC35" s="523"/>
      <c r="AD35" s="523"/>
      <c r="AE35" s="524"/>
    </row>
    <row r="36" spans="1:31" s="197" customFormat="1" ht="21" customHeight="1">
      <c r="A36" s="546">
        <f>G9*40%</f>
        <v>240</v>
      </c>
      <c r="B36" s="547"/>
      <c r="C36" s="548"/>
      <c r="D36" s="417"/>
      <c r="E36" s="418"/>
      <c r="F36" s="418"/>
      <c r="G36" s="418"/>
      <c r="H36" s="417"/>
      <c r="I36" s="418"/>
      <c r="J36" s="418"/>
      <c r="K36" s="418"/>
      <c r="L36" s="417"/>
      <c r="M36" s="418"/>
      <c r="N36" s="418"/>
      <c r="O36" s="418"/>
      <c r="P36" s="417"/>
      <c r="Q36" s="418"/>
      <c r="R36" s="418"/>
      <c r="S36" s="418"/>
      <c r="T36" s="517" t="str">
        <f t="shared" si="0"/>
        <v/>
      </c>
      <c r="U36" s="518"/>
      <c r="V36" s="518"/>
      <c r="W36" s="519"/>
      <c r="X36" s="520" t="str">
        <f t="shared" si="1"/>
        <v/>
      </c>
      <c r="Y36" s="520"/>
      <c r="Z36" s="520"/>
      <c r="AA36" s="521"/>
      <c r="AB36" s="522" t="str">
        <f t="shared" si="2"/>
        <v/>
      </c>
      <c r="AC36" s="523"/>
      <c r="AD36" s="523"/>
      <c r="AE36" s="524"/>
    </row>
    <row r="37" spans="1:31" s="197" customFormat="1" ht="21" customHeight="1">
      <c r="A37" s="546">
        <f>G9*50%</f>
        <v>300</v>
      </c>
      <c r="B37" s="547"/>
      <c r="C37" s="548"/>
      <c r="D37" s="417"/>
      <c r="E37" s="418"/>
      <c r="F37" s="418"/>
      <c r="G37" s="418"/>
      <c r="H37" s="417"/>
      <c r="I37" s="418"/>
      <c r="J37" s="418"/>
      <c r="K37" s="418"/>
      <c r="L37" s="417"/>
      <c r="M37" s="418"/>
      <c r="N37" s="418"/>
      <c r="O37" s="418"/>
      <c r="P37" s="417"/>
      <c r="Q37" s="418"/>
      <c r="R37" s="418"/>
      <c r="S37" s="418"/>
      <c r="T37" s="517" t="str">
        <f t="shared" si="0"/>
        <v/>
      </c>
      <c r="U37" s="518"/>
      <c r="V37" s="518"/>
      <c r="W37" s="519"/>
      <c r="X37" s="520" t="str">
        <f t="shared" si="1"/>
        <v/>
      </c>
      <c r="Y37" s="520"/>
      <c r="Z37" s="520"/>
      <c r="AA37" s="521"/>
      <c r="AB37" s="522" t="str">
        <f t="shared" si="2"/>
        <v/>
      </c>
      <c r="AC37" s="523"/>
      <c r="AD37" s="523"/>
      <c r="AE37" s="524"/>
    </row>
    <row r="38" spans="1:31" s="197" customFormat="1" ht="21" customHeight="1">
      <c r="A38" s="546">
        <f>G9*60%</f>
        <v>360</v>
      </c>
      <c r="B38" s="547"/>
      <c r="C38" s="548"/>
      <c r="D38" s="417"/>
      <c r="E38" s="418"/>
      <c r="F38" s="418"/>
      <c r="G38" s="418"/>
      <c r="H38" s="417"/>
      <c r="I38" s="418"/>
      <c r="J38" s="418"/>
      <c r="K38" s="418"/>
      <c r="L38" s="417"/>
      <c r="M38" s="418"/>
      <c r="N38" s="418"/>
      <c r="O38" s="418"/>
      <c r="P38" s="417"/>
      <c r="Q38" s="418"/>
      <c r="R38" s="418"/>
      <c r="S38" s="418"/>
      <c r="T38" s="517" t="str">
        <f t="shared" si="0"/>
        <v/>
      </c>
      <c r="U38" s="518"/>
      <c r="V38" s="518"/>
      <c r="W38" s="519"/>
      <c r="X38" s="520" t="str">
        <f t="shared" si="1"/>
        <v/>
      </c>
      <c r="Y38" s="520"/>
      <c r="Z38" s="520"/>
      <c r="AA38" s="521"/>
      <c r="AB38" s="522" t="str">
        <f t="shared" si="2"/>
        <v/>
      </c>
      <c r="AC38" s="523"/>
      <c r="AD38" s="523"/>
      <c r="AE38" s="524"/>
    </row>
    <row r="39" spans="1:31" s="197" customFormat="1" ht="21" customHeight="1">
      <c r="A39" s="546">
        <f>G9*70%</f>
        <v>420</v>
      </c>
      <c r="B39" s="547"/>
      <c r="C39" s="548"/>
      <c r="D39" s="417"/>
      <c r="E39" s="418"/>
      <c r="F39" s="418"/>
      <c r="G39" s="418"/>
      <c r="H39" s="417"/>
      <c r="I39" s="418"/>
      <c r="J39" s="418"/>
      <c r="K39" s="418"/>
      <c r="L39" s="417"/>
      <c r="M39" s="418"/>
      <c r="N39" s="418"/>
      <c r="O39" s="418"/>
      <c r="P39" s="417"/>
      <c r="Q39" s="418"/>
      <c r="R39" s="418"/>
      <c r="S39" s="418"/>
      <c r="T39" s="517" t="str">
        <f t="shared" si="0"/>
        <v/>
      </c>
      <c r="U39" s="518"/>
      <c r="V39" s="518"/>
      <c r="W39" s="519"/>
      <c r="X39" s="520" t="str">
        <f t="shared" si="1"/>
        <v/>
      </c>
      <c r="Y39" s="520"/>
      <c r="Z39" s="520"/>
      <c r="AA39" s="521"/>
      <c r="AB39" s="522" t="str">
        <f t="shared" si="2"/>
        <v/>
      </c>
      <c r="AC39" s="523"/>
      <c r="AD39" s="523"/>
      <c r="AE39" s="524"/>
    </row>
    <row r="40" spans="1:31" s="197" customFormat="1" ht="21" customHeight="1">
      <c r="A40" s="546">
        <f>G9*80%</f>
        <v>480</v>
      </c>
      <c r="B40" s="547"/>
      <c r="C40" s="548"/>
      <c r="D40" s="417"/>
      <c r="E40" s="418"/>
      <c r="F40" s="418"/>
      <c r="G40" s="418"/>
      <c r="H40" s="417"/>
      <c r="I40" s="418"/>
      <c r="J40" s="418"/>
      <c r="K40" s="418"/>
      <c r="L40" s="417"/>
      <c r="M40" s="418"/>
      <c r="N40" s="418"/>
      <c r="O40" s="418"/>
      <c r="P40" s="417"/>
      <c r="Q40" s="418"/>
      <c r="R40" s="418"/>
      <c r="S40" s="418"/>
      <c r="T40" s="517" t="str">
        <f t="shared" si="0"/>
        <v/>
      </c>
      <c r="U40" s="518"/>
      <c r="V40" s="518"/>
      <c r="W40" s="519"/>
      <c r="X40" s="520" t="str">
        <f t="shared" si="1"/>
        <v/>
      </c>
      <c r="Y40" s="520"/>
      <c r="Z40" s="520"/>
      <c r="AA40" s="521"/>
      <c r="AB40" s="522" t="str">
        <f t="shared" si="2"/>
        <v/>
      </c>
      <c r="AC40" s="523"/>
      <c r="AD40" s="523"/>
      <c r="AE40" s="524"/>
    </row>
    <row r="41" spans="1:31" s="197" customFormat="1" ht="21" customHeight="1">
      <c r="A41" s="546">
        <f>G9*90%</f>
        <v>540</v>
      </c>
      <c r="B41" s="547"/>
      <c r="C41" s="548"/>
      <c r="D41" s="417"/>
      <c r="E41" s="418"/>
      <c r="F41" s="418"/>
      <c r="G41" s="418"/>
      <c r="H41" s="417"/>
      <c r="I41" s="418"/>
      <c r="J41" s="418"/>
      <c r="K41" s="418"/>
      <c r="L41" s="417"/>
      <c r="M41" s="418"/>
      <c r="N41" s="418"/>
      <c r="O41" s="418"/>
      <c r="P41" s="417"/>
      <c r="Q41" s="418"/>
      <c r="R41" s="418"/>
      <c r="S41" s="418"/>
      <c r="T41" s="517" t="str">
        <f t="shared" si="0"/>
        <v/>
      </c>
      <c r="U41" s="518"/>
      <c r="V41" s="518"/>
      <c r="W41" s="519"/>
      <c r="X41" s="520" t="str">
        <f t="shared" si="1"/>
        <v/>
      </c>
      <c r="Y41" s="520"/>
      <c r="Z41" s="520"/>
      <c r="AA41" s="521"/>
      <c r="AB41" s="522" t="str">
        <f t="shared" si="2"/>
        <v/>
      </c>
      <c r="AC41" s="523"/>
      <c r="AD41" s="523"/>
      <c r="AE41" s="524"/>
    </row>
    <row r="42" spans="1:31" s="197" customFormat="1" ht="21" customHeight="1">
      <c r="A42" s="549">
        <f>G9*100%</f>
        <v>600</v>
      </c>
      <c r="B42" s="550"/>
      <c r="C42" s="551"/>
      <c r="D42" s="419"/>
      <c r="E42" s="420"/>
      <c r="F42" s="420"/>
      <c r="G42" s="420"/>
      <c r="H42" s="419"/>
      <c r="I42" s="420"/>
      <c r="J42" s="420"/>
      <c r="K42" s="420"/>
      <c r="L42" s="419"/>
      <c r="M42" s="420"/>
      <c r="N42" s="420"/>
      <c r="O42" s="420"/>
      <c r="P42" s="419"/>
      <c r="Q42" s="420"/>
      <c r="R42" s="420"/>
      <c r="S42" s="420"/>
      <c r="T42" s="525" t="str">
        <f t="shared" si="0"/>
        <v/>
      </c>
      <c r="U42" s="526"/>
      <c r="V42" s="526"/>
      <c r="W42" s="527"/>
      <c r="X42" s="528" t="str">
        <f t="shared" si="1"/>
        <v/>
      </c>
      <c r="Y42" s="528"/>
      <c r="Z42" s="528"/>
      <c r="AA42" s="529"/>
      <c r="AB42" s="530" t="str">
        <f t="shared" si="2"/>
        <v/>
      </c>
      <c r="AC42" s="531"/>
      <c r="AD42" s="531"/>
      <c r="AE42" s="532"/>
    </row>
    <row r="43" spans="1:31" s="197" customFormat="1" ht="21.75">
      <c r="A43" s="234"/>
      <c r="B43" s="234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6"/>
      <c r="P43" s="237"/>
      <c r="Q43" s="237"/>
      <c r="R43" s="238"/>
      <c r="S43" s="239"/>
      <c r="T43" s="239"/>
      <c r="U43" s="240"/>
      <c r="V43" s="241"/>
      <c r="W43" s="241"/>
      <c r="X43" s="242"/>
      <c r="Y43" s="242"/>
      <c r="Z43" s="242"/>
      <c r="AA43" s="243"/>
      <c r="AB43" s="233"/>
    </row>
    <row r="44" spans="1:31" s="197" customFormat="1" ht="21.75">
      <c r="A44" s="244" t="s">
        <v>121</v>
      </c>
      <c r="B44" s="244"/>
      <c r="C44" s="244"/>
      <c r="D44" s="244"/>
      <c r="E44" s="244"/>
      <c r="F44" s="244"/>
      <c r="G44" s="244"/>
      <c r="H44" s="220"/>
      <c r="J44" s="197" t="s">
        <v>124</v>
      </c>
      <c r="U44" s="297"/>
      <c r="V44" s="297"/>
      <c r="W44" s="243"/>
      <c r="X44" s="243"/>
      <c r="Y44" s="243"/>
      <c r="Z44" s="243"/>
      <c r="AA44" s="243"/>
      <c r="AB44" s="186" t="s">
        <v>115</v>
      </c>
    </row>
    <row r="45" spans="1:31" ht="18.75" customHeight="1">
      <c r="A45" s="533" t="s">
        <v>51</v>
      </c>
      <c r="B45" s="534"/>
      <c r="C45" s="535"/>
      <c r="D45" s="536" t="s">
        <v>52</v>
      </c>
      <c r="E45" s="537"/>
      <c r="F45" s="537"/>
      <c r="G45" s="537"/>
      <c r="H45" s="537"/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58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</row>
    <row r="46" spans="1:31" ht="18.75" customHeight="1">
      <c r="A46" s="559">
        <f>G9/4</f>
        <v>150</v>
      </c>
      <c r="B46" s="560"/>
      <c r="C46" s="561"/>
      <c r="D46" s="536" t="s">
        <v>53</v>
      </c>
      <c r="E46" s="537"/>
      <c r="F46" s="537"/>
      <c r="G46" s="558"/>
      <c r="H46" s="536" t="s">
        <v>54</v>
      </c>
      <c r="I46" s="537"/>
      <c r="J46" s="537"/>
      <c r="K46" s="558"/>
      <c r="L46" s="536" t="s">
        <v>55</v>
      </c>
      <c r="M46" s="537"/>
      <c r="N46" s="537"/>
      <c r="O46" s="558"/>
      <c r="P46" s="536" t="s">
        <v>56</v>
      </c>
      <c r="Q46" s="537"/>
      <c r="R46" s="537"/>
      <c r="S46" s="558"/>
      <c r="T46" s="246"/>
      <c r="U46" s="246"/>
      <c r="V46" s="247"/>
      <c r="W46" s="247"/>
      <c r="X46" s="247"/>
      <c r="Y46" s="247"/>
      <c r="Z46" s="248"/>
      <c r="AA46" s="248"/>
      <c r="AB46" s="248"/>
      <c r="AC46" s="248"/>
      <c r="AD46" s="248"/>
    </row>
    <row r="47" spans="1:31" ht="18.75" customHeight="1">
      <c r="A47" s="562" t="s">
        <v>109</v>
      </c>
      <c r="B47" s="563"/>
      <c r="C47" s="564"/>
      <c r="D47" s="421"/>
      <c r="E47" s="422"/>
      <c r="F47" s="422"/>
      <c r="G47" s="423"/>
      <c r="H47" s="424"/>
      <c r="I47" s="425"/>
      <c r="J47" s="425"/>
      <c r="K47" s="425"/>
      <c r="L47" s="424"/>
      <c r="M47" s="425"/>
      <c r="N47" s="425"/>
      <c r="O47" s="426"/>
      <c r="P47" s="427"/>
      <c r="Q47" s="427"/>
      <c r="R47" s="427"/>
      <c r="S47" s="427"/>
      <c r="T47" s="249"/>
      <c r="U47" s="249"/>
      <c r="V47" s="250"/>
      <c r="W47" s="250"/>
      <c r="X47" s="250"/>
      <c r="Y47" s="250"/>
      <c r="Z47" s="251"/>
      <c r="AA47" s="251"/>
      <c r="AB47" s="251"/>
      <c r="AC47" s="251"/>
      <c r="AD47" s="251"/>
    </row>
    <row r="48" spans="1:31" ht="18.75" customHeight="1">
      <c r="A48" s="565" t="s">
        <v>110</v>
      </c>
      <c r="B48" s="565"/>
      <c r="C48" s="565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249"/>
      <c r="U48" s="249"/>
      <c r="V48" s="250"/>
      <c r="W48" s="250"/>
      <c r="X48" s="250"/>
      <c r="Y48" s="250"/>
      <c r="Z48" s="251"/>
      <c r="AA48" s="251"/>
      <c r="AB48" s="251"/>
      <c r="AC48" s="251"/>
      <c r="AD48" s="251"/>
    </row>
    <row r="49" spans="1:33" ht="18.75" customHeight="1">
      <c r="A49" s="565" t="s">
        <v>111</v>
      </c>
      <c r="B49" s="565"/>
      <c r="C49" s="565"/>
      <c r="D49" s="427"/>
      <c r="E49" s="427"/>
      <c r="F49" s="427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249"/>
      <c r="U49" s="249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</row>
    <row r="50" spans="1:33" ht="18.75" customHeight="1">
      <c r="A50" s="565" t="s">
        <v>112</v>
      </c>
      <c r="B50" s="565"/>
      <c r="C50" s="565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249"/>
      <c r="U50" s="249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</row>
    <row r="51" spans="1:33" ht="18.75" customHeight="1">
      <c r="A51" s="566" t="s">
        <v>113</v>
      </c>
      <c r="B51" s="566"/>
      <c r="C51" s="566"/>
      <c r="D51" s="428"/>
      <c r="E51" s="428"/>
      <c r="F51" s="428"/>
      <c r="G51" s="428"/>
      <c r="H51" s="428"/>
      <c r="I51" s="428"/>
      <c r="J51" s="428"/>
      <c r="K51" s="428"/>
      <c r="L51" s="428"/>
      <c r="M51" s="428"/>
      <c r="N51" s="428"/>
      <c r="O51" s="428"/>
      <c r="P51" s="428"/>
      <c r="Q51" s="428"/>
      <c r="R51" s="428"/>
      <c r="S51" s="428"/>
      <c r="T51" s="249"/>
      <c r="U51" s="249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</row>
    <row r="52" spans="1:33" ht="18.75" customHeight="1">
      <c r="A52" s="429" t="s">
        <v>58</v>
      </c>
      <c r="B52" s="430"/>
      <c r="C52" s="430"/>
      <c r="D52" s="430"/>
      <c r="E52" s="431">
        <f>MAX(D47:S51)-MIN(D47:S51)</f>
        <v>0</v>
      </c>
      <c r="F52" s="432"/>
      <c r="G52" s="433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</row>
    <row r="53" spans="1:33" ht="18.75" customHeight="1"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</row>
    <row r="54" spans="1:33" ht="18.75" customHeight="1"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</row>
    <row r="55" spans="1:33" ht="18.75" customHeight="1">
      <c r="A55" s="253" t="s">
        <v>59</v>
      </c>
      <c r="B55" s="253"/>
      <c r="C55" s="253"/>
      <c r="D55" s="253"/>
      <c r="E55" s="201"/>
      <c r="F55" s="296" t="s">
        <v>152</v>
      </c>
      <c r="G55" s="296"/>
      <c r="H55" s="296"/>
      <c r="I55" s="296"/>
      <c r="J55" s="296"/>
      <c r="K55" s="296"/>
      <c r="L55" s="296"/>
      <c r="M55" s="296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</row>
    <row r="57" spans="1:33" ht="18.75" customHeight="1">
      <c r="D57" s="254"/>
      <c r="E57" s="254"/>
      <c r="F57" s="199" t="s">
        <v>151</v>
      </c>
      <c r="G57" s="200"/>
      <c r="H57" s="201"/>
    </row>
    <row r="58" spans="1:33" ht="18.75" customHeight="1">
      <c r="F58" s="199" t="s">
        <v>152</v>
      </c>
    </row>
    <row r="59" spans="1:33" ht="18.75" customHeight="1">
      <c r="F59" s="199" t="s">
        <v>153</v>
      </c>
    </row>
    <row r="60" spans="1:33" ht="18.75" customHeight="1">
      <c r="F60" s="199" t="s">
        <v>154</v>
      </c>
    </row>
    <row r="61" spans="1:33" ht="18.75" customHeight="1">
      <c r="F61" s="199" t="s">
        <v>155</v>
      </c>
    </row>
  </sheetData>
  <mergeCells count="202">
    <mergeCell ref="G5:AC5"/>
    <mergeCell ref="A52:D52"/>
    <mergeCell ref="E52:G52"/>
    <mergeCell ref="A42:C42"/>
    <mergeCell ref="A41:C41"/>
    <mergeCell ref="A40:C40"/>
    <mergeCell ref="D40:G40"/>
    <mergeCell ref="D41:G41"/>
    <mergeCell ref="D42:G42"/>
    <mergeCell ref="H40:K40"/>
    <mergeCell ref="H41:K41"/>
    <mergeCell ref="H42:K42"/>
    <mergeCell ref="A45:C45"/>
    <mergeCell ref="A51:C51"/>
    <mergeCell ref="A50:C50"/>
    <mergeCell ref="D51:G51"/>
    <mergeCell ref="H51:K51"/>
    <mergeCell ref="A46:C46"/>
    <mergeCell ref="L51:O51"/>
    <mergeCell ref="P51:S51"/>
    <mergeCell ref="D33:G33"/>
    <mergeCell ref="A31:C31"/>
    <mergeCell ref="A39:C39"/>
    <mergeCell ref="A38:C38"/>
    <mergeCell ref="A37:C37"/>
    <mergeCell ref="A36:C36"/>
    <mergeCell ref="F55:M55"/>
    <mergeCell ref="U12:Z12"/>
    <mergeCell ref="H13:N13"/>
    <mergeCell ref="U13:Z13"/>
    <mergeCell ref="A24:C24"/>
    <mergeCell ref="H12:N12"/>
    <mergeCell ref="D24:G24"/>
    <mergeCell ref="H24:K24"/>
    <mergeCell ref="L24:O24"/>
    <mergeCell ref="P24:S24"/>
    <mergeCell ref="A32:C32"/>
    <mergeCell ref="D32:G32"/>
    <mergeCell ref="H32:K32"/>
    <mergeCell ref="L32:O32"/>
    <mergeCell ref="P32:S32"/>
    <mergeCell ref="H48:K48"/>
    <mergeCell ref="U44:V44"/>
    <mergeCell ref="P48:S48"/>
    <mergeCell ref="D49:G49"/>
    <mergeCell ref="H49:K49"/>
    <mergeCell ref="L49:O49"/>
    <mergeCell ref="P49:S49"/>
    <mergeCell ref="L48:O48"/>
    <mergeCell ref="L37:O37"/>
    <mergeCell ref="L38:O38"/>
    <mergeCell ref="L39:O39"/>
    <mergeCell ref="D46:G46"/>
    <mergeCell ref="H46:K46"/>
    <mergeCell ref="L46:O46"/>
    <mergeCell ref="P46:S46"/>
    <mergeCell ref="D47:G47"/>
    <mergeCell ref="H47:K47"/>
    <mergeCell ref="L47:O47"/>
    <mergeCell ref="P47:S47"/>
    <mergeCell ref="P37:S37"/>
    <mergeCell ref="P38:S38"/>
    <mergeCell ref="P39:S39"/>
    <mergeCell ref="D50:G50"/>
    <mergeCell ref="H50:K50"/>
    <mergeCell ref="L50:O50"/>
    <mergeCell ref="P50:S50"/>
    <mergeCell ref="D9:E9"/>
    <mergeCell ref="G9:H9"/>
    <mergeCell ref="O9:R9"/>
    <mergeCell ref="A49:C49"/>
    <mergeCell ref="A48:C48"/>
    <mergeCell ref="A47:C47"/>
    <mergeCell ref="D34:G34"/>
    <mergeCell ref="D35:G35"/>
    <mergeCell ref="D36:G36"/>
    <mergeCell ref="D37:G37"/>
    <mergeCell ref="D38:G38"/>
    <mergeCell ref="D39:G39"/>
    <mergeCell ref="H33:K33"/>
    <mergeCell ref="H34:K34"/>
    <mergeCell ref="H35:K35"/>
    <mergeCell ref="L40:O40"/>
    <mergeCell ref="L41:O41"/>
    <mergeCell ref="L42:O42"/>
    <mergeCell ref="D48:G48"/>
    <mergeCell ref="A30:C30"/>
    <mergeCell ref="A35:C35"/>
    <mergeCell ref="A34:C34"/>
    <mergeCell ref="A33:C33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Y4:Z4"/>
    <mergeCell ref="Q4:R4"/>
    <mergeCell ref="AB42:AE42"/>
    <mergeCell ref="X34:AA34"/>
    <mergeCell ref="X35:AA35"/>
    <mergeCell ref="X36:AA36"/>
    <mergeCell ref="X37:AA37"/>
    <mergeCell ref="X38:AA38"/>
    <mergeCell ref="X39:AA39"/>
    <mergeCell ref="X40:AA40"/>
    <mergeCell ref="X41:AA41"/>
    <mergeCell ref="AB33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D30:S30"/>
    <mergeCell ref="P40:S40"/>
    <mergeCell ref="P41:S41"/>
    <mergeCell ref="P42:S42"/>
    <mergeCell ref="D31:G31"/>
    <mergeCell ref="A25:C27"/>
    <mergeCell ref="D25:G25"/>
    <mergeCell ref="H25:K25"/>
    <mergeCell ref="L25:O25"/>
    <mergeCell ref="P25:S25"/>
    <mergeCell ref="T25:W25"/>
    <mergeCell ref="D26:G26"/>
    <mergeCell ref="H26:K26"/>
    <mergeCell ref="L26:O26"/>
    <mergeCell ref="P26:S26"/>
    <mergeCell ref="T26:W26"/>
    <mergeCell ref="D27:G27"/>
    <mergeCell ref="H27:K27"/>
    <mergeCell ref="L27:O27"/>
    <mergeCell ref="P27:S27"/>
    <mergeCell ref="T27:W27"/>
    <mergeCell ref="H31:K31"/>
    <mergeCell ref="P31:S31"/>
    <mergeCell ref="H36:K36"/>
    <mergeCell ref="H37:K37"/>
    <mergeCell ref="H38:K38"/>
    <mergeCell ref="H39:K39"/>
    <mergeCell ref="L33:O33"/>
    <mergeCell ref="L34:O34"/>
    <mergeCell ref="L35:O35"/>
    <mergeCell ref="L36:O36"/>
    <mergeCell ref="L31:O31"/>
    <mergeCell ref="P33:S33"/>
    <mergeCell ref="P34:S34"/>
    <mergeCell ref="P35:S35"/>
    <mergeCell ref="P36:S36"/>
    <mergeCell ref="H14:N14"/>
    <mergeCell ref="H15:N15"/>
    <mergeCell ref="H16:N16"/>
    <mergeCell ref="H17:N17"/>
    <mergeCell ref="H18:N18"/>
    <mergeCell ref="H19:N19"/>
    <mergeCell ref="X26:AA27"/>
    <mergeCell ref="X24:AA25"/>
    <mergeCell ref="D45:S45"/>
    <mergeCell ref="X30:AA31"/>
    <mergeCell ref="T33:W33"/>
    <mergeCell ref="T34:W34"/>
    <mergeCell ref="T35:W35"/>
    <mergeCell ref="T36:W36"/>
    <mergeCell ref="T37:W37"/>
    <mergeCell ref="T38:W38"/>
    <mergeCell ref="T39:W39"/>
    <mergeCell ref="X42:AA42"/>
    <mergeCell ref="T24:W24"/>
    <mergeCell ref="T30:W31"/>
    <mergeCell ref="T40:W40"/>
    <mergeCell ref="T41:W41"/>
    <mergeCell ref="T42:W42"/>
    <mergeCell ref="X33:AA33"/>
    <mergeCell ref="T32:W32"/>
    <mergeCell ref="X32:AA32"/>
    <mergeCell ref="AB32:AE32"/>
    <mergeCell ref="U14:Z14"/>
    <mergeCell ref="U15:Z15"/>
    <mergeCell ref="U16:Z16"/>
    <mergeCell ref="U17:Z17"/>
    <mergeCell ref="U18:Z18"/>
    <mergeCell ref="U19:Z19"/>
    <mergeCell ref="AB30:AE31"/>
    <mergeCell ref="W23:X23"/>
    <mergeCell ref="Y23:Z23"/>
  </mergeCells>
  <dataValidations disablePrompts="1" count="1">
    <dataValidation type="list" allowBlank="1" showInputMessage="1" showErrorMessage="1" sqref="F55:M55">
      <formula1>$F$57:$F$61</formula1>
    </dataValidation>
  </dataValidations>
  <pageMargins left="0.11811023622047245" right="0.31496062992125984" top="0.74803149606299213" bottom="0.15748031496062992" header="0.31496062992125984" footer="0.31496062992125984"/>
  <pageSetup paperSize="9" scale="67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44</xdr:row>
                <xdr:rowOff>19050</xdr:rowOff>
              </from>
              <to>
                <xdr:col>24</xdr:col>
                <xdr:colOff>57150</xdr:colOff>
                <xdr:row>48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K22" sqref="K22"/>
    </sheetView>
  </sheetViews>
  <sheetFormatPr defaultColWidth="9.140625" defaultRowHeight="20.25"/>
  <cols>
    <col min="1" max="9" width="3.7109375" style="22" customWidth="1"/>
    <col min="10" max="13" width="3.42578125" style="22" customWidth="1"/>
    <col min="14" max="14" width="3.7109375" style="22" customWidth="1"/>
    <col min="15" max="21" width="3.42578125" style="22" customWidth="1"/>
    <col min="22" max="22" width="3.7109375" style="22" customWidth="1"/>
    <col min="23" max="28" width="3.42578125" style="22" customWidth="1"/>
    <col min="29" max="31" width="3.7109375" style="22" customWidth="1"/>
    <col min="32" max="256" width="9.140625" style="22"/>
    <col min="257" max="265" width="3.7109375" style="22" customWidth="1"/>
    <col min="266" max="269" width="3.42578125" style="22" customWidth="1"/>
    <col min="270" max="270" width="3.7109375" style="22" customWidth="1"/>
    <col min="271" max="277" width="3.42578125" style="22" customWidth="1"/>
    <col min="278" max="278" width="3.7109375" style="22" customWidth="1"/>
    <col min="279" max="284" width="3.42578125" style="22" customWidth="1"/>
    <col min="285" max="287" width="3.7109375" style="22" customWidth="1"/>
    <col min="288" max="512" width="9.140625" style="22"/>
    <col min="513" max="521" width="3.7109375" style="22" customWidth="1"/>
    <col min="522" max="525" width="3.42578125" style="22" customWidth="1"/>
    <col min="526" max="526" width="3.7109375" style="22" customWidth="1"/>
    <col min="527" max="533" width="3.42578125" style="22" customWidth="1"/>
    <col min="534" max="534" width="3.7109375" style="22" customWidth="1"/>
    <col min="535" max="540" width="3.42578125" style="22" customWidth="1"/>
    <col min="541" max="543" width="3.7109375" style="22" customWidth="1"/>
    <col min="544" max="768" width="9.140625" style="22"/>
    <col min="769" max="777" width="3.7109375" style="22" customWidth="1"/>
    <col min="778" max="781" width="3.42578125" style="22" customWidth="1"/>
    <col min="782" max="782" width="3.7109375" style="22" customWidth="1"/>
    <col min="783" max="789" width="3.42578125" style="22" customWidth="1"/>
    <col min="790" max="790" width="3.7109375" style="22" customWidth="1"/>
    <col min="791" max="796" width="3.42578125" style="22" customWidth="1"/>
    <col min="797" max="799" width="3.7109375" style="22" customWidth="1"/>
    <col min="800" max="1024" width="9.140625" style="22"/>
    <col min="1025" max="1033" width="3.7109375" style="22" customWidth="1"/>
    <col min="1034" max="1037" width="3.42578125" style="22" customWidth="1"/>
    <col min="1038" max="1038" width="3.7109375" style="22" customWidth="1"/>
    <col min="1039" max="1045" width="3.42578125" style="22" customWidth="1"/>
    <col min="1046" max="1046" width="3.7109375" style="22" customWidth="1"/>
    <col min="1047" max="1052" width="3.42578125" style="22" customWidth="1"/>
    <col min="1053" max="1055" width="3.7109375" style="22" customWidth="1"/>
    <col min="1056" max="1280" width="9.140625" style="22"/>
    <col min="1281" max="1289" width="3.7109375" style="22" customWidth="1"/>
    <col min="1290" max="1293" width="3.42578125" style="22" customWidth="1"/>
    <col min="1294" max="1294" width="3.7109375" style="22" customWidth="1"/>
    <col min="1295" max="1301" width="3.42578125" style="22" customWidth="1"/>
    <col min="1302" max="1302" width="3.7109375" style="22" customWidth="1"/>
    <col min="1303" max="1308" width="3.42578125" style="22" customWidth="1"/>
    <col min="1309" max="1311" width="3.7109375" style="22" customWidth="1"/>
    <col min="1312" max="1536" width="9.140625" style="22"/>
    <col min="1537" max="1545" width="3.7109375" style="22" customWidth="1"/>
    <col min="1546" max="1549" width="3.42578125" style="22" customWidth="1"/>
    <col min="1550" max="1550" width="3.7109375" style="22" customWidth="1"/>
    <col min="1551" max="1557" width="3.42578125" style="22" customWidth="1"/>
    <col min="1558" max="1558" width="3.7109375" style="22" customWidth="1"/>
    <col min="1559" max="1564" width="3.42578125" style="22" customWidth="1"/>
    <col min="1565" max="1567" width="3.7109375" style="22" customWidth="1"/>
    <col min="1568" max="1792" width="9.140625" style="22"/>
    <col min="1793" max="1801" width="3.7109375" style="22" customWidth="1"/>
    <col min="1802" max="1805" width="3.42578125" style="22" customWidth="1"/>
    <col min="1806" max="1806" width="3.7109375" style="22" customWidth="1"/>
    <col min="1807" max="1813" width="3.42578125" style="22" customWidth="1"/>
    <col min="1814" max="1814" width="3.7109375" style="22" customWidth="1"/>
    <col min="1815" max="1820" width="3.42578125" style="22" customWidth="1"/>
    <col min="1821" max="1823" width="3.7109375" style="22" customWidth="1"/>
    <col min="1824" max="2048" width="9.140625" style="22"/>
    <col min="2049" max="2057" width="3.7109375" style="22" customWidth="1"/>
    <col min="2058" max="2061" width="3.42578125" style="22" customWidth="1"/>
    <col min="2062" max="2062" width="3.7109375" style="22" customWidth="1"/>
    <col min="2063" max="2069" width="3.42578125" style="22" customWidth="1"/>
    <col min="2070" max="2070" width="3.7109375" style="22" customWidth="1"/>
    <col min="2071" max="2076" width="3.42578125" style="22" customWidth="1"/>
    <col min="2077" max="2079" width="3.7109375" style="22" customWidth="1"/>
    <col min="2080" max="2304" width="9.140625" style="22"/>
    <col min="2305" max="2313" width="3.7109375" style="22" customWidth="1"/>
    <col min="2314" max="2317" width="3.42578125" style="22" customWidth="1"/>
    <col min="2318" max="2318" width="3.7109375" style="22" customWidth="1"/>
    <col min="2319" max="2325" width="3.42578125" style="22" customWidth="1"/>
    <col min="2326" max="2326" width="3.7109375" style="22" customWidth="1"/>
    <col min="2327" max="2332" width="3.42578125" style="22" customWidth="1"/>
    <col min="2333" max="2335" width="3.7109375" style="22" customWidth="1"/>
    <col min="2336" max="2560" width="9.140625" style="22"/>
    <col min="2561" max="2569" width="3.7109375" style="22" customWidth="1"/>
    <col min="2570" max="2573" width="3.42578125" style="22" customWidth="1"/>
    <col min="2574" max="2574" width="3.7109375" style="22" customWidth="1"/>
    <col min="2575" max="2581" width="3.42578125" style="22" customWidth="1"/>
    <col min="2582" max="2582" width="3.7109375" style="22" customWidth="1"/>
    <col min="2583" max="2588" width="3.42578125" style="22" customWidth="1"/>
    <col min="2589" max="2591" width="3.7109375" style="22" customWidth="1"/>
    <col min="2592" max="2816" width="9.140625" style="22"/>
    <col min="2817" max="2825" width="3.7109375" style="22" customWidth="1"/>
    <col min="2826" max="2829" width="3.42578125" style="22" customWidth="1"/>
    <col min="2830" max="2830" width="3.7109375" style="22" customWidth="1"/>
    <col min="2831" max="2837" width="3.42578125" style="22" customWidth="1"/>
    <col min="2838" max="2838" width="3.7109375" style="22" customWidth="1"/>
    <col min="2839" max="2844" width="3.42578125" style="22" customWidth="1"/>
    <col min="2845" max="2847" width="3.7109375" style="22" customWidth="1"/>
    <col min="2848" max="3072" width="9.140625" style="22"/>
    <col min="3073" max="3081" width="3.7109375" style="22" customWidth="1"/>
    <col min="3082" max="3085" width="3.42578125" style="22" customWidth="1"/>
    <col min="3086" max="3086" width="3.7109375" style="22" customWidth="1"/>
    <col min="3087" max="3093" width="3.42578125" style="22" customWidth="1"/>
    <col min="3094" max="3094" width="3.7109375" style="22" customWidth="1"/>
    <col min="3095" max="3100" width="3.42578125" style="22" customWidth="1"/>
    <col min="3101" max="3103" width="3.7109375" style="22" customWidth="1"/>
    <col min="3104" max="3328" width="9.140625" style="22"/>
    <col min="3329" max="3337" width="3.7109375" style="22" customWidth="1"/>
    <col min="3338" max="3341" width="3.42578125" style="22" customWidth="1"/>
    <col min="3342" max="3342" width="3.7109375" style="22" customWidth="1"/>
    <col min="3343" max="3349" width="3.42578125" style="22" customWidth="1"/>
    <col min="3350" max="3350" width="3.7109375" style="22" customWidth="1"/>
    <col min="3351" max="3356" width="3.42578125" style="22" customWidth="1"/>
    <col min="3357" max="3359" width="3.7109375" style="22" customWidth="1"/>
    <col min="3360" max="3584" width="9.140625" style="22"/>
    <col min="3585" max="3593" width="3.7109375" style="22" customWidth="1"/>
    <col min="3594" max="3597" width="3.42578125" style="22" customWidth="1"/>
    <col min="3598" max="3598" width="3.7109375" style="22" customWidth="1"/>
    <col min="3599" max="3605" width="3.42578125" style="22" customWidth="1"/>
    <col min="3606" max="3606" width="3.7109375" style="22" customWidth="1"/>
    <col min="3607" max="3612" width="3.42578125" style="22" customWidth="1"/>
    <col min="3613" max="3615" width="3.7109375" style="22" customWidth="1"/>
    <col min="3616" max="3840" width="9.140625" style="22"/>
    <col min="3841" max="3849" width="3.7109375" style="22" customWidth="1"/>
    <col min="3850" max="3853" width="3.42578125" style="22" customWidth="1"/>
    <col min="3854" max="3854" width="3.7109375" style="22" customWidth="1"/>
    <col min="3855" max="3861" width="3.42578125" style="22" customWidth="1"/>
    <col min="3862" max="3862" width="3.7109375" style="22" customWidth="1"/>
    <col min="3863" max="3868" width="3.42578125" style="22" customWidth="1"/>
    <col min="3869" max="3871" width="3.7109375" style="22" customWidth="1"/>
    <col min="3872" max="4096" width="9.140625" style="22"/>
    <col min="4097" max="4105" width="3.7109375" style="22" customWidth="1"/>
    <col min="4106" max="4109" width="3.42578125" style="22" customWidth="1"/>
    <col min="4110" max="4110" width="3.7109375" style="22" customWidth="1"/>
    <col min="4111" max="4117" width="3.42578125" style="22" customWidth="1"/>
    <col min="4118" max="4118" width="3.7109375" style="22" customWidth="1"/>
    <col min="4119" max="4124" width="3.42578125" style="22" customWidth="1"/>
    <col min="4125" max="4127" width="3.7109375" style="22" customWidth="1"/>
    <col min="4128" max="4352" width="9.140625" style="22"/>
    <col min="4353" max="4361" width="3.7109375" style="22" customWidth="1"/>
    <col min="4362" max="4365" width="3.42578125" style="22" customWidth="1"/>
    <col min="4366" max="4366" width="3.7109375" style="22" customWidth="1"/>
    <col min="4367" max="4373" width="3.42578125" style="22" customWidth="1"/>
    <col min="4374" max="4374" width="3.7109375" style="22" customWidth="1"/>
    <col min="4375" max="4380" width="3.42578125" style="22" customWidth="1"/>
    <col min="4381" max="4383" width="3.7109375" style="22" customWidth="1"/>
    <col min="4384" max="4608" width="9.140625" style="22"/>
    <col min="4609" max="4617" width="3.7109375" style="22" customWidth="1"/>
    <col min="4618" max="4621" width="3.42578125" style="22" customWidth="1"/>
    <col min="4622" max="4622" width="3.7109375" style="22" customWidth="1"/>
    <col min="4623" max="4629" width="3.42578125" style="22" customWidth="1"/>
    <col min="4630" max="4630" width="3.7109375" style="22" customWidth="1"/>
    <col min="4631" max="4636" width="3.42578125" style="22" customWidth="1"/>
    <col min="4637" max="4639" width="3.7109375" style="22" customWidth="1"/>
    <col min="4640" max="4864" width="9.140625" style="22"/>
    <col min="4865" max="4873" width="3.7109375" style="22" customWidth="1"/>
    <col min="4874" max="4877" width="3.42578125" style="22" customWidth="1"/>
    <col min="4878" max="4878" width="3.7109375" style="22" customWidth="1"/>
    <col min="4879" max="4885" width="3.42578125" style="22" customWidth="1"/>
    <col min="4886" max="4886" width="3.7109375" style="22" customWidth="1"/>
    <col min="4887" max="4892" width="3.42578125" style="22" customWidth="1"/>
    <col min="4893" max="4895" width="3.7109375" style="22" customWidth="1"/>
    <col min="4896" max="5120" width="9.140625" style="22"/>
    <col min="5121" max="5129" width="3.7109375" style="22" customWidth="1"/>
    <col min="5130" max="5133" width="3.42578125" style="22" customWidth="1"/>
    <col min="5134" max="5134" width="3.7109375" style="22" customWidth="1"/>
    <col min="5135" max="5141" width="3.42578125" style="22" customWidth="1"/>
    <col min="5142" max="5142" width="3.7109375" style="22" customWidth="1"/>
    <col min="5143" max="5148" width="3.42578125" style="22" customWidth="1"/>
    <col min="5149" max="5151" width="3.7109375" style="22" customWidth="1"/>
    <col min="5152" max="5376" width="9.140625" style="22"/>
    <col min="5377" max="5385" width="3.7109375" style="22" customWidth="1"/>
    <col min="5386" max="5389" width="3.42578125" style="22" customWidth="1"/>
    <col min="5390" max="5390" width="3.7109375" style="22" customWidth="1"/>
    <col min="5391" max="5397" width="3.42578125" style="22" customWidth="1"/>
    <col min="5398" max="5398" width="3.7109375" style="22" customWidth="1"/>
    <col min="5399" max="5404" width="3.42578125" style="22" customWidth="1"/>
    <col min="5405" max="5407" width="3.7109375" style="22" customWidth="1"/>
    <col min="5408" max="5632" width="9.140625" style="22"/>
    <col min="5633" max="5641" width="3.7109375" style="22" customWidth="1"/>
    <col min="5642" max="5645" width="3.42578125" style="22" customWidth="1"/>
    <col min="5646" max="5646" width="3.7109375" style="22" customWidth="1"/>
    <col min="5647" max="5653" width="3.42578125" style="22" customWidth="1"/>
    <col min="5654" max="5654" width="3.7109375" style="22" customWidth="1"/>
    <col min="5655" max="5660" width="3.42578125" style="22" customWidth="1"/>
    <col min="5661" max="5663" width="3.7109375" style="22" customWidth="1"/>
    <col min="5664" max="5888" width="9.140625" style="22"/>
    <col min="5889" max="5897" width="3.7109375" style="22" customWidth="1"/>
    <col min="5898" max="5901" width="3.42578125" style="22" customWidth="1"/>
    <col min="5902" max="5902" width="3.7109375" style="22" customWidth="1"/>
    <col min="5903" max="5909" width="3.42578125" style="22" customWidth="1"/>
    <col min="5910" max="5910" width="3.7109375" style="22" customWidth="1"/>
    <col min="5911" max="5916" width="3.42578125" style="22" customWidth="1"/>
    <col min="5917" max="5919" width="3.7109375" style="22" customWidth="1"/>
    <col min="5920" max="6144" width="9.140625" style="22"/>
    <col min="6145" max="6153" width="3.7109375" style="22" customWidth="1"/>
    <col min="6154" max="6157" width="3.42578125" style="22" customWidth="1"/>
    <col min="6158" max="6158" width="3.7109375" style="22" customWidth="1"/>
    <col min="6159" max="6165" width="3.42578125" style="22" customWidth="1"/>
    <col min="6166" max="6166" width="3.7109375" style="22" customWidth="1"/>
    <col min="6167" max="6172" width="3.42578125" style="22" customWidth="1"/>
    <col min="6173" max="6175" width="3.7109375" style="22" customWidth="1"/>
    <col min="6176" max="6400" width="9.140625" style="22"/>
    <col min="6401" max="6409" width="3.7109375" style="22" customWidth="1"/>
    <col min="6410" max="6413" width="3.42578125" style="22" customWidth="1"/>
    <col min="6414" max="6414" width="3.7109375" style="22" customWidth="1"/>
    <col min="6415" max="6421" width="3.42578125" style="22" customWidth="1"/>
    <col min="6422" max="6422" width="3.7109375" style="22" customWidth="1"/>
    <col min="6423" max="6428" width="3.42578125" style="22" customWidth="1"/>
    <col min="6429" max="6431" width="3.7109375" style="22" customWidth="1"/>
    <col min="6432" max="6656" width="9.140625" style="22"/>
    <col min="6657" max="6665" width="3.7109375" style="22" customWidth="1"/>
    <col min="6666" max="6669" width="3.42578125" style="22" customWidth="1"/>
    <col min="6670" max="6670" width="3.7109375" style="22" customWidth="1"/>
    <col min="6671" max="6677" width="3.42578125" style="22" customWidth="1"/>
    <col min="6678" max="6678" width="3.7109375" style="22" customWidth="1"/>
    <col min="6679" max="6684" width="3.42578125" style="22" customWidth="1"/>
    <col min="6685" max="6687" width="3.7109375" style="22" customWidth="1"/>
    <col min="6688" max="6912" width="9.140625" style="22"/>
    <col min="6913" max="6921" width="3.7109375" style="22" customWidth="1"/>
    <col min="6922" max="6925" width="3.42578125" style="22" customWidth="1"/>
    <col min="6926" max="6926" width="3.7109375" style="22" customWidth="1"/>
    <col min="6927" max="6933" width="3.42578125" style="22" customWidth="1"/>
    <col min="6934" max="6934" width="3.7109375" style="22" customWidth="1"/>
    <col min="6935" max="6940" width="3.42578125" style="22" customWidth="1"/>
    <col min="6941" max="6943" width="3.7109375" style="22" customWidth="1"/>
    <col min="6944" max="7168" width="9.140625" style="22"/>
    <col min="7169" max="7177" width="3.7109375" style="22" customWidth="1"/>
    <col min="7178" max="7181" width="3.42578125" style="22" customWidth="1"/>
    <col min="7182" max="7182" width="3.7109375" style="22" customWidth="1"/>
    <col min="7183" max="7189" width="3.42578125" style="22" customWidth="1"/>
    <col min="7190" max="7190" width="3.7109375" style="22" customWidth="1"/>
    <col min="7191" max="7196" width="3.42578125" style="22" customWidth="1"/>
    <col min="7197" max="7199" width="3.7109375" style="22" customWidth="1"/>
    <col min="7200" max="7424" width="9.140625" style="22"/>
    <col min="7425" max="7433" width="3.7109375" style="22" customWidth="1"/>
    <col min="7434" max="7437" width="3.42578125" style="22" customWidth="1"/>
    <col min="7438" max="7438" width="3.7109375" style="22" customWidth="1"/>
    <col min="7439" max="7445" width="3.42578125" style="22" customWidth="1"/>
    <col min="7446" max="7446" width="3.7109375" style="22" customWidth="1"/>
    <col min="7447" max="7452" width="3.42578125" style="22" customWidth="1"/>
    <col min="7453" max="7455" width="3.7109375" style="22" customWidth="1"/>
    <col min="7456" max="7680" width="9.140625" style="22"/>
    <col min="7681" max="7689" width="3.7109375" style="22" customWidth="1"/>
    <col min="7690" max="7693" width="3.42578125" style="22" customWidth="1"/>
    <col min="7694" max="7694" width="3.7109375" style="22" customWidth="1"/>
    <col min="7695" max="7701" width="3.42578125" style="22" customWidth="1"/>
    <col min="7702" max="7702" width="3.7109375" style="22" customWidth="1"/>
    <col min="7703" max="7708" width="3.42578125" style="22" customWidth="1"/>
    <col min="7709" max="7711" width="3.7109375" style="22" customWidth="1"/>
    <col min="7712" max="7936" width="9.140625" style="22"/>
    <col min="7937" max="7945" width="3.7109375" style="22" customWidth="1"/>
    <col min="7946" max="7949" width="3.42578125" style="22" customWidth="1"/>
    <col min="7950" max="7950" width="3.7109375" style="22" customWidth="1"/>
    <col min="7951" max="7957" width="3.42578125" style="22" customWidth="1"/>
    <col min="7958" max="7958" width="3.7109375" style="22" customWidth="1"/>
    <col min="7959" max="7964" width="3.42578125" style="22" customWidth="1"/>
    <col min="7965" max="7967" width="3.7109375" style="22" customWidth="1"/>
    <col min="7968" max="8192" width="9.140625" style="22"/>
    <col min="8193" max="8201" width="3.7109375" style="22" customWidth="1"/>
    <col min="8202" max="8205" width="3.42578125" style="22" customWidth="1"/>
    <col min="8206" max="8206" width="3.7109375" style="22" customWidth="1"/>
    <col min="8207" max="8213" width="3.42578125" style="22" customWidth="1"/>
    <col min="8214" max="8214" width="3.7109375" style="22" customWidth="1"/>
    <col min="8215" max="8220" width="3.42578125" style="22" customWidth="1"/>
    <col min="8221" max="8223" width="3.7109375" style="22" customWidth="1"/>
    <col min="8224" max="8448" width="9.140625" style="22"/>
    <col min="8449" max="8457" width="3.7109375" style="22" customWidth="1"/>
    <col min="8458" max="8461" width="3.42578125" style="22" customWidth="1"/>
    <col min="8462" max="8462" width="3.7109375" style="22" customWidth="1"/>
    <col min="8463" max="8469" width="3.42578125" style="22" customWidth="1"/>
    <col min="8470" max="8470" width="3.7109375" style="22" customWidth="1"/>
    <col min="8471" max="8476" width="3.42578125" style="22" customWidth="1"/>
    <col min="8477" max="8479" width="3.7109375" style="22" customWidth="1"/>
    <col min="8480" max="8704" width="9.140625" style="22"/>
    <col min="8705" max="8713" width="3.7109375" style="22" customWidth="1"/>
    <col min="8714" max="8717" width="3.42578125" style="22" customWidth="1"/>
    <col min="8718" max="8718" width="3.7109375" style="22" customWidth="1"/>
    <col min="8719" max="8725" width="3.42578125" style="22" customWidth="1"/>
    <col min="8726" max="8726" width="3.7109375" style="22" customWidth="1"/>
    <col min="8727" max="8732" width="3.42578125" style="22" customWidth="1"/>
    <col min="8733" max="8735" width="3.7109375" style="22" customWidth="1"/>
    <col min="8736" max="8960" width="9.140625" style="22"/>
    <col min="8961" max="8969" width="3.7109375" style="22" customWidth="1"/>
    <col min="8970" max="8973" width="3.42578125" style="22" customWidth="1"/>
    <col min="8974" max="8974" width="3.7109375" style="22" customWidth="1"/>
    <col min="8975" max="8981" width="3.42578125" style="22" customWidth="1"/>
    <col min="8982" max="8982" width="3.7109375" style="22" customWidth="1"/>
    <col min="8983" max="8988" width="3.42578125" style="22" customWidth="1"/>
    <col min="8989" max="8991" width="3.7109375" style="22" customWidth="1"/>
    <col min="8992" max="9216" width="9.140625" style="22"/>
    <col min="9217" max="9225" width="3.7109375" style="22" customWidth="1"/>
    <col min="9226" max="9229" width="3.42578125" style="22" customWidth="1"/>
    <col min="9230" max="9230" width="3.7109375" style="22" customWidth="1"/>
    <col min="9231" max="9237" width="3.42578125" style="22" customWidth="1"/>
    <col min="9238" max="9238" width="3.7109375" style="22" customWidth="1"/>
    <col min="9239" max="9244" width="3.42578125" style="22" customWidth="1"/>
    <col min="9245" max="9247" width="3.7109375" style="22" customWidth="1"/>
    <col min="9248" max="9472" width="9.140625" style="22"/>
    <col min="9473" max="9481" width="3.7109375" style="22" customWidth="1"/>
    <col min="9482" max="9485" width="3.42578125" style="22" customWidth="1"/>
    <col min="9486" max="9486" width="3.7109375" style="22" customWidth="1"/>
    <col min="9487" max="9493" width="3.42578125" style="22" customWidth="1"/>
    <col min="9494" max="9494" width="3.7109375" style="22" customWidth="1"/>
    <col min="9495" max="9500" width="3.42578125" style="22" customWidth="1"/>
    <col min="9501" max="9503" width="3.7109375" style="22" customWidth="1"/>
    <col min="9504" max="9728" width="9.140625" style="22"/>
    <col min="9729" max="9737" width="3.7109375" style="22" customWidth="1"/>
    <col min="9738" max="9741" width="3.42578125" style="22" customWidth="1"/>
    <col min="9742" max="9742" width="3.7109375" style="22" customWidth="1"/>
    <col min="9743" max="9749" width="3.42578125" style="22" customWidth="1"/>
    <col min="9750" max="9750" width="3.7109375" style="22" customWidth="1"/>
    <col min="9751" max="9756" width="3.42578125" style="22" customWidth="1"/>
    <col min="9757" max="9759" width="3.7109375" style="22" customWidth="1"/>
    <col min="9760" max="9984" width="9.140625" style="22"/>
    <col min="9985" max="9993" width="3.7109375" style="22" customWidth="1"/>
    <col min="9994" max="9997" width="3.42578125" style="22" customWidth="1"/>
    <col min="9998" max="9998" width="3.7109375" style="22" customWidth="1"/>
    <col min="9999" max="10005" width="3.42578125" style="22" customWidth="1"/>
    <col min="10006" max="10006" width="3.7109375" style="22" customWidth="1"/>
    <col min="10007" max="10012" width="3.42578125" style="22" customWidth="1"/>
    <col min="10013" max="10015" width="3.7109375" style="22" customWidth="1"/>
    <col min="10016" max="10240" width="9.140625" style="22"/>
    <col min="10241" max="10249" width="3.7109375" style="22" customWidth="1"/>
    <col min="10250" max="10253" width="3.42578125" style="22" customWidth="1"/>
    <col min="10254" max="10254" width="3.7109375" style="22" customWidth="1"/>
    <col min="10255" max="10261" width="3.42578125" style="22" customWidth="1"/>
    <col min="10262" max="10262" width="3.7109375" style="22" customWidth="1"/>
    <col min="10263" max="10268" width="3.42578125" style="22" customWidth="1"/>
    <col min="10269" max="10271" width="3.7109375" style="22" customWidth="1"/>
    <col min="10272" max="10496" width="9.140625" style="22"/>
    <col min="10497" max="10505" width="3.7109375" style="22" customWidth="1"/>
    <col min="10506" max="10509" width="3.42578125" style="22" customWidth="1"/>
    <col min="10510" max="10510" width="3.7109375" style="22" customWidth="1"/>
    <col min="10511" max="10517" width="3.42578125" style="22" customWidth="1"/>
    <col min="10518" max="10518" width="3.7109375" style="22" customWidth="1"/>
    <col min="10519" max="10524" width="3.42578125" style="22" customWidth="1"/>
    <col min="10525" max="10527" width="3.7109375" style="22" customWidth="1"/>
    <col min="10528" max="10752" width="9.140625" style="22"/>
    <col min="10753" max="10761" width="3.7109375" style="22" customWidth="1"/>
    <col min="10762" max="10765" width="3.42578125" style="22" customWidth="1"/>
    <col min="10766" max="10766" width="3.7109375" style="22" customWidth="1"/>
    <col min="10767" max="10773" width="3.42578125" style="22" customWidth="1"/>
    <col min="10774" max="10774" width="3.7109375" style="22" customWidth="1"/>
    <col min="10775" max="10780" width="3.42578125" style="22" customWidth="1"/>
    <col min="10781" max="10783" width="3.7109375" style="22" customWidth="1"/>
    <col min="10784" max="11008" width="9.140625" style="22"/>
    <col min="11009" max="11017" width="3.7109375" style="22" customWidth="1"/>
    <col min="11018" max="11021" width="3.42578125" style="22" customWidth="1"/>
    <col min="11022" max="11022" width="3.7109375" style="22" customWidth="1"/>
    <col min="11023" max="11029" width="3.42578125" style="22" customWidth="1"/>
    <col min="11030" max="11030" width="3.7109375" style="22" customWidth="1"/>
    <col min="11031" max="11036" width="3.42578125" style="22" customWidth="1"/>
    <col min="11037" max="11039" width="3.7109375" style="22" customWidth="1"/>
    <col min="11040" max="11264" width="9.140625" style="22"/>
    <col min="11265" max="11273" width="3.7109375" style="22" customWidth="1"/>
    <col min="11274" max="11277" width="3.42578125" style="22" customWidth="1"/>
    <col min="11278" max="11278" width="3.7109375" style="22" customWidth="1"/>
    <col min="11279" max="11285" width="3.42578125" style="22" customWidth="1"/>
    <col min="11286" max="11286" width="3.7109375" style="22" customWidth="1"/>
    <col min="11287" max="11292" width="3.42578125" style="22" customWidth="1"/>
    <col min="11293" max="11295" width="3.7109375" style="22" customWidth="1"/>
    <col min="11296" max="11520" width="9.140625" style="22"/>
    <col min="11521" max="11529" width="3.7109375" style="22" customWidth="1"/>
    <col min="11530" max="11533" width="3.42578125" style="22" customWidth="1"/>
    <col min="11534" max="11534" width="3.7109375" style="22" customWidth="1"/>
    <col min="11535" max="11541" width="3.42578125" style="22" customWidth="1"/>
    <col min="11542" max="11542" width="3.7109375" style="22" customWidth="1"/>
    <col min="11543" max="11548" width="3.42578125" style="22" customWidth="1"/>
    <col min="11549" max="11551" width="3.7109375" style="22" customWidth="1"/>
    <col min="11552" max="11776" width="9.140625" style="22"/>
    <col min="11777" max="11785" width="3.7109375" style="22" customWidth="1"/>
    <col min="11786" max="11789" width="3.42578125" style="22" customWidth="1"/>
    <col min="11790" max="11790" width="3.7109375" style="22" customWidth="1"/>
    <col min="11791" max="11797" width="3.42578125" style="22" customWidth="1"/>
    <col min="11798" max="11798" width="3.7109375" style="22" customWidth="1"/>
    <col min="11799" max="11804" width="3.42578125" style="22" customWidth="1"/>
    <col min="11805" max="11807" width="3.7109375" style="22" customWidth="1"/>
    <col min="11808" max="12032" width="9.140625" style="22"/>
    <col min="12033" max="12041" width="3.7109375" style="22" customWidth="1"/>
    <col min="12042" max="12045" width="3.42578125" style="22" customWidth="1"/>
    <col min="12046" max="12046" width="3.7109375" style="22" customWidth="1"/>
    <col min="12047" max="12053" width="3.42578125" style="22" customWidth="1"/>
    <col min="12054" max="12054" width="3.7109375" style="22" customWidth="1"/>
    <col min="12055" max="12060" width="3.42578125" style="22" customWidth="1"/>
    <col min="12061" max="12063" width="3.7109375" style="22" customWidth="1"/>
    <col min="12064" max="12288" width="9.140625" style="22"/>
    <col min="12289" max="12297" width="3.7109375" style="22" customWidth="1"/>
    <col min="12298" max="12301" width="3.42578125" style="22" customWidth="1"/>
    <col min="12302" max="12302" width="3.7109375" style="22" customWidth="1"/>
    <col min="12303" max="12309" width="3.42578125" style="22" customWidth="1"/>
    <col min="12310" max="12310" width="3.7109375" style="22" customWidth="1"/>
    <col min="12311" max="12316" width="3.42578125" style="22" customWidth="1"/>
    <col min="12317" max="12319" width="3.7109375" style="22" customWidth="1"/>
    <col min="12320" max="12544" width="9.140625" style="22"/>
    <col min="12545" max="12553" width="3.7109375" style="22" customWidth="1"/>
    <col min="12554" max="12557" width="3.42578125" style="22" customWidth="1"/>
    <col min="12558" max="12558" width="3.7109375" style="22" customWidth="1"/>
    <col min="12559" max="12565" width="3.42578125" style="22" customWidth="1"/>
    <col min="12566" max="12566" width="3.7109375" style="22" customWidth="1"/>
    <col min="12567" max="12572" width="3.42578125" style="22" customWidth="1"/>
    <col min="12573" max="12575" width="3.7109375" style="22" customWidth="1"/>
    <col min="12576" max="12800" width="9.140625" style="22"/>
    <col min="12801" max="12809" width="3.7109375" style="22" customWidth="1"/>
    <col min="12810" max="12813" width="3.42578125" style="22" customWidth="1"/>
    <col min="12814" max="12814" width="3.7109375" style="22" customWidth="1"/>
    <col min="12815" max="12821" width="3.42578125" style="22" customWidth="1"/>
    <col min="12822" max="12822" width="3.7109375" style="22" customWidth="1"/>
    <col min="12823" max="12828" width="3.42578125" style="22" customWidth="1"/>
    <col min="12829" max="12831" width="3.7109375" style="22" customWidth="1"/>
    <col min="12832" max="13056" width="9.140625" style="22"/>
    <col min="13057" max="13065" width="3.7109375" style="22" customWidth="1"/>
    <col min="13066" max="13069" width="3.42578125" style="22" customWidth="1"/>
    <col min="13070" max="13070" width="3.7109375" style="22" customWidth="1"/>
    <col min="13071" max="13077" width="3.42578125" style="22" customWidth="1"/>
    <col min="13078" max="13078" width="3.7109375" style="22" customWidth="1"/>
    <col min="13079" max="13084" width="3.42578125" style="22" customWidth="1"/>
    <col min="13085" max="13087" width="3.7109375" style="22" customWidth="1"/>
    <col min="13088" max="13312" width="9.140625" style="22"/>
    <col min="13313" max="13321" width="3.7109375" style="22" customWidth="1"/>
    <col min="13322" max="13325" width="3.42578125" style="22" customWidth="1"/>
    <col min="13326" max="13326" width="3.7109375" style="22" customWidth="1"/>
    <col min="13327" max="13333" width="3.42578125" style="22" customWidth="1"/>
    <col min="13334" max="13334" width="3.7109375" style="22" customWidth="1"/>
    <col min="13335" max="13340" width="3.42578125" style="22" customWidth="1"/>
    <col min="13341" max="13343" width="3.7109375" style="22" customWidth="1"/>
    <col min="13344" max="13568" width="9.140625" style="22"/>
    <col min="13569" max="13577" width="3.7109375" style="22" customWidth="1"/>
    <col min="13578" max="13581" width="3.42578125" style="22" customWidth="1"/>
    <col min="13582" max="13582" width="3.7109375" style="22" customWidth="1"/>
    <col min="13583" max="13589" width="3.42578125" style="22" customWidth="1"/>
    <col min="13590" max="13590" width="3.7109375" style="22" customWidth="1"/>
    <col min="13591" max="13596" width="3.42578125" style="22" customWidth="1"/>
    <col min="13597" max="13599" width="3.7109375" style="22" customWidth="1"/>
    <col min="13600" max="13824" width="9.140625" style="22"/>
    <col min="13825" max="13833" width="3.7109375" style="22" customWidth="1"/>
    <col min="13834" max="13837" width="3.42578125" style="22" customWidth="1"/>
    <col min="13838" max="13838" width="3.7109375" style="22" customWidth="1"/>
    <col min="13839" max="13845" width="3.42578125" style="22" customWidth="1"/>
    <col min="13846" max="13846" width="3.7109375" style="22" customWidth="1"/>
    <col min="13847" max="13852" width="3.42578125" style="22" customWidth="1"/>
    <col min="13853" max="13855" width="3.7109375" style="22" customWidth="1"/>
    <col min="13856" max="14080" width="9.140625" style="22"/>
    <col min="14081" max="14089" width="3.7109375" style="22" customWidth="1"/>
    <col min="14090" max="14093" width="3.42578125" style="22" customWidth="1"/>
    <col min="14094" max="14094" width="3.7109375" style="22" customWidth="1"/>
    <col min="14095" max="14101" width="3.42578125" style="22" customWidth="1"/>
    <col min="14102" max="14102" width="3.7109375" style="22" customWidth="1"/>
    <col min="14103" max="14108" width="3.42578125" style="22" customWidth="1"/>
    <col min="14109" max="14111" width="3.7109375" style="22" customWidth="1"/>
    <col min="14112" max="14336" width="9.140625" style="22"/>
    <col min="14337" max="14345" width="3.7109375" style="22" customWidth="1"/>
    <col min="14346" max="14349" width="3.42578125" style="22" customWidth="1"/>
    <col min="14350" max="14350" width="3.7109375" style="22" customWidth="1"/>
    <col min="14351" max="14357" width="3.42578125" style="22" customWidth="1"/>
    <col min="14358" max="14358" width="3.7109375" style="22" customWidth="1"/>
    <col min="14359" max="14364" width="3.42578125" style="22" customWidth="1"/>
    <col min="14365" max="14367" width="3.7109375" style="22" customWidth="1"/>
    <col min="14368" max="14592" width="9.140625" style="22"/>
    <col min="14593" max="14601" width="3.7109375" style="22" customWidth="1"/>
    <col min="14602" max="14605" width="3.42578125" style="22" customWidth="1"/>
    <col min="14606" max="14606" width="3.7109375" style="22" customWidth="1"/>
    <col min="14607" max="14613" width="3.42578125" style="22" customWidth="1"/>
    <col min="14614" max="14614" width="3.7109375" style="22" customWidth="1"/>
    <col min="14615" max="14620" width="3.42578125" style="22" customWidth="1"/>
    <col min="14621" max="14623" width="3.7109375" style="22" customWidth="1"/>
    <col min="14624" max="14848" width="9.140625" style="22"/>
    <col min="14849" max="14857" width="3.7109375" style="22" customWidth="1"/>
    <col min="14858" max="14861" width="3.42578125" style="22" customWidth="1"/>
    <col min="14862" max="14862" width="3.7109375" style="22" customWidth="1"/>
    <col min="14863" max="14869" width="3.42578125" style="22" customWidth="1"/>
    <col min="14870" max="14870" width="3.7109375" style="22" customWidth="1"/>
    <col min="14871" max="14876" width="3.42578125" style="22" customWidth="1"/>
    <col min="14877" max="14879" width="3.7109375" style="22" customWidth="1"/>
    <col min="14880" max="15104" width="9.140625" style="22"/>
    <col min="15105" max="15113" width="3.7109375" style="22" customWidth="1"/>
    <col min="15114" max="15117" width="3.42578125" style="22" customWidth="1"/>
    <col min="15118" max="15118" width="3.7109375" style="22" customWidth="1"/>
    <col min="15119" max="15125" width="3.42578125" style="22" customWidth="1"/>
    <col min="15126" max="15126" width="3.7109375" style="22" customWidth="1"/>
    <col min="15127" max="15132" width="3.42578125" style="22" customWidth="1"/>
    <col min="15133" max="15135" width="3.7109375" style="22" customWidth="1"/>
    <col min="15136" max="15360" width="9.140625" style="22"/>
    <col min="15361" max="15369" width="3.7109375" style="22" customWidth="1"/>
    <col min="15370" max="15373" width="3.42578125" style="22" customWidth="1"/>
    <col min="15374" max="15374" width="3.7109375" style="22" customWidth="1"/>
    <col min="15375" max="15381" width="3.42578125" style="22" customWidth="1"/>
    <col min="15382" max="15382" width="3.7109375" style="22" customWidth="1"/>
    <col min="15383" max="15388" width="3.42578125" style="22" customWidth="1"/>
    <col min="15389" max="15391" width="3.7109375" style="22" customWidth="1"/>
    <col min="15392" max="15616" width="9.140625" style="22"/>
    <col min="15617" max="15625" width="3.7109375" style="22" customWidth="1"/>
    <col min="15626" max="15629" width="3.42578125" style="22" customWidth="1"/>
    <col min="15630" max="15630" width="3.7109375" style="22" customWidth="1"/>
    <col min="15631" max="15637" width="3.42578125" style="22" customWidth="1"/>
    <col min="15638" max="15638" width="3.7109375" style="22" customWidth="1"/>
    <col min="15639" max="15644" width="3.42578125" style="22" customWidth="1"/>
    <col min="15645" max="15647" width="3.7109375" style="22" customWidth="1"/>
    <col min="15648" max="15872" width="9.140625" style="22"/>
    <col min="15873" max="15881" width="3.7109375" style="22" customWidth="1"/>
    <col min="15882" max="15885" width="3.42578125" style="22" customWidth="1"/>
    <col min="15886" max="15886" width="3.7109375" style="22" customWidth="1"/>
    <col min="15887" max="15893" width="3.42578125" style="22" customWidth="1"/>
    <col min="15894" max="15894" width="3.7109375" style="22" customWidth="1"/>
    <col min="15895" max="15900" width="3.42578125" style="22" customWidth="1"/>
    <col min="15901" max="15903" width="3.7109375" style="22" customWidth="1"/>
    <col min="15904" max="16128" width="9.140625" style="22"/>
    <col min="16129" max="16137" width="3.7109375" style="22" customWidth="1"/>
    <col min="16138" max="16141" width="3.42578125" style="22" customWidth="1"/>
    <col min="16142" max="16142" width="3.7109375" style="22" customWidth="1"/>
    <col min="16143" max="16149" width="3.42578125" style="22" customWidth="1"/>
    <col min="16150" max="16150" width="3.7109375" style="22" customWidth="1"/>
    <col min="16151" max="16156" width="3.42578125" style="22" customWidth="1"/>
    <col min="16157" max="16159" width="3.7109375" style="22" customWidth="1"/>
    <col min="16160" max="16384" width="9.140625" style="22"/>
  </cols>
  <sheetData>
    <row r="1" spans="1:30" ht="13.5" customHeight="1"/>
    <row r="2" spans="1:30" ht="14.1" customHeight="1"/>
    <row r="3" spans="1:30" ht="35.450000000000003" customHeight="1">
      <c r="A3" s="299" t="s">
        <v>71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</row>
    <row r="4" spans="1:30" s="24" customFormat="1" ht="20.100000000000001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30" s="24" customFormat="1" ht="24" customHeight="1">
      <c r="A5" s="25"/>
      <c r="B5" s="25"/>
      <c r="C5" s="136" t="s">
        <v>72</v>
      </c>
      <c r="D5" s="136"/>
      <c r="E5" s="137"/>
      <c r="F5" s="136"/>
      <c r="G5" s="137"/>
      <c r="H5" s="137"/>
      <c r="I5" s="138" t="s">
        <v>73</v>
      </c>
      <c r="J5" s="139" t="str">
        <f>Data!Q1</f>
        <v>SPR16030112-16</v>
      </c>
      <c r="K5" s="140"/>
      <c r="L5" s="140"/>
      <c r="M5" s="139"/>
      <c r="N5" s="139"/>
      <c r="O5" s="139"/>
      <c r="P5" s="139"/>
      <c r="Q5" s="139"/>
      <c r="R5" s="140"/>
      <c r="S5" s="140"/>
      <c r="T5" s="140"/>
      <c r="U5" s="140"/>
      <c r="V5" s="140"/>
      <c r="W5" s="140"/>
      <c r="Z5" s="179" t="s">
        <v>136</v>
      </c>
    </row>
    <row r="6" spans="1:30" s="24" customFormat="1" ht="24" customHeight="1">
      <c r="A6" s="25"/>
      <c r="B6" s="25"/>
      <c r="C6" s="137"/>
      <c r="D6" s="137"/>
      <c r="E6" s="137"/>
      <c r="F6" s="136"/>
      <c r="G6" s="141"/>
      <c r="H6" s="141"/>
      <c r="I6" s="136"/>
      <c r="J6" s="139"/>
      <c r="K6" s="140"/>
      <c r="L6" s="140"/>
      <c r="M6" s="139"/>
      <c r="N6" s="139"/>
      <c r="O6" s="139"/>
      <c r="P6" s="139"/>
      <c r="Q6" s="139"/>
      <c r="R6" s="140"/>
      <c r="S6" s="140"/>
      <c r="T6" s="140"/>
      <c r="U6" s="140"/>
      <c r="V6" s="140"/>
      <c r="W6" s="140"/>
      <c r="X6" s="140"/>
    </row>
    <row r="7" spans="1:30" s="24" customFormat="1" ht="24" customHeight="1">
      <c r="A7" s="25"/>
      <c r="B7" s="25"/>
      <c r="C7" s="142" t="s">
        <v>74</v>
      </c>
      <c r="D7" s="142"/>
      <c r="E7" s="137"/>
      <c r="F7" s="137"/>
      <c r="G7" s="137"/>
      <c r="H7" s="137"/>
      <c r="I7" s="138" t="s">
        <v>73</v>
      </c>
      <c r="J7" s="143" t="str">
        <f>Data!G5</f>
        <v>TTB INDUSTRY</v>
      </c>
      <c r="K7" s="140"/>
      <c r="L7" s="140"/>
      <c r="M7" s="144"/>
      <c r="N7" s="144"/>
      <c r="O7" s="144"/>
      <c r="P7" s="144"/>
      <c r="Q7" s="144"/>
      <c r="R7" s="144"/>
      <c r="S7" s="144"/>
      <c r="T7" s="144"/>
      <c r="U7" s="144"/>
      <c r="V7" s="145"/>
      <c r="W7" s="145"/>
      <c r="X7" s="145"/>
      <c r="Y7" s="40"/>
      <c r="Z7" s="40"/>
      <c r="AA7" s="40"/>
    </row>
    <row r="8" spans="1:30" s="24" customFormat="1" ht="24" customHeight="1">
      <c r="A8" s="25"/>
      <c r="B8" s="25"/>
      <c r="C8" s="137"/>
      <c r="D8" s="142"/>
      <c r="E8" s="142"/>
      <c r="F8" s="137"/>
      <c r="G8" s="137"/>
      <c r="H8" s="137"/>
      <c r="I8" s="138"/>
      <c r="J8" s="146" t="str">
        <f>Data!G6</f>
        <v>88/115</v>
      </c>
      <c r="K8" s="140"/>
      <c r="L8" s="143"/>
      <c r="M8" s="147"/>
      <c r="N8" s="147"/>
      <c r="O8" s="144"/>
      <c r="P8" s="144"/>
      <c r="Q8" s="144"/>
      <c r="R8" s="144"/>
      <c r="S8" s="144"/>
      <c r="T8" s="144"/>
      <c r="U8" s="144"/>
      <c r="V8" s="144"/>
      <c r="W8" s="145"/>
      <c r="X8" s="145"/>
      <c r="Y8" s="39"/>
      <c r="Z8" s="39"/>
      <c r="AA8" s="39"/>
    </row>
    <row r="9" spans="1:30" s="24" customFormat="1" ht="24" customHeight="1">
      <c r="A9" s="25"/>
      <c r="B9" s="25"/>
      <c r="C9" s="33"/>
      <c r="D9" s="35"/>
      <c r="E9" s="35"/>
      <c r="F9" s="33"/>
      <c r="G9" s="33"/>
      <c r="H9" s="33"/>
      <c r="I9" s="33"/>
      <c r="J9" s="36"/>
      <c r="L9" s="36"/>
      <c r="M9" s="42"/>
      <c r="N9" s="42"/>
      <c r="O9" s="37"/>
      <c r="P9" s="37"/>
      <c r="Q9" s="37"/>
      <c r="R9" s="37"/>
      <c r="S9" s="37"/>
      <c r="T9" s="37"/>
      <c r="U9" s="37"/>
      <c r="V9" s="37"/>
      <c r="W9" s="38"/>
      <c r="X9" s="39"/>
      <c r="Y9" s="39"/>
      <c r="Z9" s="39"/>
      <c r="AA9" s="39"/>
    </row>
    <row r="10" spans="1:30" s="40" customFormat="1" ht="15" customHeight="1">
      <c r="A10" s="43"/>
      <c r="B10" s="43"/>
      <c r="C10" s="44"/>
      <c r="D10" s="44"/>
      <c r="E10" s="44"/>
      <c r="F10" s="44"/>
      <c r="G10" s="44"/>
      <c r="H10" s="148"/>
      <c r="I10" s="44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149"/>
      <c r="Y10" s="150"/>
      <c r="Z10" s="150"/>
      <c r="AA10" s="150"/>
      <c r="AB10" s="166"/>
      <c r="AC10" s="166"/>
    </row>
    <row r="11" spans="1:30" s="24" customFormat="1" ht="15" customHeight="1">
      <c r="A11" s="25"/>
      <c r="B11" s="25"/>
      <c r="C11" s="35"/>
      <c r="D11" s="35"/>
      <c r="E11" s="35"/>
      <c r="F11" s="35"/>
      <c r="G11" s="35"/>
      <c r="H11" s="54"/>
      <c r="I11" s="151"/>
      <c r="J11" s="38"/>
      <c r="K11" s="42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8"/>
      <c r="W11" s="30"/>
      <c r="Y11" s="53"/>
      <c r="Z11" s="53"/>
      <c r="AA11" s="53"/>
    </row>
    <row r="12" spans="1:30" s="24" customFormat="1" ht="24" customHeight="1">
      <c r="A12" s="25"/>
      <c r="B12" s="25"/>
      <c r="C12" s="142" t="s">
        <v>75</v>
      </c>
      <c r="D12" s="35"/>
      <c r="E12" s="35"/>
      <c r="F12" s="35"/>
      <c r="G12" s="33"/>
      <c r="H12" s="33"/>
      <c r="I12" s="54" t="s">
        <v>73</v>
      </c>
      <c r="J12" s="143" t="str">
        <f>Data!G7</f>
        <v>Electronic Balance</v>
      </c>
      <c r="K12" s="140"/>
      <c r="L12" s="143"/>
      <c r="M12" s="31"/>
      <c r="N12" s="31"/>
      <c r="P12" s="31"/>
      <c r="Q12" s="36"/>
      <c r="R12" s="36"/>
      <c r="S12" s="36"/>
      <c r="T12" s="36"/>
      <c r="U12" s="36"/>
      <c r="V12" s="36"/>
      <c r="W12" s="36"/>
      <c r="X12" s="55"/>
      <c r="Y12" s="55"/>
      <c r="Z12" s="55"/>
      <c r="AA12" s="55"/>
    </row>
    <row r="13" spans="1:30" s="24" customFormat="1" ht="24" customHeight="1">
      <c r="A13" s="25"/>
      <c r="B13" s="25"/>
      <c r="C13" s="152" t="s">
        <v>76</v>
      </c>
      <c r="D13" s="35"/>
      <c r="E13" s="35"/>
      <c r="F13" s="35"/>
      <c r="G13" s="33"/>
      <c r="H13" s="33"/>
      <c r="I13" s="54" t="s">
        <v>73</v>
      </c>
      <c r="J13" s="143" t="str">
        <f>Data!U7</f>
        <v>Balance</v>
      </c>
      <c r="K13" s="140"/>
      <c r="L13" s="143"/>
      <c r="M13" s="31"/>
      <c r="N13" s="31"/>
      <c r="P13" s="31"/>
      <c r="Q13" s="36"/>
      <c r="R13" s="36"/>
      <c r="S13" s="31"/>
      <c r="T13" s="31"/>
      <c r="U13" s="31"/>
      <c r="V13" s="31"/>
      <c r="W13" s="31"/>
    </row>
    <row r="14" spans="1:30" s="24" customFormat="1" ht="24" customHeight="1">
      <c r="A14" s="25"/>
      <c r="B14" s="25"/>
      <c r="C14" s="142" t="s">
        <v>77</v>
      </c>
      <c r="D14" s="35"/>
      <c r="E14" s="35"/>
      <c r="F14" s="35"/>
      <c r="G14" s="33"/>
      <c r="H14" s="33"/>
      <c r="I14" s="54" t="s">
        <v>73</v>
      </c>
      <c r="J14" s="153" t="str">
        <f>Data!D8</f>
        <v>Max-Min</v>
      </c>
      <c r="K14" s="143"/>
      <c r="L14" s="143"/>
      <c r="M14" s="31"/>
      <c r="N14" s="31"/>
      <c r="P14" s="31"/>
      <c r="Q14" s="36"/>
      <c r="R14" s="36"/>
      <c r="S14" s="36"/>
      <c r="T14" s="36"/>
      <c r="U14" s="36"/>
      <c r="V14" s="35"/>
      <c r="W14" s="31"/>
      <c r="X14" s="55"/>
    </row>
    <row r="15" spans="1:30" s="24" customFormat="1" ht="24" customHeight="1">
      <c r="A15" s="25"/>
      <c r="B15" s="25"/>
      <c r="C15" s="142" t="s">
        <v>78</v>
      </c>
      <c r="D15" s="35"/>
      <c r="E15" s="35"/>
      <c r="F15" s="35"/>
      <c r="G15" s="33"/>
      <c r="H15" s="33"/>
      <c r="I15" s="54" t="s">
        <v>73</v>
      </c>
      <c r="J15" s="301">
        <f>Data!P8</f>
        <v>1234567</v>
      </c>
      <c r="K15" s="301"/>
      <c r="L15" s="301"/>
      <c r="M15" s="154"/>
      <c r="N15" s="154"/>
      <c r="P15" s="31"/>
      <c r="Q15" s="31"/>
      <c r="R15" s="36"/>
      <c r="S15" s="31"/>
      <c r="T15" s="31"/>
      <c r="U15" s="31"/>
      <c r="V15" s="31"/>
      <c r="W15" s="31"/>
    </row>
    <row r="16" spans="1:30" s="24" customFormat="1" ht="24" customHeight="1">
      <c r="A16" s="25"/>
      <c r="B16" s="25"/>
      <c r="C16" s="142" t="s">
        <v>79</v>
      </c>
      <c r="D16" s="35"/>
      <c r="E16" s="35"/>
      <c r="F16" s="35"/>
      <c r="G16" s="33"/>
      <c r="H16" s="33"/>
      <c r="I16" s="54" t="s">
        <v>73</v>
      </c>
      <c r="J16" s="155" t="str">
        <f>Data!Y8</f>
        <v>M-001</v>
      </c>
      <c r="K16" s="143"/>
      <c r="L16" s="156"/>
      <c r="M16" s="31"/>
      <c r="N16" s="31"/>
      <c r="P16" s="31"/>
      <c r="Q16" s="31"/>
      <c r="R16" s="36"/>
      <c r="S16" s="36"/>
      <c r="T16" s="36"/>
      <c r="U16" s="36"/>
      <c r="V16" s="57"/>
      <c r="W16" s="31"/>
      <c r="X16" s="55"/>
    </row>
    <row r="17" spans="1:36" s="24" customFormat="1" ht="18.95" customHeight="1">
      <c r="A17" s="25"/>
      <c r="B17" s="25"/>
      <c r="C17" s="35"/>
      <c r="D17" s="35"/>
      <c r="E17" s="35"/>
      <c r="F17" s="35"/>
      <c r="G17" s="33"/>
      <c r="H17" s="33"/>
      <c r="I17" s="57"/>
      <c r="J17" s="132"/>
      <c r="K17" s="31"/>
      <c r="L17" s="31"/>
      <c r="M17" s="36"/>
      <c r="N17" s="36"/>
      <c r="P17" s="31"/>
      <c r="Q17" s="36"/>
      <c r="R17" s="36"/>
      <c r="S17" s="36"/>
      <c r="T17" s="57"/>
      <c r="U17" s="31"/>
      <c r="V17" s="36"/>
      <c r="W17" s="31"/>
    </row>
    <row r="18" spans="1:36" s="24" customFormat="1" ht="24" customHeight="1">
      <c r="A18" s="25"/>
      <c r="B18" s="25"/>
      <c r="C18" s="142" t="s">
        <v>84</v>
      </c>
      <c r="D18" s="142"/>
      <c r="E18" s="35"/>
      <c r="F18" s="35"/>
      <c r="G18" s="35"/>
      <c r="H18" s="35"/>
      <c r="I18" s="133"/>
      <c r="J18" s="36"/>
      <c r="K18" s="36"/>
      <c r="L18" s="33"/>
      <c r="M18" s="157"/>
      <c r="N18" s="157"/>
      <c r="W18" s="31"/>
    </row>
    <row r="19" spans="1:36" s="24" customFormat="1" ht="24" customHeight="1">
      <c r="A19" s="25"/>
      <c r="B19" s="25"/>
      <c r="C19" s="142" t="s">
        <v>85</v>
      </c>
      <c r="D19" s="142"/>
      <c r="E19" s="35"/>
      <c r="F19" s="35"/>
      <c r="G19" s="33"/>
      <c r="H19" s="33"/>
      <c r="J19" s="29" t="s">
        <v>73</v>
      </c>
      <c r="K19" s="158" t="s">
        <v>137</v>
      </c>
      <c r="L19" s="140"/>
      <c r="M19" s="157"/>
      <c r="Q19" s="33"/>
      <c r="R19" s="152" t="s">
        <v>80</v>
      </c>
      <c r="Z19" s="54" t="s">
        <v>73</v>
      </c>
      <c r="AA19" s="302">
        <f>Data!Q2</f>
        <v>42459</v>
      </c>
      <c r="AB19" s="302"/>
      <c r="AC19" s="302"/>
      <c r="AD19" s="302"/>
    </row>
    <row r="20" spans="1:36" s="24" customFormat="1" ht="24" customHeight="1">
      <c r="A20" s="25"/>
      <c r="B20" s="25"/>
      <c r="C20" s="142" t="s">
        <v>86</v>
      </c>
      <c r="D20" s="136"/>
      <c r="E20" s="26"/>
      <c r="F20" s="26"/>
      <c r="G20" s="33"/>
      <c r="H20" s="33"/>
      <c r="J20" s="64" t="s">
        <v>73</v>
      </c>
      <c r="K20" s="159" t="s">
        <v>138</v>
      </c>
      <c r="L20" s="140"/>
      <c r="M20" s="160"/>
      <c r="Q20" s="33"/>
      <c r="R20" s="152" t="s">
        <v>81</v>
      </c>
      <c r="Z20" s="54" t="s">
        <v>73</v>
      </c>
      <c r="AA20" s="302">
        <f>Data!Z2</f>
        <v>42459</v>
      </c>
      <c r="AB20" s="302"/>
      <c r="AC20" s="302"/>
      <c r="AD20" s="302"/>
    </row>
    <row r="21" spans="1:36" s="24" customFormat="1" ht="24" customHeight="1">
      <c r="A21" s="25"/>
      <c r="B21" s="25"/>
      <c r="C21" s="142" t="s">
        <v>87</v>
      </c>
      <c r="D21" s="136"/>
      <c r="E21" s="26"/>
      <c r="F21" s="26"/>
      <c r="G21" s="33"/>
      <c r="H21" s="33"/>
      <c r="J21" s="64" t="s">
        <v>73</v>
      </c>
      <c r="K21" s="158" t="s">
        <v>139</v>
      </c>
      <c r="L21" s="140"/>
      <c r="M21" s="36"/>
      <c r="Q21" s="33"/>
      <c r="R21" s="136" t="s">
        <v>82</v>
      </c>
      <c r="Z21" s="54" t="s">
        <v>73</v>
      </c>
      <c r="AA21" s="303">
        <f>AA20+365</f>
        <v>42824</v>
      </c>
      <c r="AB21" s="303"/>
      <c r="AC21" s="303"/>
      <c r="AD21" s="303"/>
    </row>
    <row r="22" spans="1:36" s="24" customFormat="1" ht="24" customHeight="1">
      <c r="A22" s="25"/>
      <c r="B22" s="25"/>
      <c r="C22" s="142" t="s">
        <v>140</v>
      </c>
      <c r="D22" s="140"/>
      <c r="J22" s="64" t="s">
        <v>73</v>
      </c>
      <c r="K22" s="140" t="s">
        <v>143</v>
      </c>
      <c r="L22" s="140"/>
      <c r="M22" s="31"/>
      <c r="N22" s="31"/>
      <c r="P22" s="31"/>
      <c r="Q22" s="63"/>
      <c r="R22" s="136" t="s">
        <v>141</v>
      </c>
      <c r="S22" s="140"/>
      <c r="T22" s="140"/>
      <c r="U22" s="140"/>
      <c r="X22" s="183"/>
      <c r="Y22" s="183"/>
      <c r="Z22" s="54" t="s">
        <v>73</v>
      </c>
      <c r="AA22" s="306">
        <f>AA20+1</f>
        <v>42460</v>
      </c>
      <c r="AB22" s="306"/>
      <c r="AC22" s="306"/>
      <c r="AD22" s="306"/>
    </row>
    <row r="23" spans="1:36" s="24" customFormat="1" ht="18.95" customHeight="1">
      <c r="A23" s="25"/>
      <c r="B23" s="25"/>
      <c r="M23" s="31"/>
      <c r="N23" s="31"/>
      <c r="P23" s="31"/>
      <c r="Q23" s="31"/>
      <c r="R23" s="31"/>
      <c r="S23" s="31"/>
      <c r="T23" s="31"/>
      <c r="U23" s="31"/>
      <c r="V23" s="31"/>
      <c r="W23" s="31"/>
    </row>
    <row r="24" spans="1:36" s="24" customFormat="1" ht="24" customHeight="1">
      <c r="A24" s="25"/>
      <c r="B24" s="25"/>
      <c r="C24" s="33" t="s">
        <v>88</v>
      </c>
      <c r="D24" s="67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61"/>
      <c r="X24" s="69"/>
      <c r="Y24" s="70"/>
      <c r="Z24" s="70"/>
      <c r="AA24" s="70"/>
    </row>
    <row r="25" spans="1:36" s="24" customFormat="1" ht="24" customHeight="1">
      <c r="A25" s="25"/>
      <c r="B25" s="25"/>
      <c r="C25" s="162" t="s">
        <v>125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25"/>
    </row>
    <row r="26" spans="1:36" s="24" customFormat="1" ht="24" customHeight="1">
      <c r="A26" s="25"/>
      <c r="B26" s="25"/>
      <c r="C26" s="162" t="s">
        <v>134</v>
      </c>
      <c r="D26" s="31"/>
      <c r="E26" s="25"/>
      <c r="F26" s="25"/>
      <c r="G26" s="25"/>
      <c r="H26" s="134"/>
      <c r="I26" s="134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25"/>
    </row>
    <row r="27" spans="1:36" s="24" customFormat="1" ht="24" customHeight="1">
      <c r="A27" s="25"/>
      <c r="B27" s="25"/>
      <c r="C27" s="162" t="s">
        <v>135</v>
      </c>
      <c r="D27" s="31"/>
      <c r="E27" s="134"/>
      <c r="F27" s="134"/>
      <c r="G27" s="134"/>
      <c r="H27" s="134"/>
      <c r="I27" s="134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25"/>
    </row>
    <row r="28" spans="1:36" s="24" customFormat="1" ht="24" customHeight="1">
      <c r="A28" s="25"/>
      <c r="B28" s="25"/>
      <c r="C28" s="162" t="s">
        <v>126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25"/>
    </row>
    <row r="29" spans="1:36" s="24" customFormat="1" ht="24" customHeight="1">
      <c r="A29" s="25"/>
      <c r="B29" s="25"/>
      <c r="C29" s="162" t="s">
        <v>127</v>
      </c>
      <c r="D29" s="31"/>
    </row>
    <row r="30" spans="1:36" s="24" customFormat="1" ht="24" customHeight="1">
      <c r="A30" s="25"/>
      <c r="B30" s="25"/>
      <c r="C30" s="162" t="s">
        <v>128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25"/>
    </row>
    <row r="31" spans="1:36" s="24" customFormat="1" ht="24" customHeight="1">
      <c r="A31" s="25"/>
      <c r="B31" s="25"/>
      <c r="C31" s="18"/>
      <c r="D31" s="18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/>
      <c r="V31" s="25"/>
      <c r="AE31" s="163"/>
      <c r="AF31" s="19"/>
      <c r="AG31" s="17"/>
      <c r="AH31" s="17"/>
      <c r="AI31" s="17"/>
      <c r="AJ31" s="17"/>
    </row>
    <row r="32" spans="1:36" s="24" customFormat="1" ht="24" customHeight="1">
      <c r="A32" s="25"/>
      <c r="B32" s="25"/>
      <c r="C32" s="18"/>
      <c r="D32" s="18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/>
      <c r="V32" s="25"/>
      <c r="AE32" s="163"/>
      <c r="AF32" s="19"/>
      <c r="AG32" s="17"/>
      <c r="AH32" s="17"/>
      <c r="AI32" s="17"/>
      <c r="AJ32" s="17"/>
    </row>
    <row r="33" spans="1:36" s="24" customFormat="1" ht="24" customHeight="1">
      <c r="A33" s="25"/>
      <c r="B33" s="25"/>
      <c r="C33" s="18"/>
      <c r="D33" s="1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/>
      <c r="V33" s="25"/>
      <c r="AE33" s="163"/>
      <c r="AF33" s="19"/>
      <c r="AG33" s="17"/>
      <c r="AH33" s="17"/>
      <c r="AI33" s="17"/>
      <c r="AJ33" s="17"/>
    </row>
    <row r="34" spans="1:36" s="24" customFormat="1" ht="24" customHeight="1">
      <c r="A34" s="25"/>
      <c r="B34" s="25"/>
      <c r="C34" s="18"/>
      <c r="D34" s="1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/>
      <c r="V34" s="25"/>
      <c r="AE34" s="163"/>
      <c r="AF34" s="19"/>
      <c r="AG34" s="17"/>
      <c r="AH34" s="17"/>
      <c r="AI34" s="17"/>
      <c r="AJ34" s="17"/>
    </row>
    <row r="35" spans="1:36" s="24" customFormat="1" ht="24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AE35" s="163"/>
      <c r="AF35" s="19"/>
      <c r="AG35" s="17"/>
      <c r="AH35" s="17"/>
      <c r="AI35" s="17"/>
      <c r="AJ35" s="17"/>
    </row>
    <row r="36" spans="1:36" s="24" customFormat="1" ht="24" customHeight="1">
      <c r="A36" s="25"/>
      <c r="B36" s="25"/>
      <c r="C36" s="136" t="s">
        <v>142</v>
      </c>
      <c r="D36" s="136"/>
      <c r="E36" s="136"/>
      <c r="F36" s="140"/>
      <c r="G36" s="54" t="s">
        <v>73</v>
      </c>
      <c r="H36" s="167" t="str">
        <f>Data!F55</f>
        <v>Mr.Pakapon  Nammontree</v>
      </c>
      <c r="I36" s="140"/>
      <c r="J36" s="168"/>
      <c r="L36" s="140"/>
      <c r="M36" s="140"/>
      <c r="N36" s="136"/>
      <c r="Q36" s="136" t="s">
        <v>89</v>
      </c>
      <c r="R36" s="140"/>
      <c r="S36" s="139"/>
      <c r="V36" s="166"/>
      <c r="W36" s="166"/>
      <c r="X36" s="165"/>
      <c r="Y36" s="165"/>
      <c r="Z36" s="165"/>
      <c r="AA36" s="165"/>
      <c r="AB36" s="165"/>
      <c r="AC36" s="166"/>
      <c r="AE36" s="163"/>
      <c r="AF36" s="19"/>
      <c r="AG36" s="17"/>
      <c r="AH36" s="17"/>
      <c r="AI36" s="17"/>
      <c r="AJ36" s="17"/>
    </row>
    <row r="37" spans="1:36" s="24" customFormat="1" ht="9.9499999999999993" customHeight="1">
      <c r="A37" s="25"/>
      <c r="B37" s="25"/>
      <c r="C37" s="136"/>
      <c r="D37" s="140"/>
      <c r="E37" s="140"/>
      <c r="F37" s="140"/>
      <c r="G37" s="54"/>
      <c r="H37" s="178"/>
      <c r="I37" s="178"/>
      <c r="J37" s="178"/>
      <c r="K37" s="178"/>
      <c r="L37" s="140"/>
      <c r="M37" s="140"/>
      <c r="N37" s="136"/>
      <c r="O37" s="136"/>
      <c r="P37" s="136"/>
      <c r="Q37" s="136"/>
      <c r="R37" s="140"/>
      <c r="S37" s="139"/>
      <c r="T37" s="139"/>
      <c r="U37" s="139"/>
      <c r="V37" s="139"/>
      <c r="W37" s="139"/>
      <c r="X37" s="139"/>
      <c r="Y37" s="40"/>
      <c r="AE37" s="163"/>
      <c r="AF37" s="19"/>
      <c r="AG37" s="17"/>
      <c r="AH37" s="17"/>
      <c r="AI37" s="17"/>
      <c r="AJ37" s="17"/>
    </row>
    <row r="38" spans="1:36" s="24" customFormat="1" ht="24" customHeight="1">
      <c r="A38" s="75"/>
      <c r="B38" s="75"/>
      <c r="H38" s="140" t="s">
        <v>161</v>
      </c>
      <c r="K38" s="140"/>
      <c r="L38" s="140"/>
      <c r="M38" s="140"/>
      <c r="N38" s="140"/>
      <c r="O38" s="140"/>
      <c r="P38" s="169"/>
      <c r="Q38" s="170">
        <v>3</v>
      </c>
      <c r="R38" s="140"/>
      <c r="V38" s="304" t="s">
        <v>157</v>
      </c>
      <c r="W38" s="304"/>
      <c r="X38" s="304"/>
      <c r="Y38" s="304"/>
      <c r="Z38" s="304"/>
      <c r="AA38" s="304"/>
      <c r="AB38" s="304"/>
      <c r="AC38" s="304"/>
      <c r="AE38" s="163"/>
      <c r="AF38" s="19"/>
      <c r="AG38" s="17"/>
      <c r="AH38" s="17"/>
      <c r="AI38" s="17"/>
      <c r="AJ38" s="17"/>
    </row>
    <row r="39" spans="1:36" s="24" customFormat="1" ht="21" customHeight="1">
      <c r="A39" s="25"/>
      <c r="B39" s="25"/>
      <c r="C39" s="140"/>
      <c r="D39" s="140"/>
      <c r="E39" s="140"/>
      <c r="F39" s="140"/>
      <c r="G39" s="140"/>
      <c r="H39" s="164"/>
      <c r="I39" s="164"/>
      <c r="J39" s="164"/>
      <c r="K39" s="140"/>
      <c r="L39" s="140"/>
      <c r="M39" s="139"/>
      <c r="N39" s="139"/>
      <c r="O39" s="140"/>
      <c r="P39" s="140"/>
      <c r="Q39" s="140"/>
      <c r="R39" s="140"/>
      <c r="V39" s="305" t="s">
        <v>90</v>
      </c>
      <c r="W39" s="305"/>
      <c r="X39" s="305"/>
      <c r="Y39" s="305"/>
      <c r="Z39" s="305"/>
      <c r="AA39" s="305"/>
      <c r="AB39" s="305"/>
      <c r="AC39" s="305"/>
      <c r="AD39" s="172"/>
      <c r="AE39" s="173"/>
      <c r="AF39" s="173"/>
      <c r="AG39" s="173"/>
    </row>
    <row r="40" spans="1:36" s="24" customFormat="1" ht="20.100000000000001" customHeight="1">
      <c r="A40" s="25"/>
      <c r="B40" s="25"/>
      <c r="E40" s="30"/>
      <c r="F40" s="30"/>
      <c r="G40" s="30"/>
      <c r="H40" s="30"/>
      <c r="I40" s="30"/>
      <c r="L40" s="43"/>
      <c r="M40" s="25"/>
      <c r="N40" s="25"/>
      <c r="O40" s="25"/>
      <c r="P40" s="133"/>
      <c r="Q40" s="133"/>
      <c r="R40" s="133"/>
      <c r="S40" s="133"/>
      <c r="T40" s="133"/>
      <c r="U40" s="28"/>
      <c r="V40" s="76"/>
      <c r="W40" s="76"/>
      <c r="X40" s="76"/>
      <c r="Y40" s="76"/>
      <c r="Z40" s="76"/>
      <c r="AA40" s="76"/>
    </row>
    <row r="41" spans="1:36" s="24" customFormat="1" ht="16.5" customHeight="1">
      <c r="A41" s="300"/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77"/>
    </row>
    <row r="42" spans="1:36" ht="18.75" customHeight="1">
      <c r="C42" s="73"/>
      <c r="D42" s="171"/>
      <c r="T42" s="15"/>
      <c r="U42" s="174"/>
    </row>
    <row r="43" spans="1:36" ht="18.75" customHeight="1">
      <c r="C43" s="135"/>
      <c r="D43" s="171"/>
      <c r="T43" s="73"/>
      <c r="U43" s="171"/>
    </row>
    <row r="44" spans="1:36" ht="18.75" customHeight="1">
      <c r="T44" s="73"/>
      <c r="U44" s="171"/>
    </row>
    <row r="45" spans="1:36" ht="18.75" customHeight="1">
      <c r="T45" s="135"/>
      <c r="U45" s="17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8"/>
  <sheetViews>
    <sheetView view="pageBreakPreview" zoomScaleNormal="100" zoomScaleSheetLayoutView="100" workbookViewId="0">
      <selection activeCell="B12" sqref="B12:U19"/>
    </sheetView>
  </sheetViews>
  <sheetFormatPr defaultColWidth="9.140625" defaultRowHeight="20.25"/>
  <cols>
    <col min="1" max="7" width="4.28515625" style="22" customWidth="1"/>
    <col min="8" max="8" width="3.42578125" style="22" customWidth="1"/>
    <col min="9" max="23" width="4.28515625" style="22" customWidth="1"/>
    <col min="24" max="29" width="4.5703125" style="22" customWidth="1"/>
    <col min="30" max="256" width="9.140625" style="22"/>
    <col min="257" max="263" width="4.28515625" style="22" customWidth="1"/>
    <col min="264" max="264" width="3.42578125" style="22" customWidth="1"/>
    <col min="265" max="279" width="4.28515625" style="22" customWidth="1"/>
    <col min="280" max="285" width="4.5703125" style="22" customWidth="1"/>
    <col min="286" max="512" width="9.140625" style="22"/>
    <col min="513" max="519" width="4.28515625" style="22" customWidth="1"/>
    <col min="520" max="520" width="3.42578125" style="22" customWidth="1"/>
    <col min="521" max="535" width="4.28515625" style="22" customWidth="1"/>
    <col min="536" max="541" width="4.5703125" style="22" customWidth="1"/>
    <col min="542" max="768" width="9.140625" style="22"/>
    <col min="769" max="775" width="4.28515625" style="22" customWidth="1"/>
    <col min="776" max="776" width="3.42578125" style="22" customWidth="1"/>
    <col min="777" max="791" width="4.28515625" style="22" customWidth="1"/>
    <col min="792" max="797" width="4.5703125" style="22" customWidth="1"/>
    <col min="798" max="1024" width="9.140625" style="22"/>
    <col min="1025" max="1031" width="4.28515625" style="22" customWidth="1"/>
    <col min="1032" max="1032" width="3.42578125" style="22" customWidth="1"/>
    <col min="1033" max="1047" width="4.28515625" style="22" customWidth="1"/>
    <col min="1048" max="1053" width="4.5703125" style="22" customWidth="1"/>
    <col min="1054" max="1280" width="9.140625" style="22"/>
    <col min="1281" max="1287" width="4.28515625" style="22" customWidth="1"/>
    <col min="1288" max="1288" width="3.42578125" style="22" customWidth="1"/>
    <col min="1289" max="1303" width="4.28515625" style="22" customWidth="1"/>
    <col min="1304" max="1309" width="4.5703125" style="22" customWidth="1"/>
    <col min="1310" max="1536" width="9.140625" style="22"/>
    <col min="1537" max="1543" width="4.28515625" style="22" customWidth="1"/>
    <col min="1544" max="1544" width="3.42578125" style="22" customWidth="1"/>
    <col min="1545" max="1559" width="4.28515625" style="22" customWidth="1"/>
    <col min="1560" max="1565" width="4.5703125" style="22" customWidth="1"/>
    <col min="1566" max="1792" width="9.140625" style="22"/>
    <col min="1793" max="1799" width="4.28515625" style="22" customWidth="1"/>
    <col min="1800" max="1800" width="3.42578125" style="22" customWidth="1"/>
    <col min="1801" max="1815" width="4.28515625" style="22" customWidth="1"/>
    <col min="1816" max="1821" width="4.5703125" style="22" customWidth="1"/>
    <col min="1822" max="2048" width="9.140625" style="22"/>
    <col min="2049" max="2055" width="4.28515625" style="22" customWidth="1"/>
    <col min="2056" max="2056" width="3.42578125" style="22" customWidth="1"/>
    <col min="2057" max="2071" width="4.28515625" style="22" customWidth="1"/>
    <col min="2072" max="2077" width="4.5703125" style="22" customWidth="1"/>
    <col min="2078" max="2304" width="9.140625" style="22"/>
    <col min="2305" max="2311" width="4.28515625" style="22" customWidth="1"/>
    <col min="2312" max="2312" width="3.42578125" style="22" customWidth="1"/>
    <col min="2313" max="2327" width="4.28515625" style="22" customWidth="1"/>
    <col min="2328" max="2333" width="4.5703125" style="22" customWidth="1"/>
    <col min="2334" max="2560" width="9.140625" style="22"/>
    <col min="2561" max="2567" width="4.28515625" style="22" customWidth="1"/>
    <col min="2568" max="2568" width="3.42578125" style="22" customWidth="1"/>
    <col min="2569" max="2583" width="4.28515625" style="22" customWidth="1"/>
    <col min="2584" max="2589" width="4.5703125" style="22" customWidth="1"/>
    <col min="2590" max="2816" width="9.140625" style="22"/>
    <col min="2817" max="2823" width="4.28515625" style="22" customWidth="1"/>
    <col min="2824" max="2824" width="3.42578125" style="22" customWidth="1"/>
    <col min="2825" max="2839" width="4.28515625" style="22" customWidth="1"/>
    <col min="2840" max="2845" width="4.5703125" style="22" customWidth="1"/>
    <col min="2846" max="3072" width="9.140625" style="22"/>
    <col min="3073" max="3079" width="4.28515625" style="22" customWidth="1"/>
    <col min="3080" max="3080" width="3.42578125" style="22" customWidth="1"/>
    <col min="3081" max="3095" width="4.28515625" style="22" customWidth="1"/>
    <col min="3096" max="3101" width="4.5703125" style="22" customWidth="1"/>
    <col min="3102" max="3328" width="9.140625" style="22"/>
    <col min="3329" max="3335" width="4.28515625" style="22" customWidth="1"/>
    <col min="3336" max="3336" width="3.42578125" style="22" customWidth="1"/>
    <col min="3337" max="3351" width="4.28515625" style="22" customWidth="1"/>
    <col min="3352" max="3357" width="4.5703125" style="22" customWidth="1"/>
    <col min="3358" max="3584" width="9.140625" style="22"/>
    <col min="3585" max="3591" width="4.28515625" style="22" customWidth="1"/>
    <col min="3592" max="3592" width="3.42578125" style="22" customWidth="1"/>
    <col min="3593" max="3607" width="4.28515625" style="22" customWidth="1"/>
    <col min="3608" max="3613" width="4.5703125" style="22" customWidth="1"/>
    <col min="3614" max="3840" width="9.140625" style="22"/>
    <col min="3841" max="3847" width="4.28515625" style="22" customWidth="1"/>
    <col min="3848" max="3848" width="3.42578125" style="22" customWidth="1"/>
    <col min="3849" max="3863" width="4.28515625" style="22" customWidth="1"/>
    <col min="3864" max="3869" width="4.5703125" style="22" customWidth="1"/>
    <col min="3870" max="4096" width="9.140625" style="22"/>
    <col min="4097" max="4103" width="4.28515625" style="22" customWidth="1"/>
    <col min="4104" max="4104" width="3.42578125" style="22" customWidth="1"/>
    <col min="4105" max="4119" width="4.28515625" style="22" customWidth="1"/>
    <col min="4120" max="4125" width="4.5703125" style="22" customWidth="1"/>
    <col min="4126" max="4352" width="9.140625" style="22"/>
    <col min="4353" max="4359" width="4.28515625" style="22" customWidth="1"/>
    <col min="4360" max="4360" width="3.42578125" style="22" customWidth="1"/>
    <col min="4361" max="4375" width="4.28515625" style="22" customWidth="1"/>
    <col min="4376" max="4381" width="4.5703125" style="22" customWidth="1"/>
    <col min="4382" max="4608" width="9.140625" style="22"/>
    <col min="4609" max="4615" width="4.28515625" style="22" customWidth="1"/>
    <col min="4616" max="4616" width="3.42578125" style="22" customWidth="1"/>
    <col min="4617" max="4631" width="4.28515625" style="22" customWidth="1"/>
    <col min="4632" max="4637" width="4.5703125" style="22" customWidth="1"/>
    <col min="4638" max="4864" width="9.140625" style="22"/>
    <col min="4865" max="4871" width="4.28515625" style="22" customWidth="1"/>
    <col min="4872" max="4872" width="3.42578125" style="22" customWidth="1"/>
    <col min="4873" max="4887" width="4.28515625" style="22" customWidth="1"/>
    <col min="4888" max="4893" width="4.5703125" style="22" customWidth="1"/>
    <col min="4894" max="5120" width="9.140625" style="22"/>
    <col min="5121" max="5127" width="4.28515625" style="22" customWidth="1"/>
    <col min="5128" max="5128" width="3.42578125" style="22" customWidth="1"/>
    <col min="5129" max="5143" width="4.28515625" style="22" customWidth="1"/>
    <col min="5144" max="5149" width="4.5703125" style="22" customWidth="1"/>
    <col min="5150" max="5376" width="9.140625" style="22"/>
    <col min="5377" max="5383" width="4.28515625" style="22" customWidth="1"/>
    <col min="5384" max="5384" width="3.42578125" style="22" customWidth="1"/>
    <col min="5385" max="5399" width="4.28515625" style="22" customWidth="1"/>
    <col min="5400" max="5405" width="4.5703125" style="22" customWidth="1"/>
    <col min="5406" max="5632" width="9.140625" style="22"/>
    <col min="5633" max="5639" width="4.28515625" style="22" customWidth="1"/>
    <col min="5640" max="5640" width="3.42578125" style="22" customWidth="1"/>
    <col min="5641" max="5655" width="4.28515625" style="22" customWidth="1"/>
    <col min="5656" max="5661" width="4.5703125" style="22" customWidth="1"/>
    <col min="5662" max="5888" width="9.140625" style="22"/>
    <col min="5889" max="5895" width="4.28515625" style="22" customWidth="1"/>
    <col min="5896" max="5896" width="3.42578125" style="22" customWidth="1"/>
    <col min="5897" max="5911" width="4.28515625" style="22" customWidth="1"/>
    <col min="5912" max="5917" width="4.5703125" style="22" customWidth="1"/>
    <col min="5918" max="6144" width="9.140625" style="22"/>
    <col min="6145" max="6151" width="4.28515625" style="22" customWidth="1"/>
    <col min="6152" max="6152" width="3.42578125" style="22" customWidth="1"/>
    <col min="6153" max="6167" width="4.28515625" style="22" customWidth="1"/>
    <col min="6168" max="6173" width="4.5703125" style="22" customWidth="1"/>
    <col min="6174" max="6400" width="9.140625" style="22"/>
    <col min="6401" max="6407" width="4.28515625" style="22" customWidth="1"/>
    <col min="6408" max="6408" width="3.42578125" style="22" customWidth="1"/>
    <col min="6409" max="6423" width="4.28515625" style="22" customWidth="1"/>
    <col min="6424" max="6429" width="4.5703125" style="22" customWidth="1"/>
    <col min="6430" max="6656" width="9.140625" style="22"/>
    <col min="6657" max="6663" width="4.28515625" style="22" customWidth="1"/>
    <col min="6664" max="6664" width="3.42578125" style="22" customWidth="1"/>
    <col min="6665" max="6679" width="4.28515625" style="22" customWidth="1"/>
    <col min="6680" max="6685" width="4.5703125" style="22" customWidth="1"/>
    <col min="6686" max="6912" width="9.140625" style="22"/>
    <col min="6913" max="6919" width="4.28515625" style="22" customWidth="1"/>
    <col min="6920" max="6920" width="3.42578125" style="22" customWidth="1"/>
    <col min="6921" max="6935" width="4.28515625" style="22" customWidth="1"/>
    <col min="6936" max="6941" width="4.5703125" style="22" customWidth="1"/>
    <col min="6942" max="7168" width="9.140625" style="22"/>
    <col min="7169" max="7175" width="4.28515625" style="22" customWidth="1"/>
    <col min="7176" max="7176" width="3.42578125" style="22" customWidth="1"/>
    <col min="7177" max="7191" width="4.28515625" style="22" customWidth="1"/>
    <col min="7192" max="7197" width="4.5703125" style="22" customWidth="1"/>
    <col min="7198" max="7424" width="9.140625" style="22"/>
    <col min="7425" max="7431" width="4.28515625" style="22" customWidth="1"/>
    <col min="7432" max="7432" width="3.42578125" style="22" customWidth="1"/>
    <col min="7433" max="7447" width="4.28515625" style="22" customWidth="1"/>
    <col min="7448" max="7453" width="4.5703125" style="22" customWidth="1"/>
    <col min="7454" max="7680" width="9.140625" style="22"/>
    <col min="7681" max="7687" width="4.28515625" style="22" customWidth="1"/>
    <col min="7688" max="7688" width="3.42578125" style="22" customWidth="1"/>
    <col min="7689" max="7703" width="4.28515625" style="22" customWidth="1"/>
    <col min="7704" max="7709" width="4.5703125" style="22" customWidth="1"/>
    <col min="7710" max="7936" width="9.140625" style="22"/>
    <col min="7937" max="7943" width="4.28515625" style="22" customWidth="1"/>
    <col min="7944" max="7944" width="3.42578125" style="22" customWidth="1"/>
    <col min="7945" max="7959" width="4.28515625" style="22" customWidth="1"/>
    <col min="7960" max="7965" width="4.5703125" style="22" customWidth="1"/>
    <col min="7966" max="8192" width="9.140625" style="22"/>
    <col min="8193" max="8199" width="4.28515625" style="22" customWidth="1"/>
    <col min="8200" max="8200" width="3.42578125" style="22" customWidth="1"/>
    <col min="8201" max="8215" width="4.28515625" style="22" customWidth="1"/>
    <col min="8216" max="8221" width="4.5703125" style="22" customWidth="1"/>
    <col min="8222" max="8448" width="9.140625" style="22"/>
    <col min="8449" max="8455" width="4.28515625" style="22" customWidth="1"/>
    <col min="8456" max="8456" width="3.42578125" style="22" customWidth="1"/>
    <col min="8457" max="8471" width="4.28515625" style="22" customWidth="1"/>
    <col min="8472" max="8477" width="4.5703125" style="22" customWidth="1"/>
    <col min="8478" max="8704" width="9.140625" style="22"/>
    <col min="8705" max="8711" width="4.28515625" style="22" customWidth="1"/>
    <col min="8712" max="8712" width="3.42578125" style="22" customWidth="1"/>
    <col min="8713" max="8727" width="4.28515625" style="22" customWidth="1"/>
    <col min="8728" max="8733" width="4.5703125" style="22" customWidth="1"/>
    <col min="8734" max="8960" width="9.140625" style="22"/>
    <col min="8961" max="8967" width="4.28515625" style="22" customWidth="1"/>
    <col min="8968" max="8968" width="3.42578125" style="22" customWidth="1"/>
    <col min="8969" max="8983" width="4.28515625" style="22" customWidth="1"/>
    <col min="8984" max="8989" width="4.5703125" style="22" customWidth="1"/>
    <col min="8990" max="9216" width="9.140625" style="22"/>
    <col min="9217" max="9223" width="4.28515625" style="22" customWidth="1"/>
    <col min="9224" max="9224" width="3.42578125" style="22" customWidth="1"/>
    <col min="9225" max="9239" width="4.28515625" style="22" customWidth="1"/>
    <col min="9240" max="9245" width="4.5703125" style="22" customWidth="1"/>
    <col min="9246" max="9472" width="9.140625" style="22"/>
    <col min="9473" max="9479" width="4.28515625" style="22" customWidth="1"/>
    <col min="9480" max="9480" width="3.42578125" style="22" customWidth="1"/>
    <col min="9481" max="9495" width="4.28515625" style="22" customWidth="1"/>
    <col min="9496" max="9501" width="4.5703125" style="22" customWidth="1"/>
    <col min="9502" max="9728" width="9.140625" style="22"/>
    <col min="9729" max="9735" width="4.28515625" style="22" customWidth="1"/>
    <col min="9736" max="9736" width="3.42578125" style="22" customWidth="1"/>
    <col min="9737" max="9751" width="4.28515625" style="22" customWidth="1"/>
    <col min="9752" max="9757" width="4.5703125" style="22" customWidth="1"/>
    <col min="9758" max="9984" width="9.140625" style="22"/>
    <col min="9985" max="9991" width="4.28515625" style="22" customWidth="1"/>
    <col min="9992" max="9992" width="3.42578125" style="22" customWidth="1"/>
    <col min="9993" max="10007" width="4.28515625" style="22" customWidth="1"/>
    <col min="10008" max="10013" width="4.5703125" style="22" customWidth="1"/>
    <col min="10014" max="10240" width="9.140625" style="22"/>
    <col min="10241" max="10247" width="4.28515625" style="22" customWidth="1"/>
    <col min="10248" max="10248" width="3.42578125" style="22" customWidth="1"/>
    <col min="10249" max="10263" width="4.28515625" style="22" customWidth="1"/>
    <col min="10264" max="10269" width="4.5703125" style="22" customWidth="1"/>
    <col min="10270" max="10496" width="9.140625" style="22"/>
    <col min="10497" max="10503" width="4.28515625" style="22" customWidth="1"/>
    <col min="10504" max="10504" width="3.42578125" style="22" customWidth="1"/>
    <col min="10505" max="10519" width="4.28515625" style="22" customWidth="1"/>
    <col min="10520" max="10525" width="4.5703125" style="22" customWidth="1"/>
    <col min="10526" max="10752" width="9.140625" style="22"/>
    <col min="10753" max="10759" width="4.28515625" style="22" customWidth="1"/>
    <col min="10760" max="10760" width="3.42578125" style="22" customWidth="1"/>
    <col min="10761" max="10775" width="4.28515625" style="22" customWidth="1"/>
    <col min="10776" max="10781" width="4.5703125" style="22" customWidth="1"/>
    <col min="10782" max="11008" width="9.140625" style="22"/>
    <col min="11009" max="11015" width="4.28515625" style="22" customWidth="1"/>
    <col min="11016" max="11016" width="3.42578125" style="22" customWidth="1"/>
    <col min="11017" max="11031" width="4.28515625" style="22" customWidth="1"/>
    <col min="11032" max="11037" width="4.5703125" style="22" customWidth="1"/>
    <col min="11038" max="11264" width="9.140625" style="22"/>
    <col min="11265" max="11271" width="4.28515625" style="22" customWidth="1"/>
    <col min="11272" max="11272" width="3.42578125" style="22" customWidth="1"/>
    <col min="11273" max="11287" width="4.28515625" style="22" customWidth="1"/>
    <col min="11288" max="11293" width="4.5703125" style="22" customWidth="1"/>
    <col min="11294" max="11520" width="9.140625" style="22"/>
    <col min="11521" max="11527" width="4.28515625" style="22" customWidth="1"/>
    <col min="11528" max="11528" width="3.42578125" style="22" customWidth="1"/>
    <col min="11529" max="11543" width="4.28515625" style="22" customWidth="1"/>
    <col min="11544" max="11549" width="4.5703125" style="22" customWidth="1"/>
    <col min="11550" max="11776" width="9.140625" style="22"/>
    <col min="11777" max="11783" width="4.28515625" style="22" customWidth="1"/>
    <col min="11784" max="11784" width="3.42578125" style="22" customWidth="1"/>
    <col min="11785" max="11799" width="4.28515625" style="22" customWidth="1"/>
    <col min="11800" max="11805" width="4.5703125" style="22" customWidth="1"/>
    <col min="11806" max="12032" width="9.140625" style="22"/>
    <col min="12033" max="12039" width="4.28515625" style="22" customWidth="1"/>
    <col min="12040" max="12040" width="3.42578125" style="22" customWidth="1"/>
    <col min="12041" max="12055" width="4.28515625" style="22" customWidth="1"/>
    <col min="12056" max="12061" width="4.5703125" style="22" customWidth="1"/>
    <col min="12062" max="12288" width="9.140625" style="22"/>
    <col min="12289" max="12295" width="4.28515625" style="22" customWidth="1"/>
    <col min="12296" max="12296" width="3.42578125" style="22" customWidth="1"/>
    <col min="12297" max="12311" width="4.28515625" style="22" customWidth="1"/>
    <col min="12312" max="12317" width="4.5703125" style="22" customWidth="1"/>
    <col min="12318" max="12544" width="9.140625" style="22"/>
    <col min="12545" max="12551" width="4.28515625" style="22" customWidth="1"/>
    <col min="12552" max="12552" width="3.42578125" style="22" customWidth="1"/>
    <col min="12553" max="12567" width="4.28515625" style="22" customWidth="1"/>
    <col min="12568" max="12573" width="4.5703125" style="22" customWidth="1"/>
    <col min="12574" max="12800" width="9.140625" style="22"/>
    <col min="12801" max="12807" width="4.28515625" style="22" customWidth="1"/>
    <col min="12808" max="12808" width="3.42578125" style="22" customWidth="1"/>
    <col min="12809" max="12823" width="4.28515625" style="22" customWidth="1"/>
    <col min="12824" max="12829" width="4.5703125" style="22" customWidth="1"/>
    <col min="12830" max="13056" width="9.140625" style="22"/>
    <col min="13057" max="13063" width="4.28515625" style="22" customWidth="1"/>
    <col min="13064" max="13064" width="3.42578125" style="22" customWidth="1"/>
    <col min="13065" max="13079" width="4.28515625" style="22" customWidth="1"/>
    <col min="13080" max="13085" width="4.5703125" style="22" customWidth="1"/>
    <col min="13086" max="13312" width="9.140625" style="22"/>
    <col min="13313" max="13319" width="4.28515625" style="22" customWidth="1"/>
    <col min="13320" max="13320" width="3.42578125" style="22" customWidth="1"/>
    <col min="13321" max="13335" width="4.28515625" style="22" customWidth="1"/>
    <col min="13336" max="13341" width="4.5703125" style="22" customWidth="1"/>
    <col min="13342" max="13568" width="9.140625" style="22"/>
    <col min="13569" max="13575" width="4.28515625" style="22" customWidth="1"/>
    <col min="13576" max="13576" width="3.42578125" style="22" customWidth="1"/>
    <col min="13577" max="13591" width="4.28515625" style="22" customWidth="1"/>
    <col min="13592" max="13597" width="4.5703125" style="22" customWidth="1"/>
    <col min="13598" max="13824" width="9.140625" style="22"/>
    <col min="13825" max="13831" width="4.28515625" style="22" customWidth="1"/>
    <col min="13832" max="13832" width="3.42578125" style="22" customWidth="1"/>
    <col min="13833" max="13847" width="4.28515625" style="22" customWidth="1"/>
    <col min="13848" max="13853" width="4.5703125" style="22" customWidth="1"/>
    <col min="13854" max="14080" width="9.140625" style="22"/>
    <col min="14081" max="14087" width="4.28515625" style="22" customWidth="1"/>
    <col min="14088" max="14088" width="3.42578125" style="22" customWidth="1"/>
    <col min="14089" max="14103" width="4.28515625" style="22" customWidth="1"/>
    <col min="14104" max="14109" width="4.5703125" style="22" customWidth="1"/>
    <col min="14110" max="14336" width="9.140625" style="22"/>
    <col min="14337" max="14343" width="4.28515625" style="22" customWidth="1"/>
    <col min="14344" max="14344" width="3.42578125" style="22" customWidth="1"/>
    <col min="14345" max="14359" width="4.28515625" style="22" customWidth="1"/>
    <col min="14360" max="14365" width="4.5703125" style="22" customWidth="1"/>
    <col min="14366" max="14592" width="9.140625" style="22"/>
    <col min="14593" max="14599" width="4.28515625" style="22" customWidth="1"/>
    <col min="14600" max="14600" width="3.42578125" style="22" customWidth="1"/>
    <col min="14601" max="14615" width="4.28515625" style="22" customWidth="1"/>
    <col min="14616" max="14621" width="4.5703125" style="22" customWidth="1"/>
    <col min="14622" max="14848" width="9.140625" style="22"/>
    <col min="14849" max="14855" width="4.28515625" style="22" customWidth="1"/>
    <col min="14856" max="14856" width="3.42578125" style="22" customWidth="1"/>
    <col min="14857" max="14871" width="4.28515625" style="22" customWidth="1"/>
    <col min="14872" max="14877" width="4.5703125" style="22" customWidth="1"/>
    <col min="14878" max="15104" width="9.140625" style="22"/>
    <col min="15105" max="15111" width="4.28515625" style="22" customWidth="1"/>
    <col min="15112" max="15112" width="3.42578125" style="22" customWidth="1"/>
    <col min="15113" max="15127" width="4.28515625" style="22" customWidth="1"/>
    <col min="15128" max="15133" width="4.5703125" style="22" customWidth="1"/>
    <col min="15134" max="15360" width="9.140625" style="22"/>
    <col min="15361" max="15367" width="4.28515625" style="22" customWidth="1"/>
    <col min="15368" max="15368" width="3.42578125" style="22" customWidth="1"/>
    <col min="15369" max="15383" width="4.28515625" style="22" customWidth="1"/>
    <col min="15384" max="15389" width="4.5703125" style="22" customWidth="1"/>
    <col min="15390" max="15616" width="9.140625" style="22"/>
    <col min="15617" max="15623" width="4.28515625" style="22" customWidth="1"/>
    <col min="15624" max="15624" width="3.42578125" style="22" customWidth="1"/>
    <col min="15625" max="15639" width="4.28515625" style="22" customWidth="1"/>
    <col min="15640" max="15645" width="4.5703125" style="22" customWidth="1"/>
    <col min="15646" max="15872" width="9.140625" style="22"/>
    <col min="15873" max="15879" width="4.28515625" style="22" customWidth="1"/>
    <col min="15880" max="15880" width="3.42578125" style="22" customWidth="1"/>
    <col min="15881" max="15895" width="4.28515625" style="22" customWidth="1"/>
    <col min="15896" max="15901" width="4.5703125" style="22" customWidth="1"/>
    <col min="15902" max="16128" width="9.140625" style="22"/>
    <col min="16129" max="16135" width="4.28515625" style="22" customWidth="1"/>
    <col min="16136" max="16136" width="3.42578125" style="22" customWidth="1"/>
    <col min="16137" max="16151" width="4.28515625" style="22" customWidth="1"/>
    <col min="16152" max="16157" width="4.5703125" style="22" customWidth="1"/>
    <col min="16158" max="16384" width="9.140625" style="22"/>
  </cols>
  <sheetData>
    <row r="1" spans="1:28" ht="14.1" customHeight="1"/>
    <row r="3" spans="1:28" ht="34.5" customHeight="1">
      <c r="A3" s="318" t="s">
        <v>91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8" s="24" customFormat="1" ht="18.9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8" s="24" customFormat="1" ht="17.850000000000001" customHeight="1">
      <c r="A5" s="25"/>
      <c r="B5" s="26" t="s">
        <v>72</v>
      </c>
      <c r="C5" s="26"/>
      <c r="D5" s="33"/>
      <c r="E5" s="26"/>
      <c r="G5" s="29" t="s">
        <v>73</v>
      </c>
      <c r="H5" s="30" t="str">
        <f>Certificate!J5</f>
        <v>SPR16030112-16</v>
      </c>
      <c r="I5" s="30"/>
      <c r="J5" s="30"/>
      <c r="K5" s="30"/>
      <c r="L5" s="30"/>
      <c r="M5" s="30"/>
      <c r="N5" s="30"/>
      <c r="O5" s="30"/>
      <c r="P5" s="31"/>
      <c r="Q5" s="31"/>
      <c r="R5" s="31"/>
      <c r="S5" s="31"/>
      <c r="T5" s="31"/>
      <c r="U5" s="32" t="s">
        <v>92</v>
      </c>
      <c r="V5" s="31"/>
    </row>
    <row r="6" spans="1:28" s="24" customFormat="1" ht="18.95" customHeight="1">
      <c r="A6" s="25"/>
      <c r="B6" s="72"/>
      <c r="C6" s="27"/>
      <c r="D6" s="27"/>
      <c r="E6" s="28"/>
      <c r="F6" s="34"/>
      <c r="G6" s="34"/>
      <c r="H6" s="34"/>
      <c r="I6" s="78"/>
      <c r="J6" s="20"/>
      <c r="K6" s="18"/>
      <c r="L6" s="20"/>
      <c r="M6" s="20"/>
      <c r="N6" s="30"/>
      <c r="O6" s="30"/>
      <c r="P6" s="31"/>
      <c r="Q6" s="31"/>
      <c r="R6" s="31"/>
      <c r="S6" s="25"/>
      <c r="T6" s="25"/>
      <c r="U6" s="25"/>
    </row>
    <row r="7" spans="1:28" s="24" customFormat="1" ht="17.850000000000001" customHeight="1">
      <c r="A7" s="25"/>
      <c r="B7" s="79"/>
      <c r="C7" s="41"/>
      <c r="D7" s="27"/>
      <c r="E7" s="27"/>
      <c r="F7" s="27"/>
      <c r="G7" s="27"/>
      <c r="H7" s="27"/>
      <c r="I7" s="15"/>
      <c r="J7" s="80"/>
      <c r="K7" s="18"/>
      <c r="L7" s="81"/>
      <c r="M7" s="81"/>
      <c r="N7" s="37"/>
      <c r="O7" s="37"/>
      <c r="P7" s="37"/>
      <c r="Q7" s="37"/>
      <c r="R7" s="37"/>
      <c r="S7" s="37"/>
      <c r="T7" s="38"/>
      <c r="U7" s="38"/>
      <c r="V7" s="39"/>
      <c r="W7" s="40"/>
      <c r="AB7" s="24" t="s">
        <v>93</v>
      </c>
    </row>
    <row r="8" spans="1:28" s="24" customFormat="1" ht="14.1" customHeight="1">
      <c r="A8" s="25"/>
      <c r="B8" s="72"/>
      <c r="C8" s="41"/>
      <c r="D8" s="41"/>
      <c r="E8" s="27"/>
      <c r="F8" s="27"/>
      <c r="G8" s="319" t="s">
        <v>133</v>
      </c>
      <c r="H8" s="319"/>
      <c r="I8" s="319"/>
      <c r="J8" s="319"/>
      <c r="K8" s="319"/>
      <c r="L8" s="319"/>
      <c r="M8" s="319"/>
      <c r="N8" s="319"/>
      <c r="O8" s="319"/>
      <c r="P8" s="319"/>
      <c r="Q8" s="37"/>
      <c r="R8" s="37"/>
      <c r="S8" s="37"/>
      <c r="T8" s="37"/>
      <c r="U8" s="38"/>
      <c r="V8" s="39"/>
      <c r="W8" s="39"/>
      <c r="X8" s="40"/>
      <c r="Z8" s="53"/>
    </row>
    <row r="9" spans="1:28" s="24" customFormat="1" ht="14.1" customHeight="1">
      <c r="A9" s="25"/>
      <c r="B9" s="72"/>
      <c r="C9" s="41"/>
      <c r="D9" s="41"/>
      <c r="E9" s="27"/>
      <c r="F9" s="27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7"/>
      <c r="R9" s="37"/>
      <c r="S9" s="37"/>
      <c r="T9" s="37"/>
      <c r="U9" s="38"/>
      <c r="V9" s="39"/>
      <c r="W9" s="39"/>
      <c r="X9" s="40"/>
    </row>
    <row r="10" spans="1:28" s="40" customFormat="1" ht="18.95" customHeight="1">
      <c r="A10" s="43"/>
      <c r="B10" s="82"/>
      <c r="C10" s="45"/>
      <c r="D10" s="45"/>
      <c r="E10" s="45"/>
      <c r="F10" s="45"/>
      <c r="G10" s="46"/>
      <c r="H10" s="47"/>
      <c r="I10" s="83"/>
      <c r="J10" s="83"/>
      <c r="K10" s="83"/>
      <c r="L10" s="83"/>
      <c r="M10" s="83"/>
      <c r="N10" s="48"/>
      <c r="O10" s="48"/>
      <c r="P10" s="48"/>
      <c r="Q10" s="84"/>
      <c r="R10" s="43"/>
      <c r="S10" s="85"/>
      <c r="T10" s="39"/>
      <c r="V10" s="50"/>
      <c r="W10" s="51"/>
    </row>
    <row r="11" spans="1:28" s="24" customFormat="1" ht="23.1" customHeight="1">
      <c r="A11" s="25"/>
      <c r="B11" s="315" t="s">
        <v>75</v>
      </c>
      <c r="C11" s="316"/>
      <c r="D11" s="316"/>
      <c r="E11" s="316"/>
      <c r="F11" s="316"/>
      <c r="G11" s="317"/>
      <c r="H11" s="315" t="s">
        <v>77</v>
      </c>
      <c r="I11" s="316"/>
      <c r="J11" s="317"/>
      <c r="K11" s="315" t="s">
        <v>94</v>
      </c>
      <c r="L11" s="316"/>
      <c r="M11" s="317"/>
      <c r="N11" s="315" t="s">
        <v>95</v>
      </c>
      <c r="O11" s="316"/>
      <c r="P11" s="316"/>
      <c r="Q11" s="317"/>
      <c r="R11" s="315" t="s">
        <v>96</v>
      </c>
      <c r="S11" s="316"/>
      <c r="T11" s="316"/>
      <c r="U11" s="317"/>
      <c r="W11" s="53"/>
    </row>
    <row r="12" spans="1:28" s="24" customFormat="1" ht="23.1" customHeight="1">
      <c r="A12" s="25"/>
      <c r="B12" s="307" t="s">
        <v>168</v>
      </c>
      <c r="C12" s="314"/>
      <c r="D12" s="314"/>
      <c r="E12" s="314"/>
      <c r="F12" s="314"/>
      <c r="G12" s="314"/>
      <c r="H12" s="307" t="s">
        <v>83</v>
      </c>
      <c r="I12" s="308"/>
      <c r="J12" s="309"/>
      <c r="K12" s="313" t="s">
        <v>83</v>
      </c>
      <c r="L12" s="308"/>
      <c r="M12" s="309"/>
      <c r="N12" s="307" t="s">
        <v>166</v>
      </c>
      <c r="O12" s="308"/>
      <c r="P12" s="308"/>
      <c r="Q12" s="309"/>
      <c r="R12" s="310" t="s">
        <v>159</v>
      </c>
      <c r="S12" s="311"/>
      <c r="T12" s="311"/>
      <c r="U12" s="312"/>
      <c r="W12" s="53"/>
    </row>
    <row r="13" spans="1:28" s="24" customFormat="1" ht="23.1" customHeight="1">
      <c r="A13" s="25"/>
      <c r="B13" s="307" t="s">
        <v>168</v>
      </c>
      <c r="C13" s="314"/>
      <c r="D13" s="314"/>
      <c r="E13" s="314"/>
      <c r="F13" s="314"/>
      <c r="G13" s="314"/>
      <c r="H13" s="307" t="s">
        <v>83</v>
      </c>
      <c r="I13" s="308"/>
      <c r="J13" s="309"/>
      <c r="K13" s="313" t="s">
        <v>83</v>
      </c>
      <c r="L13" s="308"/>
      <c r="M13" s="309"/>
      <c r="N13" s="307" t="s">
        <v>167</v>
      </c>
      <c r="O13" s="308"/>
      <c r="P13" s="308"/>
      <c r="Q13" s="309"/>
      <c r="R13" s="310" t="s">
        <v>159</v>
      </c>
      <c r="S13" s="311"/>
      <c r="T13" s="311"/>
      <c r="U13" s="312"/>
      <c r="W13" s="53"/>
    </row>
    <row r="14" spans="1:28" s="24" customFormat="1" ht="23.1" customHeight="1">
      <c r="A14" s="25"/>
      <c r="B14" s="307" t="s">
        <v>168</v>
      </c>
      <c r="C14" s="314"/>
      <c r="D14" s="314"/>
      <c r="E14" s="314"/>
      <c r="F14" s="314"/>
      <c r="G14" s="314"/>
      <c r="H14" s="307" t="s">
        <v>169</v>
      </c>
      <c r="I14" s="308"/>
      <c r="J14" s="309"/>
      <c r="K14" s="313" t="s">
        <v>83</v>
      </c>
      <c r="L14" s="308"/>
      <c r="M14" s="309"/>
      <c r="N14" s="307" t="s">
        <v>170</v>
      </c>
      <c r="O14" s="308"/>
      <c r="P14" s="308"/>
      <c r="Q14" s="309"/>
      <c r="R14" s="310" t="s">
        <v>174</v>
      </c>
      <c r="S14" s="311"/>
      <c r="T14" s="311"/>
      <c r="U14" s="312"/>
      <c r="W14" s="53"/>
    </row>
    <row r="15" spans="1:28" s="24" customFormat="1" ht="23.1" customHeight="1">
      <c r="A15" s="25"/>
      <c r="B15" s="307" t="s">
        <v>97</v>
      </c>
      <c r="C15" s="314"/>
      <c r="D15" s="314"/>
      <c r="E15" s="314"/>
      <c r="F15" s="314"/>
      <c r="G15" s="314"/>
      <c r="H15" s="307" t="s">
        <v>83</v>
      </c>
      <c r="I15" s="308"/>
      <c r="J15" s="309"/>
      <c r="K15" s="313" t="s">
        <v>83</v>
      </c>
      <c r="L15" s="308"/>
      <c r="M15" s="309"/>
      <c r="N15" s="307" t="s">
        <v>158</v>
      </c>
      <c r="O15" s="308"/>
      <c r="P15" s="308"/>
      <c r="Q15" s="309"/>
      <c r="R15" s="310" t="s">
        <v>159</v>
      </c>
      <c r="S15" s="311"/>
      <c r="T15" s="311"/>
      <c r="U15" s="312"/>
      <c r="V15" s="55"/>
      <c r="W15" s="55"/>
      <c r="X15" s="55"/>
      <c r="Y15" s="55"/>
      <c r="Z15" s="86"/>
    </row>
    <row r="16" spans="1:28" s="24" customFormat="1" ht="23.1" customHeight="1">
      <c r="A16" s="25"/>
      <c r="B16" s="307" t="s">
        <v>98</v>
      </c>
      <c r="C16" s="314"/>
      <c r="D16" s="314"/>
      <c r="E16" s="314"/>
      <c r="F16" s="314"/>
      <c r="G16" s="314"/>
      <c r="H16" s="307" t="s">
        <v>83</v>
      </c>
      <c r="I16" s="308"/>
      <c r="J16" s="309"/>
      <c r="K16" s="313" t="s">
        <v>83</v>
      </c>
      <c r="L16" s="308"/>
      <c r="M16" s="309"/>
      <c r="N16" s="307" t="s">
        <v>171</v>
      </c>
      <c r="O16" s="308"/>
      <c r="P16" s="308"/>
      <c r="Q16" s="309"/>
      <c r="R16" s="310" t="s">
        <v>174</v>
      </c>
      <c r="S16" s="311"/>
      <c r="T16" s="311"/>
      <c r="U16" s="312"/>
      <c r="V16" s="55"/>
      <c r="W16" s="55"/>
      <c r="X16" s="55"/>
      <c r="Y16" s="55"/>
      <c r="Z16" s="86"/>
    </row>
    <row r="17" spans="1:36" s="24" customFormat="1" ht="23.1" customHeight="1">
      <c r="A17" s="25"/>
      <c r="B17" s="307" t="s">
        <v>98</v>
      </c>
      <c r="C17" s="314"/>
      <c r="D17" s="314"/>
      <c r="E17" s="314"/>
      <c r="F17" s="314"/>
      <c r="G17" s="314"/>
      <c r="H17" s="307" t="s">
        <v>83</v>
      </c>
      <c r="I17" s="308"/>
      <c r="J17" s="309"/>
      <c r="K17" s="313" t="s">
        <v>83</v>
      </c>
      <c r="L17" s="308"/>
      <c r="M17" s="309"/>
      <c r="N17" s="307" t="s">
        <v>172</v>
      </c>
      <c r="O17" s="308"/>
      <c r="P17" s="308"/>
      <c r="Q17" s="309"/>
      <c r="R17" s="310" t="s">
        <v>174</v>
      </c>
      <c r="S17" s="311"/>
      <c r="T17" s="311"/>
      <c r="U17" s="312"/>
      <c r="V17" s="55"/>
      <c r="W17" s="55"/>
      <c r="X17" s="55"/>
      <c r="Y17" s="55"/>
      <c r="Z17" s="86"/>
    </row>
    <row r="18" spans="1:36" s="24" customFormat="1" ht="23.1" customHeight="1">
      <c r="A18" s="25"/>
      <c r="B18" s="307" t="s">
        <v>98</v>
      </c>
      <c r="C18" s="314"/>
      <c r="D18" s="314"/>
      <c r="E18" s="314"/>
      <c r="F18" s="314"/>
      <c r="G18" s="314"/>
      <c r="H18" s="307" t="s">
        <v>83</v>
      </c>
      <c r="I18" s="308"/>
      <c r="J18" s="309"/>
      <c r="K18" s="313" t="s">
        <v>83</v>
      </c>
      <c r="L18" s="308"/>
      <c r="M18" s="309"/>
      <c r="N18" s="307" t="s">
        <v>160</v>
      </c>
      <c r="O18" s="308"/>
      <c r="P18" s="308"/>
      <c r="Q18" s="309"/>
      <c r="R18" s="310" t="s">
        <v>159</v>
      </c>
      <c r="S18" s="311"/>
      <c r="T18" s="311"/>
      <c r="U18" s="312"/>
      <c r="V18" s="55"/>
      <c r="W18" s="55"/>
      <c r="X18" s="55"/>
      <c r="Y18" s="55"/>
      <c r="Z18" s="86"/>
    </row>
    <row r="19" spans="1:36" s="24" customFormat="1" ht="23.1" customHeight="1">
      <c r="A19" s="25"/>
      <c r="B19" s="307" t="s">
        <v>98</v>
      </c>
      <c r="C19" s="314"/>
      <c r="D19" s="314"/>
      <c r="E19" s="314"/>
      <c r="F19" s="314"/>
      <c r="G19" s="314"/>
      <c r="H19" s="307" t="s">
        <v>83</v>
      </c>
      <c r="I19" s="308"/>
      <c r="J19" s="309"/>
      <c r="K19" s="313" t="s">
        <v>83</v>
      </c>
      <c r="L19" s="308"/>
      <c r="M19" s="309"/>
      <c r="N19" s="307" t="s">
        <v>173</v>
      </c>
      <c r="O19" s="308"/>
      <c r="P19" s="308"/>
      <c r="Q19" s="309"/>
      <c r="R19" s="310" t="s">
        <v>175</v>
      </c>
      <c r="S19" s="311"/>
      <c r="T19" s="311"/>
      <c r="U19" s="312"/>
      <c r="V19" s="55"/>
      <c r="W19" s="55"/>
      <c r="X19" s="55"/>
      <c r="Y19" s="55"/>
      <c r="Z19" s="86"/>
    </row>
    <row r="20" spans="1:36" s="24" customFormat="1" ht="16.5" customHeight="1">
      <c r="A20" s="25"/>
      <c r="B20" s="56"/>
      <c r="C20" s="35"/>
      <c r="D20" s="35"/>
      <c r="E20" s="35"/>
      <c r="F20" s="33"/>
      <c r="G20" s="33"/>
      <c r="H20" s="33"/>
      <c r="I20" s="54"/>
      <c r="J20" s="36"/>
      <c r="K20" s="31"/>
      <c r="L20" s="36"/>
      <c r="M20" s="31"/>
      <c r="N20" s="31"/>
      <c r="O20" s="36"/>
      <c r="P20" s="36"/>
      <c r="Q20" s="31"/>
      <c r="R20" s="31"/>
      <c r="S20" s="31"/>
      <c r="T20" s="31"/>
      <c r="U20" s="31"/>
      <c r="AH20" s="55"/>
      <c r="AI20" s="55"/>
    </row>
    <row r="21" spans="1:36" s="24" customFormat="1" ht="16.5" customHeight="1">
      <c r="A21" s="25"/>
      <c r="B21" s="87" t="s">
        <v>99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36"/>
      <c r="Q21" s="31"/>
      <c r="R21" s="31"/>
      <c r="S21" s="31"/>
      <c r="T21" s="31"/>
      <c r="U21" s="31"/>
      <c r="AI21" s="55"/>
      <c r="AJ21" s="55"/>
    </row>
    <row r="22" spans="1:36" s="24" customFormat="1" ht="16.5" customHeight="1">
      <c r="A22" s="25"/>
      <c r="B22" s="31"/>
      <c r="C22" s="31" t="s">
        <v>100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6"/>
      <c r="Q22" s="36"/>
      <c r="R22" s="36"/>
      <c r="S22" s="36"/>
      <c r="T22" s="57"/>
      <c r="U22" s="31"/>
      <c r="V22" s="55"/>
      <c r="AI22" s="55"/>
      <c r="AJ22" s="55"/>
    </row>
    <row r="23" spans="1:36" s="24" customFormat="1" ht="18.95" customHeight="1">
      <c r="A23" s="25"/>
      <c r="B23" s="67" t="s">
        <v>101</v>
      </c>
      <c r="C23" s="71"/>
      <c r="D23" s="71"/>
      <c r="E23" s="71"/>
      <c r="F23" s="71"/>
      <c r="G23" s="71"/>
      <c r="H23" s="71"/>
      <c r="I23" s="31"/>
      <c r="J23" s="31"/>
      <c r="K23" s="31"/>
      <c r="L23" s="31"/>
      <c r="M23" s="31"/>
      <c r="N23" s="31"/>
      <c r="O23" s="31"/>
      <c r="P23" s="36"/>
      <c r="Q23" s="36"/>
      <c r="R23" s="57"/>
      <c r="S23" s="31"/>
      <c r="T23" s="36"/>
      <c r="U23" s="31"/>
      <c r="AG23" s="55"/>
      <c r="AH23" s="55"/>
    </row>
    <row r="24" spans="1:36" s="24" customFormat="1" ht="16.5" customHeight="1">
      <c r="A24" s="25"/>
      <c r="B24" s="88"/>
      <c r="C24" s="52"/>
      <c r="D24" s="27"/>
      <c r="E24" s="58"/>
      <c r="F24" s="27"/>
      <c r="G24" s="27"/>
      <c r="H24" s="27"/>
      <c r="I24" s="89"/>
      <c r="J24" s="90"/>
      <c r="K24" s="91"/>
      <c r="L24" s="91"/>
      <c r="M24" s="91"/>
      <c r="O24" s="36"/>
      <c r="P24" s="36"/>
      <c r="Q24" s="36"/>
      <c r="R24" s="57"/>
      <c r="S24" s="25"/>
      <c r="T24" s="92"/>
      <c r="U24" s="25"/>
      <c r="Y24" s="93"/>
      <c r="Z24" s="94"/>
      <c r="AF24" s="95"/>
      <c r="AG24" s="95"/>
      <c r="AH24" s="95"/>
    </row>
    <row r="25" spans="1:36" s="24" customFormat="1" ht="16.5" customHeight="1">
      <c r="A25" s="25"/>
      <c r="B25" s="88"/>
      <c r="C25" s="52"/>
      <c r="D25" s="27"/>
      <c r="E25" s="59"/>
      <c r="F25" s="27"/>
      <c r="G25" s="27"/>
      <c r="H25" s="27"/>
      <c r="I25" s="89"/>
      <c r="J25" s="320"/>
      <c r="K25" s="321"/>
      <c r="L25" s="321"/>
      <c r="M25" s="321"/>
      <c r="O25" s="36"/>
      <c r="P25" s="36"/>
      <c r="Q25" s="36"/>
      <c r="R25" s="57"/>
      <c r="S25" s="25"/>
      <c r="T25" s="92"/>
      <c r="U25" s="25"/>
      <c r="AG25" s="55"/>
      <c r="AH25" s="55"/>
    </row>
    <row r="26" spans="1:36" s="24" customFormat="1" ht="16.5" customHeight="1">
      <c r="A26" s="25"/>
      <c r="B26" s="96"/>
      <c r="C26" s="52"/>
      <c r="D26" s="27"/>
      <c r="E26" s="28"/>
      <c r="F26" s="27"/>
      <c r="G26" s="27"/>
      <c r="H26" s="27"/>
      <c r="I26" s="89"/>
      <c r="J26" s="321"/>
      <c r="K26" s="321"/>
      <c r="L26" s="321"/>
      <c r="M26" s="321"/>
      <c r="O26" s="36"/>
      <c r="P26" s="36"/>
      <c r="Q26" s="36"/>
      <c r="R26" s="57"/>
      <c r="S26" s="25"/>
      <c r="T26" s="92"/>
      <c r="U26" s="25"/>
      <c r="AG26" s="55"/>
      <c r="AH26" s="55"/>
    </row>
    <row r="27" spans="1:36" s="24" customFormat="1" ht="18.95" customHeight="1">
      <c r="A27" s="25"/>
      <c r="B27" s="96"/>
      <c r="C27" s="52"/>
      <c r="D27" s="27"/>
      <c r="E27" s="28"/>
      <c r="F27" s="27"/>
      <c r="G27" s="52"/>
      <c r="H27" s="60"/>
      <c r="I27" s="97"/>
      <c r="J27" s="97"/>
      <c r="K27" s="97"/>
      <c r="L27" s="80"/>
      <c r="M27" s="80"/>
      <c r="O27" s="36"/>
      <c r="P27" s="57"/>
      <c r="Q27" s="25"/>
      <c r="R27" s="92"/>
      <c r="S27" s="25"/>
      <c r="AF27" s="55"/>
    </row>
    <row r="28" spans="1:36" s="24" customFormat="1" ht="16.5" customHeight="1">
      <c r="A28" s="25"/>
      <c r="B28" s="79"/>
      <c r="C28" s="41"/>
      <c r="D28" s="41"/>
      <c r="E28" s="41"/>
      <c r="F28" s="41"/>
      <c r="G28" s="41"/>
      <c r="H28" s="61"/>
      <c r="I28" s="73"/>
      <c r="J28" s="80"/>
      <c r="K28" s="80"/>
      <c r="L28" s="98"/>
      <c r="M28" s="18"/>
      <c r="O28" s="63"/>
      <c r="P28" s="63"/>
      <c r="Q28" s="25"/>
      <c r="R28" s="25"/>
      <c r="S28" s="25"/>
      <c r="AF28" s="99"/>
      <c r="AG28" s="99"/>
    </row>
    <row r="29" spans="1:36" s="24" customFormat="1" ht="16.5" customHeight="1">
      <c r="A29" s="25"/>
      <c r="B29" s="79"/>
      <c r="C29" s="41"/>
      <c r="D29" s="41"/>
      <c r="E29" s="41"/>
      <c r="F29" s="27"/>
      <c r="G29" s="27"/>
      <c r="H29" s="27"/>
      <c r="I29" s="15"/>
      <c r="J29" s="100"/>
      <c r="K29" s="18"/>
      <c r="L29" s="18"/>
      <c r="M29" s="18"/>
      <c r="O29" s="31"/>
      <c r="P29" s="31"/>
      <c r="Q29" s="31"/>
      <c r="R29" s="31"/>
      <c r="S29" s="25"/>
      <c r="T29" s="25"/>
      <c r="U29" s="25"/>
      <c r="AG29" s="101"/>
      <c r="AH29" s="102"/>
      <c r="AI29" s="40"/>
    </row>
    <row r="30" spans="1:36" s="24" customFormat="1" ht="16.5" customHeight="1">
      <c r="A30" s="25"/>
      <c r="B30" s="79"/>
      <c r="C30" s="28"/>
      <c r="D30" s="28"/>
      <c r="E30" s="28"/>
      <c r="F30" s="27"/>
      <c r="G30" s="27"/>
      <c r="H30" s="27"/>
      <c r="I30" s="16"/>
      <c r="J30" s="100"/>
      <c r="K30" s="18"/>
      <c r="L30" s="18"/>
      <c r="M30" s="18"/>
      <c r="O30" s="31"/>
      <c r="P30" s="31"/>
      <c r="Q30" s="31"/>
      <c r="R30" s="31"/>
      <c r="S30" s="25"/>
      <c r="T30" s="25"/>
      <c r="U30" s="25"/>
      <c r="V30" s="40"/>
      <c r="W30" s="40"/>
      <c r="AC30" s="103"/>
      <c r="AD30" s="103"/>
      <c r="AE30" s="103"/>
      <c r="AF30" s="103"/>
      <c r="AG30" s="101"/>
      <c r="AH30" s="102"/>
      <c r="AI30" s="40"/>
    </row>
    <row r="31" spans="1:36" s="24" customFormat="1" ht="16.5" customHeight="1">
      <c r="A31" s="25"/>
      <c r="B31" s="79"/>
      <c r="C31" s="28"/>
      <c r="D31" s="28"/>
      <c r="E31" s="28"/>
      <c r="F31" s="27"/>
      <c r="G31" s="27"/>
      <c r="H31" s="27"/>
      <c r="I31" s="16"/>
      <c r="J31" s="100"/>
      <c r="K31" s="18"/>
      <c r="L31" s="18"/>
      <c r="M31" s="18"/>
      <c r="O31" s="31"/>
      <c r="P31" s="31"/>
      <c r="Q31" s="31"/>
      <c r="R31" s="31"/>
      <c r="S31" s="25"/>
      <c r="T31" s="25"/>
      <c r="U31" s="25"/>
      <c r="V31" s="40"/>
      <c r="W31" s="40"/>
      <c r="AC31" s="103"/>
      <c r="AD31" s="103"/>
      <c r="AE31" s="103"/>
      <c r="AF31" s="103"/>
      <c r="AG31" s="101"/>
      <c r="AH31" s="102"/>
      <c r="AI31" s="40"/>
    </row>
    <row r="32" spans="1:36" s="24" customFormat="1" ht="18.95" customHeight="1">
      <c r="A32" s="25"/>
      <c r="B32" s="72"/>
      <c r="C32" s="27"/>
      <c r="D32" s="28"/>
      <c r="E32" s="28"/>
      <c r="F32" s="28"/>
      <c r="G32" s="28"/>
      <c r="H32" s="34"/>
      <c r="I32" s="18"/>
      <c r="J32" s="18"/>
      <c r="K32" s="18"/>
      <c r="L32" s="18"/>
      <c r="M32" s="18"/>
      <c r="N32" s="92"/>
      <c r="O32" s="25"/>
      <c r="P32" s="25"/>
      <c r="Q32" s="25"/>
      <c r="R32" s="25"/>
      <c r="S32" s="25"/>
      <c r="T32" s="25"/>
      <c r="U32" s="40"/>
      <c r="V32" s="40"/>
      <c r="AA32" s="103"/>
      <c r="AB32" s="103"/>
      <c r="AC32" s="103"/>
      <c r="AD32" s="103"/>
      <c r="AE32" s="103"/>
      <c r="AF32" s="101"/>
      <c r="AG32" s="102"/>
      <c r="AH32" s="40"/>
    </row>
    <row r="33" spans="1:26" s="24" customFormat="1" ht="16.5" customHeight="1">
      <c r="A33" s="43"/>
      <c r="B33" s="96"/>
      <c r="C33" s="27"/>
      <c r="D33" s="28"/>
      <c r="E33" s="28"/>
      <c r="F33" s="28"/>
      <c r="G33" s="28"/>
      <c r="H33" s="65"/>
      <c r="I33" s="66"/>
      <c r="J33" s="65"/>
      <c r="K33" s="65"/>
      <c r="L33" s="65"/>
      <c r="M33" s="66"/>
      <c r="N33" s="65"/>
      <c r="O33" s="65"/>
      <c r="P33" s="65"/>
      <c r="Q33" s="65"/>
      <c r="R33" s="65"/>
      <c r="S33" s="65"/>
      <c r="T33" s="66"/>
    </row>
    <row r="34" spans="1:26" s="24" customFormat="1" ht="16.5" customHeight="1">
      <c r="A34" s="25"/>
      <c r="V34" s="104"/>
    </row>
    <row r="35" spans="1:26" s="24" customFormat="1" ht="16.5" customHeight="1">
      <c r="A35" s="25"/>
      <c r="V35" s="104"/>
    </row>
    <row r="36" spans="1:26" s="24" customFormat="1" ht="18.95" customHeight="1">
      <c r="A36" s="25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9"/>
      <c r="W36" s="69"/>
      <c r="X36" s="70"/>
      <c r="Y36" s="70"/>
    </row>
    <row r="37" spans="1:26" s="24" customFormat="1" ht="16.5" customHeight="1">
      <c r="A37" s="25"/>
      <c r="P37" s="68"/>
      <c r="Q37" s="68"/>
      <c r="R37" s="68"/>
      <c r="S37" s="68"/>
      <c r="T37" s="68"/>
      <c r="U37" s="69"/>
      <c r="V37" s="69"/>
      <c r="W37" s="70"/>
      <c r="X37" s="70"/>
    </row>
    <row r="38" spans="1:26" s="24" customFormat="1" ht="16.5" customHeight="1">
      <c r="A38" s="25"/>
      <c r="P38" s="31"/>
      <c r="Q38" s="31"/>
      <c r="R38" s="31"/>
      <c r="S38" s="31"/>
      <c r="T38" s="25"/>
    </row>
    <row r="39" spans="1:26" s="24" customFormat="1" ht="16.5" customHeight="1">
      <c r="A39" s="25"/>
      <c r="P39" s="31"/>
      <c r="Q39" s="31"/>
      <c r="R39" s="31"/>
      <c r="S39" s="31"/>
      <c r="T39" s="25"/>
    </row>
    <row r="40" spans="1:26" s="24" customFormat="1" ht="18.95" customHeight="1">
      <c r="A40" s="25"/>
      <c r="B40" s="67"/>
      <c r="C40" s="71"/>
      <c r="D40" s="71"/>
      <c r="E40" s="71"/>
      <c r="F40" s="71"/>
      <c r="G40" s="71"/>
      <c r="H40" s="7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5"/>
    </row>
    <row r="41" spans="1:26" s="24" customFormat="1" ht="16.5" customHeight="1">
      <c r="A41" s="25"/>
      <c r="B41" s="96"/>
      <c r="C41" s="10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43"/>
    </row>
    <row r="42" spans="1:26" s="24" customFormat="1" ht="16.5" customHeight="1">
      <c r="A42" s="25"/>
      <c r="B42" s="20"/>
      <c r="C42" s="2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43"/>
      <c r="T42" s="43"/>
    </row>
    <row r="43" spans="1:26" s="24" customFormat="1" ht="16.5" customHeight="1">
      <c r="A43" s="25"/>
      <c r="B43" s="106"/>
      <c r="C43" s="74"/>
      <c r="D43" s="71"/>
      <c r="E43" s="71"/>
      <c r="F43" s="71"/>
      <c r="G43" s="71"/>
      <c r="H43" s="71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43"/>
      <c r="T43" s="43"/>
    </row>
    <row r="44" spans="1:26" s="24" customFormat="1" ht="18.95" customHeight="1">
      <c r="A44" s="25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6" s="24" customFormat="1" ht="16.5" customHeight="1">
      <c r="A45" s="25"/>
      <c r="B45" s="96"/>
      <c r="C45" s="40"/>
      <c r="D45" s="40"/>
      <c r="E45" s="40"/>
      <c r="F45" s="322"/>
      <c r="G45" s="322"/>
      <c r="H45" s="322"/>
      <c r="I45" s="322"/>
      <c r="J45" s="107"/>
      <c r="K45" s="40"/>
      <c r="L45" s="323"/>
      <c r="M45" s="323"/>
      <c r="N45" s="323"/>
      <c r="O45" s="323"/>
      <c r="P45" s="30"/>
      <c r="Q45" s="30"/>
      <c r="R45" s="30"/>
      <c r="S45" s="30"/>
      <c r="T45" s="30"/>
    </row>
    <row r="46" spans="1:26" s="24" customFormat="1" ht="14.1" customHeight="1">
      <c r="A46" s="75"/>
      <c r="B46" s="40"/>
      <c r="C46" s="40"/>
      <c r="D46" s="40"/>
      <c r="E46" s="40"/>
      <c r="F46" s="20"/>
      <c r="G46" s="20"/>
      <c r="H46" s="20"/>
      <c r="I46" s="74"/>
      <c r="J46" s="43"/>
      <c r="K46" s="40"/>
      <c r="L46" s="43"/>
      <c r="M46" s="43"/>
      <c r="N46" s="108"/>
      <c r="O46" s="109"/>
      <c r="P46" s="74"/>
      <c r="Q46" s="74"/>
      <c r="R46" s="74"/>
      <c r="S46" s="74"/>
      <c r="T46" s="74"/>
      <c r="U46" s="76"/>
      <c r="V46" s="76"/>
      <c r="W46" s="76"/>
      <c r="X46" s="76"/>
      <c r="Y46" s="76"/>
      <c r="Z46" s="76"/>
    </row>
    <row r="47" spans="1:26" s="24" customFormat="1" ht="16.5" customHeight="1">
      <c r="A47" s="25"/>
      <c r="B47" s="96"/>
      <c r="C47" s="28"/>
      <c r="D47" s="28"/>
      <c r="E47" s="40"/>
      <c r="F47" s="20"/>
      <c r="G47" s="110"/>
      <c r="H47" s="110"/>
      <c r="I47" s="110"/>
      <c r="J47" s="40"/>
      <c r="K47" s="40"/>
      <c r="L47" s="43"/>
      <c r="M47" s="43"/>
      <c r="N47" s="43"/>
      <c r="O47" s="43"/>
      <c r="P47" s="324"/>
      <c r="Q47" s="324"/>
      <c r="R47" s="324"/>
      <c r="S47" s="324"/>
      <c r="T47" s="324"/>
      <c r="U47" s="76"/>
      <c r="V47" s="76"/>
      <c r="W47" s="76"/>
      <c r="X47" s="76"/>
      <c r="Y47" s="76"/>
      <c r="Z47" s="76"/>
    </row>
    <row r="48" spans="1:26" s="24" customFormat="1" ht="18.95" customHeight="1">
      <c r="A48" s="25"/>
      <c r="D48" s="325"/>
      <c r="E48" s="325"/>
      <c r="F48" s="325"/>
      <c r="G48" s="325"/>
      <c r="H48" s="325"/>
      <c r="K48" s="43"/>
      <c r="L48" s="25"/>
      <c r="M48" s="25"/>
      <c r="N48" s="62"/>
      <c r="O48" s="62"/>
      <c r="P48" s="62"/>
      <c r="Q48" s="62"/>
      <c r="R48" s="62"/>
      <c r="S48" s="28"/>
      <c r="T48" s="76"/>
      <c r="U48" s="76"/>
      <c r="V48" s="76"/>
      <c r="W48" s="76"/>
      <c r="X48" s="76"/>
      <c r="Y48" s="76"/>
    </row>
    <row r="49" spans="1:21" s="24" customFormat="1" ht="16.5" customHeight="1">
      <c r="A49" s="300"/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77"/>
    </row>
    <row r="50" spans="1:21" ht="18.75" customHeight="1"/>
    <row r="51" spans="1:21" ht="18.75" customHeight="1"/>
    <row r="52" spans="1:21" ht="18.75" customHeight="1"/>
    <row r="53" spans="1:21" ht="18.75" customHeight="1"/>
    <row r="54" spans="1:21" ht="18.75" customHeight="1"/>
    <row r="55" spans="1:21" ht="18.75" customHeight="1"/>
    <row r="56" spans="1:21" ht="18.75" customHeight="1"/>
    <row r="57" spans="1:21" ht="18.75" customHeight="1"/>
    <row r="58" spans="1:21" ht="18.75" customHeight="1"/>
    <row r="59" spans="1:21" ht="18.75" customHeight="1"/>
    <row r="60" spans="1:21" ht="18.75" customHeight="1"/>
    <row r="61" spans="1:21" ht="18.75" customHeight="1"/>
    <row r="62" spans="1:21" ht="18.75" customHeight="1"/>
    <row r="63" spans="1:21" ht="18.75" customHeight="1"/>
    <row r="64" spans="1:21" ht="18.75" customHeight="1"/>
    <row r="65" ht="18.75" customHeight="1"/>
    <row r="66" ht="18.75" customHeight="1"/>
    <row r="67" ht="18.75" customHeight="1"/>
    <row r="68" ht="18.75" customHeight="1"/>
  </sheetData>
  <mergeCells count="54">
    <mergeCell ref="A49:T49"/>
    <mergeCell ref="J25:M25"/>
    <mergeCell ref="J26:M26"/>
    <mergeCell ref="F45:I45"/>
    <mergeCell ref="L45:O45"/>
    <mergeCell ref="P47:T47"/>
    <mergeCell ref="D48:H48"/>
    <mergeCell ref="B15:G15"/>
    <mergeCell ref="H15:J15"/>
    <mergeCell ref="K15:M15"/>
    <mergeCell ref="N15:Q15"/>
    <mergeCell ref="R15:U15"/>
    <mergeCell ref="B16:G16"/>
    <mergeCell ref="H16:J16"/>
    <mergeCell ref="K16:M16"/>
    <mergeCell ref="N16:Q16"/>
    <mergeCell ref="R16:U16"/>
    <mergeCell ref="H11:J11"/>
    <mergeCell ref="B11:G11"/>
    <mergeCell ref="A3:V3"/>
    <mergeCell ref="R11:U11"/>
    <mergeCell ref="N11:Q11"/>
    <mergeCell ref="K11:M11"/>
    <mergeCell ref="G8:P9"/>
    <mergeCell ref="B19:G19"/>
    <mergeCell ref="H12:J12"/>
    <mergeCell ref="H13:J13"/>
    <mergeCell ref="H14:J14"/>
    <mergeCell ref="K12:M12"/>
    <mergeCell ref="K13:M13"/>
    <mergeCell ref="K14:M14"/>
    <mergeCell ref="H17:J17"/>
    <mergeCell ref="K17:M17"/>
    <mergeCell ref="H19:J19"/>
    <mergeCell ref="K19:M19"/>
    <mergeCell ref="B12:G12"/>
    <mergeCell ref="B13:G13"/>
    <mergeCell ref="B14:G14"/>
    <mergeCell ref="B17:G17"/>
    <mergeCell ref="B18:G18"/>
    <mergeCell ref="N12:Q12"/>
    <mergeCell ref="N13:Q13"/>
    <mergeCell ref="N14:Q14"/>
    <mergeCell ref="R12:U12"/>
    <mergeCell ref="R13:U13"/>
    <mergeCell ref="R14:U14"/>
    <mergeCell ref="N19:Q19"/>
    <mergeCell ref="R19:U19"/>
    <mergeCell ref="N17:Q17"/>
    <mergeCell ref="R17:U17"/>
    <mergeCell ref="H18:J18"/>
    <mergeCell ref="K18:M18"/>
    <mergeCell ref="N18:Q18"/>
    <mergeCell ref="R18:U18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0" zoomScaleNormal="100" zoomScaleSheetLayoutView="100" workbookViewId="0">
      <selection activeCell="I34" sqref="I34:J35"/>
    </sheetView>
  </sheetViews>
  <sheetFormatPr defaultColWidth="9.140625" defaultRowHeight="12"/>
  <cols>
    <col min="1" max="25" width="3.85546875" style="114" customWidth="1"/>
    <col min="26" max="27" width="4.140625" style="114" customWidth="1"/>
    <col min="28" max="38" width="4.42578125" style="114" customWidth="1"/>
    <col min="39" max="43" width="4.42578125" style="111" customWidth="1"/>
    <col min="44" max="50" width="4.42578125" style="114" customWidth="1"/>
    <col min="51" max="16384" width="9.140625" style="114"/>
  </cols>
  <sheetData>
    <row r="1" spans="1:31" s="111" customFormat="1" ht="18" customHeight="1"/>
    <row r="2" spans="1:31" s="111" customFormat="1" ht="18" customHeight="1">
      <c r="AA2" s="112"/>
      <c r="AB2" s="112"/>
      <c r="AC2" s="112"/>
      <c r="AD2" s="112"/>
      <c r="AE2" s="112"/>
    </row>
    <row r="3" spans="1:31" s="111" customFormat="1" ht="34.5" customHeight="1">
      <c r="A3" s="328" t="s">
        <v>102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180"/>
      <c r="AA3" s="112"/>
      <c r="AB3" s="112"/>
      <c r="AC3" s="112"/>
      <c r="AD3" s="112"/>
      <c r="AE3" s="112"/>
    </row>
    <row r="4" spans="1:31" s="111" customFormat="1" ht="12" customHeight="1">
      <c r="AA4" s="113"/>
      <c r="AB4" s="113"/>
      <c r="AC4" s="113"/>
      <c r="AD4" s="113"/>
      <c r="AE4" s="113"/>
    </row>
    <row r="5" spans="1:31" ht="18" customHeight="1">
      <c r="C5" s="21" t="s">
        <v>34</v>
      </c>
      <c r="D5" s="111"/>
      <c r="E5" s="111"/>
      <c r="H5" s="115" t="str">
        <f>Report!H5</f>
        <v>SPR16030112-16</v>
      </c>
      <c r="I5" s="111"/>
      <c r="J5" s="111"/>
      <c r="K5" s="111"/>
      <c r="L5" s="111"/>
      <c r="M5" s="111"/>
      <c r="N5" s="111"/>
      <c r="P5" s="116"/>
      <c r="Q5" s="116"/>
      <c r="R5" s="116"/>
      <c r="V5" s="181" t="s">
        <v>103</v>
      </c>
      <c r="W5" s="117"/>
      <c r="AA5" s="113"/>
      <c r="AB5" s="113"/>
      <c r="AC5" s="113"/>
      <c r="AD5" s="113"/>
      <c r="AE5" s="113"/>
    </row>
    <row r="6" spans="1:31" ht="18" customHeight="1">
      <c r="C6" s="2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W6" s="111"/>
      <c r="X6" s="111"/>
    </row>
    <row r="7" spans="1:31" ht="18" customHeight="1">
      <c r="C7" s="111" t="str">
        <f>Data!A23</f>
        <v>Repeatability ( n = 10 number of measurement )</v>
      </c>
      <c r="D7" s="111"/>
      <c r="W7" s="111"/>
      <c r="X7" s="111"/>
    </row>
    <row r="8" spans="1:31" ht="18" customHeight="1">
      <c r="F8" s="329" t="s">
        <v>98</v>
      </c>
      <c r="G8" s="330"/>
      <c r="H8" s="331"/>
      <c r="I8" s="329" t="s">
        <v>119</v>
      </c>
      <c r="J8" s="330"/>
      <c r="K8" s="331"/>
      <c r="W8" s="111"/>
      <c r="X8" s="111"/>
    </row>
    <row r="9" spans="1:31" ht="18" customHeight="1">
      <c r="F9" s="332"/>
      <c r="G9" s="333"/>
      <c r="H9" s="334"/>
      <c r="I9" s="332"/>
      <c r="J9" s="333"/>
      <c r="K9" s="334"/>
      <c r="W9" s="111"/>
      <c r="X9" s="111"/>
    </row>
    <row r="10" spans="1:31" ht="23.1" customHeight="1">
      <c r="C10" s="111"/>
      <c r="F10" s="383">
        <f>Data!A25</f>
        <v>600</v>
      </c>
      <c r="G10" s="384"/>
      <c r="H10" s="129" t="str">
        <f>Data!I9</f>
        <v>g</v>
      </c>
      <c r="I10" s="385" t="str">
        <f>Data!X26</f>
        <v/>
      </c>
      <c r="J10" s="386"/>
      <c r="K10" s="130" t="str">
        <f>H10</f>
        <v>g</v>
      </c>
      <c r="W10" s="111"/>
      <c r="X10" s="111"/>
    </row>
    <row r="11" spans="1:31" ht="18" customHeight="1">
      <c r="C11" s="111"/>
      <c r="W11" s="111"/>
      <c r="X11" s="111"/>
    </row>
    <row r="12" spans="1:31" ht="18" customHeight="1"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W12" s="111"/>
      <c r="X12" s="111"/>
    </row>
    <row r="13" spans="1:31" ht="18" customHeight="1">
      <c r="C13" s="114" t="str">
        <f>Data!A29</f>
        <v xml:space="preserve">Departure of indication from nominal Value 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S13" s="387" t="s">
        <v>145</v>
      </c>
      <c r="T13" s="387"/>
      <c r="U13" s="182" t="str">
        <f>Data!I9</f>
        <v>g</v>
      </c>
      <c r="W13" s="111"/>
      <c r="X13" s="111"/>
    </row>
    <row r="14" spans="1:31" ht="18" customHeight="1">
      <c r="F14" s="370" t="s">
        <v>146</v>
      </c>
      <c r="G14" s="371"/>
      <c r="H14" s="371"/>
      <c r="I14" s="372"/>
      <c r="J14" s="370" t="s">
        <v>147</v>
      </c>
      <c r="K14" s="374"/>
      <c r="L14" s="374"/>
      <c r="M14" s="375"/>
      <c r="N14" s="373" t="s">
        <v>70</v>
      </c>
      <c r="O14" s="371"/>
      <c r="P14" s="371"/>
      <c r="Q14" s="372"/>
      <c r="R14" s="370" t="s">
        <v>148</v>
      </c>
      <c r="S14" s="374"/>
      <c r="T14" s="374"/>
      <c r="U14" s="375"/>
    </row>
    <row r="15" spans="1:31" ht="18" customHeight="1">
      <c r="F15" s="367"/>
      <c r="G15" s="368"/>
      <c r="H15" s="368"/>
      <c r="I15" s="369"/>
      <c r="J15" s="376"/>
      <c r="K15" s="377"/>
      <c r="L15" s="377"/>
      <c r="M15" s="378"/>
      <c r="N15" s="367"/>
      <c r="O15" s="368"/>
      <c r="P15" s="368"/>
      <c r="Q15" s="369"/>
      <c r="R15" s="376"/>
      <c r="S15" s="377"/>
      <c r="T15" s="377"/>
      <c r="U15" s="378"/>
    </row>
    <row r="16" spans="1:31" ht="18" customHeight="1">
      <c r="F16" s="373">
        <f>Data!A32</f>
        <v>0</v>
      </c>
      <c r="G16" s="371"/>
      <c r="H16" s="371"/>
      <c r="I16" s="372"/>
      <c r="J16" s="379" t="str">
        <f>Data!T32</f>
        <v/>
      </c>
      <c r="K16" s="380"/>
      <c r="L16" s="380"/>
      <c r="M16" s="381"/>
      <c r="N16" s="379" t="e">
        <f>J16-F16</f>
        <v>#VALUE!</v>
      </c>
      <c r="O16" s="380"/>
      <c r="P16" s="380"/>
      <c r="Q16" s="381"/>
      <c r="R16" s="355" t="e">
        <f>'Uncert Budget'!W7</f>
        <v>#VALUE!</v>
      </c>
      <c r="S16" s="356"/>
      <c r="T16" s="356"/>
      <c r="U16" s="357"/>
    </row>
    <row r="17" spans="2:43" ht="21" customHeight="1">
      <c r="C17" s="124"/>
      <c r="D17" s="124"/>
      <c r="F17" s="364">
        <f>Data!A33</f>
        <v>60</v>
      </c>
      <c r="G17" s="365"/>
      <c r="H17" s="365"/>
      <c r="I17" s="366"/>
      <c r="J17" s="361" t="str">
        <f>Data!T33</f>
        <v/>
      </c>
      <c r="K17" s="362"/>
      <c r="L17" s="362"/>
      <c r="M17" s="363"/>
      <c r="N17" s="361" t="e">
        <f>J17-F17</f>
        <v>#VALUE!</v>
      </c>
      <c r="O17" s="362"/>
      <c r="P17" s="362"/>
      <c r="Q17" s="363"/>
      <c r="R17" s="355" t="e">
        <f>'Uncert Budget'!W8</f>
        <v>#VALUE!</v>
      </c>
      <c r="S17" s="356"/>
      <c r="T17" s="356"/>
      <c r="U17" s="357"/>
    </row>
    <row r="18" spans="2:43" ht="21" customHeight="1">
      <c r="C18" s="111"/>
      <c r="F18" s="364">
        <f>Data!A34</f>
        <v>120</v>
      </c>
      <c r="G18" s="365"/>
      <c r="H18" s="365"/>
      <c r="I18" s="366"/>
      <c r="J18" s="361" t="str">
        <f>Data!T34</f>
        <v/>
      </c>
      <c r="K18" s="362"/>
      <c r="L18" s="362"/>
      <c r="M18" s="363"/>
      <c r="N18" s="361" t="e">
        <f t="shared" ref="N18:N26" si="0">J18-F18</f>
        <v>#VALUE!</v>
      </c>
      <c r="O18" s="362"/>
      <c r="P18" s="362"/>
      <c r="Q18" s="363"/>
      <c r="R18" s="355" t="e">
        <f>'Uncert Budget'!W9</f>
        <v>#VALUE!</v>
      </c>
      <c r="S18" s="356"/>
      <c r="T18" s="356"/>
      <c r="U18" s="357"/>
    </row>
    <row r="19" spans="2:43" ht="21" customHeight="1">
      <c r="C19" s="111"/>
      <c r="F19" s="364">
        <f>Data!A35</f>
        <v>180</v>
      </c>
      <c r="G19" s="365"/>
      <c r="H19" s="365"/>
      <c r="I19" s="366"/>
      <c r="J19" s="361" t="str">
        <f>Data!T35</f>
        <v/>
      </c>
      <c r="K19" s="362"/>
      <c r="L19" s="362"/>
      <c r="M19" s="363"/>
      <c r="N19" s="361" t="e">
        <f t="shared" si="0"/>
        <v>#VALUE!</v>
      </c>
      <c r="O19" s="362"/>
      <c r="P19" s="362"/>
      <c r="Q19" s="363"/>
      <c r="R19" s="355" t="e">
        <f>'Uncert Budget'!W10</f>
        <v>#VALUE!</v>
      </c>
      <c r="S19" s="356"/>
      <c r="T19" s="356"/>
      <c r="U19" s="357"/>
    </row>
    <row r="20" spans="2:43" ht="21" customHeight="1">
      <c r="C20" s="111"/>
      <c r="F20" s="364">
        <f>Data!A36</f>
        <v>240</v>
      </c>
      <c r="G20" s="365"/>
      <c r="H20" s="365"/>
      <c r="I20" s="366"/>
      <c r="J20" s="361" t="str">
        <f>Data!T36</f>
        <v/>
      </c>
      <c r="K20" s="362"/>
      <c r="L20" s="362"/>
      <c r="M20" s="363"/>
      <c r="N20" s="361" t="e">
        <f t="shared" si="0"/>
        <v>#VALUE!</v>
      </c>
      <c r="O20" s="362"/>
      <c r="P20" s="362"/>
      <c r="Q20" s="363"/>
      <c r="R20" s="355" t="e">
        <f>'Uncert Budget'!W11</f>
        <v>#VALUE!</v>
      </c>
      <c r="S20" s="356"/>
      <c r="T20" s="356"/>
      <c r="U20" s="357"/>
    </row>
    <row r="21" spans="2:43" ht="21" customHeight="1">
      <c r="C21" s="111"/>
      <c r="F21" s="364">
        <f>Data!A37</f>
        <v>300</v>
      </c>
      <c r="G21" s="365"/>
      <c r="H21" s="365"/>
      <c r="I21" s="366"/>
      <c r="J21" s="361" t="str">
        <f>Data!T37</f>
        <v/>
      </c>
      <c r="K21" s="362"/>
      <c r="L21" s="362"/>
      <c r="M21" s="363"/>
      <c r="N21" s="361" t="e">
        <f t="shared" si="0"/>
        <v>#VALUE!</v>
      </c>
      <c r="O21" s="362"/>
      <c r="P21" s="362"/>
      <c r="Q21" s="363"/>
      <c r="R21" s="355" t="e">
        <f>'Uncert Budget'!W12</f>
        <v>#VALUE!</v>
      </c>
      <c r="S21" s="356"/>
      <c r="T21" s="356"/>
      <c r="U21" s="357"/>
    </row>
    <row r="22" spans="2:43" ht="21" customHeight="1">
      <c r="F22" s="364">
        <f>Data!A38</f>
        <v>360</v>
      </c>
      <c r="G22" s="365"/>
      <c r="H22" s="365"/>
      <c r="I22" s="366"/>
      <c r="J22" s="361" t="str">
        <f>Data!T38</f>
        <v/>
      </c>
      <c r="K22" s="362"/>
      <c r="L22" s="362"/>
      <c r="M22" s="363"/>
      <c r="N22" s="361" t="e">
        <f t="shared" si="0"/>
        <v>#VALUE!</v>
      </c>
      <c r="O22" s="362"/>
      <c r="P22" s="362"/>
      <c r="Q22" s="363"/>
      <c r="R22" s="355" t="e">
        <f>'Uncert Budget'!W13</f>
        <v>#VALUE!</v>
      </c>
      <c r="S22" s="356"/>
      <c r="T22" s="356"/>
      <c r="U22" s="357"/>
    </row>
    <row r="23" spans="2:43" ht="21" customHeight="1">
      <c r="F23" s="364">
        <f>Data!A39</f>
        <v>420</v>
      </c>
      <c r="G23" s="365"/>
      <c r="H23" s="365"/>
      <c r="I23" s="366"/>
      <c r="J23" s="361" t="str">
        <f>Data!T39</f>
        <v/>
      </c>
      <c r="K23" s="362"/>
      <c r="L23" s="362"/>
      <c r="M23" s="363"/>
      <c r="N23" s="361" t="e">
        <f t="shared" si="0"/>
        <v>#VALUE!</v>
      </c>
      <c r="O23" s="362"/>
      <c r="P23" s="362"/>
      <c r="Q23" s="363"/>
      <c r="R23" s="355" t="e">
        <f>'Uncert Budget'!W14</f>
        <v>#VALUE!</v>
      </c>
      <c r="S23" s="356"/>
      <c r="T23" s="356"/>
      <c r="U23" s="357"/>
    </row>
    <row r="24" spans="2:43" ht="21" customHeight="1">
      <c r="F24" s="364">
        <f>Data!A40</f>
        <v>480</v>
      </c>
      <c r="G24" s="365"/>
      <c r="H24" s="365"/>
      <c r="I24" s="366"/>
      <c r="J24" s="361" t="str">
        <f>Data!T40</f>
        <v/>
      </c>
      <c r="K24" s="362"/>
      <c r="L24" s="362"/>
      <c r="M24" s="363"/>
      <c r="N24" s="361" t="e">
        <f t="shared" si="0"/>
        <v>#VALUE!</v>
      </c>
      <c r="O24" s="362"/>
      <c r="P24" s="362"/>
      <c r="Q24" s="363"/>
      <c r="R24" s="355" t="e">
        <f>'Uncert Budget'!W15</f>
        <v>#VALUE!</v>
      </c>
      <c r="S24" s="356"/>
      <c r="T24" s="356"/>
      <c r="U24" s="357"/>
    </row>
    <row r="25" spans="2:43" ht="21" customHeight="1">
      <c r="F25" s="364">
        <f>Data!A41</f>
        <v>540</v>
      </c>
      <c r="G25" s="365"/>
      <c r="H25" s="365"/>
      <c r="I25" s="366"/>
      <c r="J25" s="361" t="str">
        <f>Data!T41</f>
        <v/>
      </c>
      <c r="K25" s="362"/>
      <c r="L25" s="362"/>
      <c r="M25" s="363"/>
      <c r="N25" s="361" t="e">
        <f t="shared" si="0"/>
        <v>#VALUE!</v>
      </c>
      <c r="O25" s="362"/>
      <c r="P25" s="362"/>
      <c r="Q25" s="363"/>
      <c r="R25" s="355" t="e">
        <f>'Uncert Budget'!W16</f>
        <v>#VALUE!</v>
      </c>
      <c r="S25" s="356"/>
      <c r="T25" s="356"/>
      <c r="U25" s="357"/>
    </row>
    <row r="26" spans="2:43" ht="21" customHeight="1">
      <c r="B26" s="124"/>
      <c r="F26" s="367">
        <f>Data!A42</f>
        <v>600</v>
      </c>
      <c r="G26" s="368"/>
      <c r="H26" s="368"/>
      <c r="I26" s="369"/>
      <c r="J26" s="350" t="str">
        <f>Data!T42</f>
        <v/>
      </c>
      <c r="K26" s="351"/>
      <c r="L26" s="351"/>
      <c r="M26" s="352"/>
      <c r="N26" s="350" t="e">
        <f t="shared" si="0"/>
        <v>#VALUE!</v>
      </c>
      <c r="O26" s="351"/>
      <c r="P26" s="351"/>
      <c r="Q26" s="352"/>
      <c r="R26" s="358" t="e">
        <f>'Uncert Budget'!W17</f>
        <v>#VALUE!</v>
      </c>
      <c r="S26" s="359"/>
      <c r="T26" s="359"/>
      <c r="U26" s="360"/>
    </row>
    <row r="27" spans="2:43" ht="18" customHeight="1">
      <c r="X27" s="121"/>
      <c r="Y27" s="122"/>
      <c r="Z27" s="119"/>
    </row>
    <row r="28" spans="2:43" ht="18" customHeight="1">
      <c r="B28" s="21"/>
      <c r="C28" s="114" t="str">
        <f>Data!A44</f>
        <v>Off - Center Loading</v>
      </c>
      <c r="X28" s="121"/>
    </row>
    <row r="29" spans="2:43" ht="18" customHeight="1">
      <c r="B29" s="21"/>
      <c r="F29" s="338" t="str">
        <f>Data!A47</f>
        <v>Center</v>
      </c>
      <c r="G29" s="339"/>
      <c r="H29" s="340"/>
      <c r="I29" s="348">
        <f>Data!P47</f>
        <v>0</v>
      </c>
      <c r="J29" s="349"/>
      <c r="K29" s="175" t="str">
        <f>Data!I9</f>
        <v>g</v>
      </c>
      <c r="Z29" s="119"/>
    </row>
    <row r="30" spans="2:43" ht="18" customHeight="1">
      <c r="B30" s="21"/>
      <c r="F30" s="341" t="str">
        <f>Data!A48</f>
        <v>Front</v>
      </c>
      <c r="G30" s="342"/>
      <c r="H30" s="343"/>
      <c r="I30" s="346">
        <f>Data!P48</f>
        <v>0</v>
      </c>
      <c r="J30" s="347"/>
      <c r="K30" s="177" t="str">
        <f>K29</f>
        <v>g</v>
      </c>
      <c r="Z30" s="127"/>
      <c r="AA30" s="127"/>
      <c r="AB30" s="127"/>
      <c r="AC30" s="127"/>
      <c r="AD30" s="127"/>
      <c r="AN30" s="127"/>
      <c r="AO30" s="127"/>
      <c r="AP30" s="127"/>
      <c r="AQ30" s="127"/>
    </row>
    <row r="31" spans="2:43" ht="18" customHeight="1">
      <c r="F31" s="341" t="str">
        <f>Data!A49</f>
        <v>Back</v>
      </c>
      <c r="G31" s="342"/>
      <c r="H31" s="343"/>
      <c r="I31" s="346">
        <f>Data!P49</f>
        <v>0</v>
      </c>
      <c r="J31" s="347"/>
      <c r="K31" s="177" t="str">
        <f>K29</f>
        <v>g</v>
      </c>
      <c r="Z31" s="127"/>
      <c r="AA31" s="127"/>
      <c r="AB31" s="127"/>
      <c r="AC31" s="127"/>
      <c r="AD31" s="127"/>
      <c r="AN31" s="127"/>
      <c r="AO31" s="127"/>
      <c r="AP31" s="127"/>
      <c r="AQ31" s="127"/>
    </row>
    <row r="32" spans="2:43" ht="18" customHeight="1">
      <c r="F32" s="341" t="str">
        <f>Data!A50</f>
        <v>Left</v>
      </c>
      <c r="G32" s="342"/>
      <c r="H32" s="343"/>
      <c r="I32" s="346">
        <f>Data!P50</f>
        <v>0</v>
      </c>
      <c r="J32" s="347"/>
      <c r="K32" s="177" t="str">
        <f>K29</f>
        <v>g</v>
      </c>
      <c r="Z32" s="126"/>
      <c r="AA32" s="126"/>
      <c r="AB32" s="126"/>
      <c r="AC32" s="126"/>
      <c r="AD32" s="111"/>
      <c r="AN32" s="128"/>
      <c r="AO32" s="128"/>
      <c r="AP32" s="128"/>
      <c r="AQ32" s="128"/>
    </row>
    <row r="33" spans="1:43" ht="18" customHeight="1">
      <c r="F33" s="335" t="str">
        <f>Data!A51</f>
        <v>Right</v>
      </c>
      <c r="G33" s="336"/>
      <c r="H33" s="337"/>
      <c r="I33" s="344">
        <f>Data!P51</f>
        <v>0</v>
      </c>
      <c r="J33" s="345"/>
      <c r="K33" s="176" t="str">
        <f>K29</f>
        <v>g</v>
      </c>
      <c r="R33" s="111"/>
      <c r="S33" s="131"/>
      <c r="Z33" s="111"/>
    </row>
    <row r="34" spans="1:43" ht="18" customHeight="1">
      <c r="B34" s="123"/>
      <c r="F34" s="329" t="s">
        <v>120</v>
      </c>
      <c r="G34" s="330"/>
      <c r="H34" s="331"/>
      <c r="I34" s="348">
        <f>Data!E52</f>
        <v>0</v>
      </c>
      <c r="J34" s="349"/>
      <c r="K34" s="353" t="str">
        <f>K29</f>
        <v>g</v>
      </c>
      <c r="R34" s="131"/>
      <c r="S34" s="131"/>
    </row>
    <row r="35" spans="1:43" ht="23.1" customHeight="1">
      <c r="F35" s="332"/>
      <c r="G35" s="333"/>
      <c r="H35" s="334"/>
      <c r="I35" s="344"/>
      <c r="J35" s="345"/>
      <c r="K35" s="354"/>
      <c r="R35" s="111"/>
      <c r="S35" s="111"/>
      <c r="Z35" s="111"/>
      <c r="AM35" s="114"/>
      <c r="AN35" s="114"/>
      <c r="AO35" s="114"/>
      <c r="AP35" s="114"/>
      <c r="AQ35" s="114"/>
    </row>
    <row r="36" spans="1:43" ht="18" customHeight="1">
      <c r="X36" s="125"/>
      <c r="Z36" s="111"/>
      <c r="AM36" s="114"/>
      <c r="AN36" s="114"/>
      <c r="AO36" s="114"/>
      <c r="AP36" s="114"/>
      <c r="AQ36" s="114"/>
    </row>
    <row r="37" spans="1:43" ht="21" customHeight="1">
      <c r="B37" s="124"/>
      <c r="C37" s="21" t="s">
        <v>104</v>
      </c>
      <c r="E37" s="118"/>
      <c r="F37" s="118"/>
      <c r="G37" s="118"/>
      <c r="H37" s="118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20"/>
      <c r="V37" s="120"/>
      <c r="W37" s="119"/>
      <c r="X37" s="125"/>
      <c r="Z37" s="111"/>
      <c r="AM37" s="114"/>
      <c r="AN37" s="114"/>
      <c r="AO37" s="114"/>
      <c r="AP37" s="114"/>
      <c r="AQ37" s="114"/>
    </row>
    <row r="38" spans="1:43" ht="21" customHeight="1">
      <c r="B38" s="124"/>
      <c r="C38" s="326" t="s">
        <v>105</v>
      </c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111"/>
      <c r="AM38" s="114"/>
      <c r="AN38" s="114"/>
      <c r="AO38" s="114"/>
      <c r="AP38" s="114"/>
      <c r="AQ38" s="114"/>
    </row>
    <row r="39" spans="1:43" ht="21" customHeight="1">
      <c r="A39" s="382" t="s">
        <v>106</v>
      </c>
      <c r="B39" s="382"/>
      <c r="C39" s="382"/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123"/>
      <c r="AM39" s="114"/>
      <c r="AN39" s="114"/>
      <c r="AO39" s="114"/>
      <c r="AP39" s="114"/>
      <c r="AQ39" s="114"/>
    </row>
    <row r="40" spans="1:43" ht="21" customHeight="1">
      <c r="A40" s="327" t="s">
        <v>107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111"/>
      <c r="AM40" s="114"/>
      <c r="AN40" s="114"/>
      <c r="AO40" s="114"/>
      <c r="AP40" s="114"/>
      <c r="AQ40" s="114"/>
    </row>
    <row r="41" spans="1:43" ht="18" customHeight="1">
      <c r="Y41" s="111"/>
      <c r="Z41" s="111"/>
      <c r="AM41" s="114"/>
      <c r="AN41" s="114"/>
      <c r="AO41" s="114"/>
      <c r="AP41" s="114"/>
      <c r="AQ41" s="114"/>
    </row>
    <row r="42" spans="1:43" ht="18" customHeight="1">
      <c r="AM42" s="114"/>
      <c r="AN42" s="114"/>
      <c r="AO42" s="114"/>
      <c r="AP42" s="114"/>
      <c r="AQ42" s="114"/>
    </row>
    <row r="43" spans="1:43" ht="18" customHeight="1">
      <c r="AM43" s="114"/>
      <c r="AN43" s="114"/>
      <c r="AO43" s="114"/>
      <c r="AP43" s="114"/>
      <c r="AQ43" s="114"/>
    </row>
    <row r="44" spans="1:43" ht="18" customHeight="1">
      <c r="AM44" s="114"/>
      <c r="AN44" s="114"/>
      <c r="AO44" s="114"/>
      <c r="AP44" s="114"/>
      <c r="AQ44" s="114"/>
    </row>
    <row r="45" spans="1:43" ht="18" customHeight="1">
      <c r="AM45" s="114"/>
      <c r="AN45" s="114"/>
      <c r="AO45" s="114"/>
      <c r="AP45" s="114"/>
      <c r="AQ45" s="114"/>
    </row>
    <row r="46" spans="1:43" ht="18" customHeight="1">
      <c r="AM46" s="114"/>
      <c r="AN46" s="114"/>
      <c r="AO46" s="114"/>
      <c r="AP46" s="114"/>
      <c r="AQ46" s="114"/>
    </row>
    <row r="47" spans="1:43" ht="18" customHeight="1">
      <c r="AM47" s="114"/>
      <c r="AN47" s="114"/>
      <c r="AO47" s="114"/>
      <c r="AP47" s="114"/>
      <c r="AQ47" s="114"/>
    </row>
    <row r="48" spans="1:43" ht="18" customHeight="1">
      <c r="AM48" s="114"/>
      <c r="AN48" s="114"/>
      <c r="AO48" s="114"/>
      <c r="AP48" s="114"/>
      <c r="AQ48" s="114"/>
    </row>
    <row r="49" spans="39:43" ht="18" customHeight="1">
      <c r="AM49" s="114"/>
      <c r="AN49" s="114"/>
      <c r="AO49" s="114"/>
      <c r="AP49" s="114"/>
      <c r="AQ49" s="114"/>
    </row>
    <row r="50" spans="39:43" ht="18" customHeight="1">
      <c r="AM50" s="114"/>
      <c r="AN50" s="114"/>
      <c r="AO50" s="114"/>
      <c r="AP50" s="114"/>
      <c r="AQ50" s="114"/>
    </row>
    <row r="51" spans="39:43" ht="18" customHeight="1">
      <c r="AM51" s="114"/>
      <c r="AN51" s="114"/>
      <c r="AO51" s="114"/>
      <c r="AP51" s="114"/>
      <c r="AQ51" s="114"/>
    </row>
    <row r="52" spans="39:43" ht="18" customHeight="1">
      <c r="AM52" s="114"/>
      <c r="AN52" s="114"/>
      <c r="AO52" s="114"/>
      <c r="AP52" s="114"/>
      <c r="AQ52" s="114"/>
    </row>
    <row r="53" spans="39:43" ht="18" customHeight="1">
      <c r="AM53" s="114"/>
      <c r="AN53" s="114"/>
      <c r="AO53" s="114"/>
      <c r="AP53" s="114"/>
      <c r="AQ53" s="114"/>
    </row>
    <row r="54" spans="39:43" ht="18" customHeight="1">
      <c r="AM54" s="114"/>
      <c r="AN54" s="114"/>
      <c r="AO54" s="114"/>
      <c r="AP54" s="114"/>
      <c r="AQ54" s="114"/>
    </row>
    <row r="55" spans="39:43" ht="18" customHeight="1">
      <c r="AM55" s="114"/>
      <c r="AN55" s="114"/>
      <c r="AO55" s="114"/>
      <c r="AP55" s="114"/>
      <c r="AQ55" s="114"/>
    </row>
    <row r="56" spans="39:43" ht="18" customHeight="1">
      <c r="AM56" s="114"/>
      <c r="AN56" s="114"/>
      <c r="AO56" s="114"/>
      <c r="AP56" s="114"/>
      <c r="AQ56" s="114"/>
    </row>
    <row r="57" spans="39:43" ht="18" customHeight="1">
      <c r="AM57" s="114"/>
      <c r="AN57" s="114"/>
      <c r="AO57" s="114"/>
      <c r="AP57" s="114"/>
      <c r="AQ57" s="114"/>
    </row>
    <row r="58" spans="39:43" ht="18" customHeight="1">
      <c r="AM58" s="114"/>
      <c r="AN58" s="114"/>
      <c r="AO58" s="114"/>
      <c r="AP58" s="114"/>
      <c r="AQ58" s="114"/>
    </row>
    <row r="59" spans="39:43" ht="18" customHeight="1">
      <c r="AM59" s="114"/>
      <c r="AN59" s="114"/>
      <c r="AO59" s="114"/>
      <c r="AP59" s="114"/>
      <c r="AQ59" s="114"/>
    </row>
    <row r="60" spans="39:43" ht="18" customHeight="1">
      <c r="AM60" s="114"/>
      <c r="AN60" s="114"/>
      <c r="AO60" s="114"/>
      <c r="AP60" s="114"/>
      <c r="AQ60" s="114"/>
    </row>
    <row r="61" spans="39:43" ht="18" customHeight="1">
      <c r="AM61" s="114"/>
      <c r="AN61" s="114"/>
      <c r="AO61" s="114"/>
      <c r="AP61" s="114"/>
      <c r="AQ61" s="114"/>
    </row>
    <row r="62" spans="39:43" ht="18" customHeight="1">
      <c r="AM62" s="114"/>
      <c r="AN62" s="114"/>
      <c r="AO62" s="114"/>
      <c r="AP62" s="114"/>
      <c r="AQ62" s="114"/>
    </row>
    <row r="63" spans="39:43" ht="18" customHeight="1">
      <c r="AM63" s="114"/>
      <c r="AN63" s="114"/>
      <c r="AO63" s="114"/>
      <c r="AP63" s="114"/>
      <c r="AQ63" s="114"/>
    </row>
    <row r="64" spans="39:43" ht="18" customHeight="1">
      <c r="AM64" s="114"/>
      <c r="AN64" s="114"/>
      <c r="AO64" s="114"/>
      <c r="AP64" s="114"/>
      <c r="AQ64" s="114"/>
    </row>
    <row r="65" spans="39:43" ht="18" customHeight="1">
      <c r="AM65" s="114"/>
      <c r="AN65" s="114"/>
      <c r="AO65" s="114"/>
      <c r="AP65" s="114"/>
      <c r="AQ65" s="114"/>
    </row>
    <row r="66" spans="39:43" ht="18" customHeight="1">
      <c r="AM66" s="114"/>
      <c r="AN66" s="114"/>
      <c r="AO66" s="114"/>
      <c r="AP66" s="114"/>
      <c r="AQ66" s="114"/>
    </row>
    <row r="67" spans="39:43" ht="18" customHeight="1">
      <c r="AM67" s="114"/>
      <c r="AN67" s="114"/>
      <c r="AO67" s="114"/>
      <c r="AP67" s="114"/>
      <c r="AQ67" s="114"/>
    </row>
    <row r="68" spans="39:43" ht="18" customHeight="1">
      <c r="AM68" s="114"/>
      <c r="AN68" s="114"/>
      <c r="AO68" s="114"/>
      <c r="AP68" s="114"/>
      <c r="AQ68" s="114"/>
    </row>
    <row r="69" spans="39:43" ht="18" customHeight="1">
      <c r="AM69" s="114"/>
      <c r="AN69" s="114"/>
      <c r="AO69" s="114"/>
      <c r="AP69" s="114"/>
      <c r="AQ69" s="114"/>
    </row>
    <row r="70" spans="39:43" ht="18" customHeight="1">
      <c r="AM70" s="114"/>
      <c r="AN70" s="114"/>
      <c r="AO70" s="114"/>
      <c r="AP70" s="114"/>
      <c r="AQ70" s="114"/>
    </row>
    <row r="71" spans="39:43" ht="18" customHeight="1">
      <c r="AM71" s="114"/>
      <c r="AN71" s="114"/>
      <c r="AO71" s="114"/>
      <c r="AP71" s="114"/>
      <c r="AQ71" s="114"/>
    </row>
    <row r="72" spans="39:43" ht="18" customHeight="1">
      <c r="AM72" s="114"/>
      <c r="AN72" s="114"/>
      <c r="AO72" s="114"/>
      <c r="AP72" s="114"/>
      <c r="AQ72" s="114"/>
    </row>
    <row r="73" spans="39:43" ht="18" customHeight="1">
      <c r="AM73" s="114"/>
      <c r="AN73" s="114"/>
      <c r="AO73" s="114"/>
      <c r="AP73" s="114"/>
      <c r="AQ73" s="114"/>
    </row>
    <row r="74" spans="39:43" ht="18" customHeight="1">
      <c r="AM74" s="114"/>
      <c r="AN74" s="114"/>
      <c r="AO74" s="114"/>
      <c r="AP74" s="114"/>
      <c r="AQ74" s="114"/>
    </row>
    <row r="75" spans="39:43" ht="18" customHeight="1">
      <c r="AM75" s="114"/>
      <c r="AN75" s="114"/>
      <c r="AO75" s="114"/>
      <c r="AP75" s="114"/>
      <c r="AQ75" s="114"/>
    </row>
    <row r="76" spans="39:43" ht="18" customHeight="1">
      <c r="AM76" s="114"/>
      <c r="AN76" s="114"/>
      <c r="AO76" s="114"/>
      <c r="AP76" s="114"/>
      <c r="AQ76" s="114"/>
    </row>
  </sheetData>
  <mergeCells count="70">
    <mergeCell ref="A39:Y39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K34:K35"/>
    <mergeCell ref="R25:U25"/>
    <mergeCell ref="R26:U26"/>
    <mergeCell ref="R20:U20"/>
    <mergeCell ref="R21:U21"/>
    <mergeCell ref="R22:U22"/>
    <mergeCell ref="R23:U23"/>
    <mergeCell ref="R24:U24"/>
    <mergeCell ref="J26:M26"/>
    <mergeCell ref="N20:Q20"/>
    <mergeCell ref="N21:Q21"/>
    <mergeCell ref="N22:Q22"/>
    <mergeCell ref="N23:Q23"/>
    <mergeCell ref="N24:Q24"/>
    <mergeCell ref="N25:Q25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5"/>
  <sheetViews>
    <sheetView tabSelected="1" zoomScaleNormal="100" workbookViewId="0">
      <selection activeCell="U7" sqref="U7"/>
    </sheetView>
  </sheetViews>
  <sheetFormatPr defaultRowHeight="15"/>
  <cols>
    <col min="1" max="1" width="1.42578125" style="269" customWidth="1"/>
    <col min="2" max="7" width="8.140625" style="270" customWidth="1"/>
    <col min="8" max="8" width="9.85546875" style="270" customWidth="1"/>
    <col min="9" max="17" width="8.140625" style="270" customWidth="1"/>
    <col min="18" max="18" width="1.140625" style="270" customWidth="1"/>
    <col min="19" max="19" width="9.7109375" style="270" customWidth="1"/>
    <col min="20" max="254" width="9.140625" style="269"/>
    <col min="255" max="255" width="1.42578125" style="269" customWidth="1"/>
    <col min="256" max="256" width="5.5703125" style="269" customWidth="1"/>
    <col min="257" max="260" width="6.7109375" style="269" customWidth="1"/>
    <col min="261" max="262" width="7.5703125" style="269" customWidth="1"/>
    <col min="263" max="263" width="8" style="269" customWidth="1"/>
    <col min="264" max="271" width="7.5703125" style="269" customWidth="1"/>
    <col min="272" max="272" width="6.42578125" style="269" customWidth="1"/>
    <col min="273" max="274" width="7.5703125" style="269" customWidth="1"/>
    <col min="275" max="275" width="2.140625" style="269" customWidth="1"/>
    <col min="276" max="276" width="5.5703125" style="269" customWidth="1"/>
    <col min="277" max="277" width="3.5703125" style="269" customWidth="1"/>
    <col min="278" max="278" width="5.5703125" style="269" customWidth="1"/>
    <col min="279" max="279" width="3.5703125" style="269" customWidth="1"/>
    <col min="280" max="280" width="1.5703125" style="269" customWidth="1"/>
    <col min="281" max="281" width="5.5703125" style="269" customWidth="1"/>
    <col min="282" max="282" width="3.42578125" style="269" customWidth="1"/>
    <col min="283" max="283" width="5.5703125" style="269" customWidth="1"/>
    <col min="284" max="284" width="3.5703125" style="269" customWidth="1"/>
    <col min="285" max="285" width="1.5703125" style="269" customWidth="1"/>
    <col min="286" max="286" width="5.5703125" style="269" customWidth="1"/>
    <col min="287" max="287" width="3.42578125" style="269" customWidth="1"/>
    <col min="288" max="288" width="5.5703125" style="269" customWidth="1"/>
    <col min="289" max="289" width="3.5703125" style="269" customWidth="1"/>
    <col min="290" max="290" width="1.5703125" style="269" customWidth="1"/>
    <col min="291" max="291" width="3.42578125" style="269" customWidth="1"/>
    <col min="292" max="292" width="4.5703125" style="269" customWidth="1"/>
    <col min="293" max="293" width="3.42578125" style="269" customWidth="1"/>
    <col min="294" max="294" width="5.5703125" style="269" customWidth="1"/>
    <col min="295" max="295" width="3.5703125" style="269" customWidth="1"/>
    <col min="296" max="510" width="9.140625" style="269"/>
    <col min="511" max="511" width="1.42578125" style="269" customWidth="1"/>
    <col min="512" max="512" width="5.5703125" style="269" customWidth="1"/>
    <col min="513" max="516" width="6.7109375" style="269" customWidth="1"/>
    <col min="517" max="518" width="7.5703125" style="269" customWidth="1"/>
    <col min="519" max="519" width="8" style="269" customWidth="1"/>
    <col min="520" max="527" width="7.5703125" style="269" customWidth="1"/>
    <col min="528" max="528" width="6.42578125" style="269" customWidth="1"/>
    <col min="529" max="530" width="7.5703125" style="269" customWidth="1"/>
    <col min="531" max="531" width="2.140625" style="269" customWidth="1"/>
    <col min="532" max="532" width="5.5703125" style="269" customWidth="1"/>
    <col min="533" max="533" width="3.5703125" style="269" customWidth="1"/>
    <col min="534" max="534" width="5.5703125" style="269" customWidth="1"/>
    <col min="535" max="535" width="3.5703125" style="269" customWidth="1"/>
    <col min="536" max="536" width="1.5703125" style="269" customWidth="1"/>
    <col min="537" max="537" width="5.5703125" style="269" customWidth="1"/>
    <col min="538" max="538" width="3.42578125" style="269" customWidth="1"/>
    <col min="539" max="539" width="5.5703125" style="269" customWidth="1"/>
    <col min="540" max="540" width="3.5703125" style="269" customWidth="1"/>
    <col min="541" max="541" width="1.5703125" style="269" customWidth="1"/>
    <col min="542" max="542" width="5.5703125" style="269" customWidth="1"/>
    <col min="543" max="543" width="3.42578125" style="269" customWidth="1"/>
    <col min="544" max="544" width="5.5703125" style="269" customWidth="1"/>
    <col min="545" max="545" width="3.5703125" style="269" customWidth="1"/>
    <col min="546" max="546" width="1.5703125" style="269" customWidth="1"/>
    <col min="547" max="547" width="3.42578125" style="269" customWidth="1"/>
    <col min="548" max="548" width="4.5703125" style="269" customWidth="1"/>
    <col min="549" max="549" width="3.42578125" style="269" customWidth="1"/>
    <col min="550" max="550" width="5.5703125" style="269" customWidth="1"/>
    <col min="551" max="551" width="3.5703125" style="269" customWidth="1"/>
    <col min="552" max="766" width="9.140625" style="269"/>
    <col min="767" max="767" width="1.42578125" style="269" customWidth="1"/>
    <col min="768" max="768" width="5.5703125" style="269" customWidth="1"/>
    <col min="769" max="772" width="6.7109375" style="269" customWidth="1"/>
    <col min="773" max="774" width="7.5703125" style="269" customWidth="1"/>
    <col min="775" max="775" width="8" style="269" customWidth="1"/>
    <col min="776" max="783" width="7.5703125" style="269" customWidth="1"/>
    <col min="784" max="784" width="6.42578125" style="269" customWidth="1"/>
    <col min="785" max="786" width="7.5703125" style="269" customWidth="1"/>
    <col min="787" max="787" width="2.140625" style="269" customWidth="1"/>
    <col min="788" max="788" width="5.5703125" style="269" customWidth="1"/>
    <col min="789" max="789" width="3.5703125" style="269" customWidth="1"/>
    <col min="790" max="790" width="5.5703125" style="269" customWidth="1"/>
    <col min="791" max="791" width="3.5703125" style="269" customWidth="1"/>
    <col min="792" max="792" width="1.5703125" style="269" customWidth="1"/>
    <col min="793" max="793" width="5.5703125" style="269" customWidth="1"/>
    <col min="794" max="794" width="3.42578125" style="269" customWidth="1"/>
    <col min="795" max="795" width="5.5703125" style="269" customWidth="1"/>
    <col min="796" max="796" width="3.5703125" style="269" customWidth="1"/>
    <col min="797" max="797" width="1.5703125" style="269" customWidth="1"/>
    <col min="798" max="798" width="5.5703125" style="269" customWidth="1"/>
    <col min="799" max="799" width="3.42578125" style="269" customWidth="1"/>
    <col min="800" max="800" width="5.5703125" style="269" customWidth="1"/>
    <col min="801" max="801" width="3.5703125" style="269" customWidth="1"/>
    <col min="802" max="802" width="1.5703125" style="269" customWidth="1"/>
    <col min="803" max="803" width="3.42578125" style="269" customWidth="1"/>
    <col min="804" max="804" width="4.5703125" style="269" customWidth="1"/>
    <col min="805" max="805" width="3.42578125" style="269" customWidth="1"/>
    <col min="806" max="806" width="5.5703125" style="269" customWidth="1"/>
    <col min="807" max="807" width="3.5703125" style="269" customWidth="1"/>
    <col min="808" max="1022" width="9.140625" style="269"/>
    <col min="1023" max="1023" width="1.42578125" style="269" customWidth="1"/>
    <col min="1024" max="1024" width="5.5703125" style="269" customWidth="1"/>
    <col min="1025" max="1028" width="6.7109375" style="269" customWidth="1"/>
    <col min="1029" max="1030" width="7.5703125" style="269" customWidth="1"/>
    <col min="1031" max="1031" width="8" style="269" customWidth="1"/>
    <col min="1032" max="1039" width="7.5703125" style="269" customWidth="1"/>
    <col min="1040" max="1040" width="6.42578125" style="269" customWidth="1"/>
    <col min="1041" max="1042" width="7.5703125" style="269" customWidth="1"/>
    <col min="1043" max="1043" width="2.140625" style="269" customWidth="1"/>
    <col min="1044" max="1044" width="5.5703125" style="269" customWidth="1"/>
    <col min="1045" max="1045" width="3.5703125" style="269" customWidth="1"/>
    <col min="1046" max="1046" width="5.5703125" style="269" customWidth="1"/>
    <col min="1047" max="1047" width="3.5703125" style="269" customWidth="1"/>
    <col min="1048" max="1048" width="1.5703125" style="269" customWidth="1"/>
    <col min="1049" max="1049" width="5.5703125" style="269" customWidth="1"/>
    <col min="1050" max="1050" width="3.42578125" style="269" customWidth="1"/>
    <col min="1051" max="1051" width="5.5703125" style="269" customWidth="1"/>
    <col min="1052" max="1052" width="3.5703125" style="269" customWidth="1"/>
    <col min="1053" max="1053" width="1.5703125" style="269" customWidth="1"/>
    <col min="1054" max="1054" width="5.5703125" style="269" customWidth="1"/>
    <col min="1055" max="1055" width="3.42578125" style="269" customWidth="1"/>
    <col min="1056" max="1056" width="5.5703125" style="269" customWidth="1"/>
    <col min="1057" max="1057" width="3.5703125" style="269" customWidth="1"/>
    <col min="1058" max="1058" width="1.5703125" style="269" customWidth="1"/>
    <col min="1059" max="1059" width="3.42578125" style="269" customWidth="1"/>
    <col min="1060" max="1060" width="4.5703125" style="269" customWidth="1"/>
    <col min="1061" max="1061" width="3.42578125" style="269" customWidth="1"/>
    <col min="1062" max="1062" width="5.5703125" style="269" customWidth="1"/>
    <col min="1063" max="1063" width="3.5703125" style="269" customWidth="1"/>
    <col min="1064" max="1278" width="9.140625" style="269"/>
    <col min="1279" max="1279" width="1.42578125" style="269" customWidth="1"/>
    <col min="1280" max="1280" width="5.5703125" style="269" customWidth="1"/>
    <col min="1281" max="1284" width="6.7109375" style="269" customWidth="1"/>
    <col min="1285" max="1286" width="7.5703125" style="269" customWidth="1"/>
    <col min="1287" max="1287" width="8" style="269" customWidth="1"/>
    <col min="1288" max="1295" width="7.5703125" style="269" customWidth="1"/>
    <col min="1296" max="1296" width="6.42578125" style="269" customWidth="1"/>
    <col min="1297" max="1298" width="7.5703125" style="269" customWidth="1"/>
    <col min="1299" max="1299" width="2.140625" style="269" customWidth="1"/>
    <col min="1300" max="1300" width="5.5703125" style="269" customWidth="1"/>
    <col min="1301" max="1301" width="3.5703125" style="269" customWidth="1"/>
    <col min="1302" max="1302" width="5.5703125" style="269" customWidth="1"/>
    <col min="1303" max="1303" width="3.5703125" style="269" customWidth="1"/>
    <col min="1304" max="1304" width="1.5703125" style="269" customWidth="1"/>
    <col min="1305" max="1305" width="5.5703125" style="269" customWidth="1"/>
    <col min="1306" max="1306" width="3.42578125" style="269" customWidth="1"/>
    <col min="1307" max="1307" width="5.5703125" style="269" customWidth="1"/>
    <col min="1308" max="1308" width="3.5703125" style="269" customWidth="1"/>
    <col min="1309" max="1309" width="1.5703125" style="269" customWidth="1"/>
    <col min="1310" max="1310" width="5.5703125" style="269" customWidth="1"/>
    <col min="1311" max="1311" width="3.42578125" style="269" customWidth="1"/>
    <col min="1312" max="1312" width="5.5703125" style="269" customWidth="1"/>
    <col min="1313" max="1313" width="3.5703125" style="269" customWidth="1"/>
    <col min="1314" max="1314" width="1.5703125" style="269" customWidth="1"/>
    <col min="1315" max="1315" width="3.42578125" style="269" customWidth="1"/>
    <col min="1316" max="1316" width="4.5703125" style="269" customWidth="1"/>
    <col min="1317" max="1317" width="3.42578125" style="269" customWidth="1"/>
    <col min="1318" max="1318" width="5.5703125" style="269" customWidth="1"/>
    <col min="1319" max="1319" width="3.5703125" style="269" customWidth="1"/>
    <col min="1320" max="1534" width="9.140625" style="269"/>
    <col min="1535" max="1535" width="1.42578125" style="269" customWidth="1"/>
    <col min="1536" max="1536" width="5.5703125" style="269" customWidth="1"/>
    <col min="1537" max="1540" width="6.7109375" style="269" customWidth="1"/>
    <col min="1541" max="1542" width="7.5703125" style="269" customWidth="1"/>
    <col min="1543" max="1543" width="8" style="269" customWidth="1"/>
    <col min="1544" max="1551" width="7.5703125" style="269" customWidth="1"/>
    <col min="1552" max="1552" width="6.42578125" style="269" customWidth="1"/>
    <col min="1553" max="1554" width="7.5703125" style="269" customWidth="1"/>
    <col min="1555" max="1555" width="2.140625" style="269" customWidth="1"/>
    <col min="1556" max="1556" width="5.5703125" style="269" customWidth="1"/>
    <col min="1557" max="1557" width="3.5703125" style="269" customWidth="1"/>
    <col min="1558" max="1558" width="5.5703125" style="269" customWidth="1"/>
    <col min="1559" max="1559" width="3.5703125" style="269" customWidth="1"/>
    <col min="1560" max="1560" width="1.5703125" style="269" customWidth="1"/>
    <col min="1561" max="1561" width="5.5703125" style="269" customWidth="1"/>
    <col min="1562" max="1562" width="3.42578125" style="269" customWidth="1"/>
    <col min="1563" max="1563" width="5.5703125" style="269" customWidth="1"/>
    <col min="1564" max="1564" width="3.5703125" style="269" customWidth="1"/>
    <col min="1565" max="1565" width="1.5703125" style="269" customWidth="1"/>
    <col min="1566" max="1566" width="5.5703125" style="269" customWidth="1"/>
    <col min="1567" max="1567" width="3.42578125" style="269" customWidth="1"/>
    <col min="1568" max="1568" width="5.5703125" style="269" customWidth="1"/>
    <col min="1569" max="1569" width="3.5703125" style="269" customWidth="1"/>
    <col min="1570" max="1570" width="1.5703125" style="269" customWidth="1"/>
    <col min="1571" max="1571" width="3.42578125" style="269" customWidth="1"/>
    <col min="1572" max="1572" width="4.5703125" style="269" customWidth="1"/>
    <col min="1573" max="1573" width="3.42578125" style="269" customWidth="1"/>
    <col min="1574" max="1574" width="5.5703125" style="269" customWidth="1"/>
    <col min="1575" max="1575" width="3.5703125" style="269" customWidth="1"/>
    <col min="1576" max="1790" width="9.140625" style="269"/>
    <col min="1791" max="1791" width="1.42578125" style="269" customWidth="1"/>
    <col min="1792" max="1792" width="5.5703125" style="269" customWidth="1"/>
    <col min="1793" max="1796" width="6.7109375" style="269" customWidth="1"/>
    <col min="1797" max="1798" width="7.5703125" style="269" customWidth="1"/>
    <col min="1799" max="1799" width="8" style="269" customWidth="1"/>
    <col min="1800" max="1807" width="7.5703125" style="269" customWidth="1"/>
    <col min="1808" max="1808" width="6.42578125" style="269" customWidth="1"/>
    <col min="1809" max="1810" width="7.5703125" style="269" customWidth="1"/>
    <col min="1811" max="1811" width="2.140625" style="269" customWidth="1"/>
    <col min="1812" max="1812" width="5.5703125" style="269" customWidth="1"/>
    <col min="1813" max="1813" width="3.5703125" style="269" customWidth="1"/>
    <col min="1814" max="1814" width="5.5703125" style="269" customWidth="1"/>
    <col min="1815" max="1815" width="3.5703125" style="269" customWidth="1"/>
    <col min="1816" max="1816" width="1.5703125" style="269" customWidth="1"/>
    <col min="1817" max="1817" width="5.5703125" style="269" customWidth="1"/>
    <col min="1818" max="1818" width="3.42578125" style="269" customWidth="1"/>
    <col min="1819" max="1819" width="5.5703125" style="269" customWidth="1"/>
    <col min="1820" max="1820" width="3.5703125" style="269" customWidth="1"/>
    <col min="1821" max="1821" width="1.5703125" style="269" customWidth="1"/>
    <col min="1822" max="1822" width="5.5703125" style="269" customWidth="1"/>
    <col min="1823" max="1823" width="3.42578125" style="269" customWidth="1"/>
    <col min="1824" max="1824" width="5.5703125" style="269" customWidth="1"/>
    <col min="1825" max="1825" width="3.5703125" style="269" customWidth="1"/>
    <col min="1826" max="1826" width="1.5703125" style="269" customWidth="1"/>
    <col min="1827" max="1827" width="3.42578125" style="269" customWidth="1"/>
    <col min="1828" max="1828" width="4.5703125" style="269" customWidth="1"/>
    <col min="1829" max="1829" width="3.42578125" style="269" customWidth="1"/>
    <col min="1830" max="1830" width="5.5703125" style="269" customWidth="1"/>
    <col min="1831" max="1831" width="3.5703125" style="269" customWidth="1"/>
    <col min="1832" max="2046" width="9.140625" style="269"/>
    <col min="2047" max="2047" width="1.42578125" style="269" customWidth="1"/>
    <col min="2048" max="2048" width="5.5703125" style="269" customWidth="1"/>
    <col min="2049" max="2052" width="6.7109375" style="269" customWidth="1"/>
    <col min="2053" max="2054" width="7.5703125" style="269" customWidth="1"/>
    <col min="2055" max="2055" width="8" style="269" customWidth="1"/>
    <col min="2056" max="2063" width="7.5703125" style="269" customWidth="1"/>
    <col min="2064" max="2064" width="6.42578125" style="269" customWidth="1"/>
    <col min="2065" max="2066" width="7.5703125" style="269" customWidth="1"/>
    <col min="2067" max="2067" width="2.140625" style="269" customWidth="1"/>
    <col min="2068" max="2068" width="5.5703125" style="269" customWidth="1"/>
    <col min="2069" max="2069" width="3.5703125" style="269" customWidth="1"/>
    <col min="2070" max="2070" width="5.5703125" style="269" customWidth="1"/>
    <col min="2071" max="2071" width="3.5703125" style="269" customWidth="1"/>
    <col min="2072" max="2072" width="1.5703125" style="269" customWidth="1"/>
    <col min="2073" max="2073" width="5.5703125" style="269" customWidth="1"/>
    <col min="2074" max="2074" width="3.42578125" style="269" customWidth="1"/>
    <col min="2075" max="2075" width="5.5703125" style="269" customWidth="1"/>
    <col min="2076" max="2076" width="3.5703125" style="269" customWidth="1"/>
    <col min="2077" max="2077" width="1.5703125" style="269" customWidth="1"/>
    <col min="2078" max="2078" width="5.5703125" style="269" customWidth="1"/>
    <col min="2079" max="2079" width="3.42578125" style="269" customWidth="1"/>
    <col min="2080" max="2080" width="5.5703125" style="269" customWidth="1"/>
    <col min="2081" max="2081" width="3.5703125" style="269" customWidth="1"/>
    <col min="2082" max="2082" width="1.5703125" style="269" customWidth="1"/>
    <col min="2083" max="2083" width="3.42578125" style="269" customWidth="1"/>
    <col min="2084" max="2084" width="4.5703125" style="269" customWidth="1"/>
    <col min="2085" max="2085" width="3.42578125" style="269" customWidth="1"/>
    <col min="2086" max="2086" width="5.5703125" style="269" customWidth="1"/>
    <col min="2087" max="2087" width="3.5703125" style="269" customWidth="1"/>
    <col min="2088" max="2302" width="9.140625" style="269"/>
    <col min="2303" max="2303" width="1.42578125" style="269" customWidth="1"/>
    <col min="2304" max="2304" width="5.5703125" style="269" customWidth="1"/>
    <col min="2305" max="2308" width="6.7109375" style="269" customWidth="1"/>
    <col min="2309" max="2310" width="7.5703125" style="269" customWidth="1"/>
    <col min="2311" max="2311" width="8" style="269" customWidth="1"/>
    <col min="2312" max="2319" width="7.5703125" style="269" customWidth="1"/>
    <col min="2320" max="2320" width="6.42578125" style="269" customWidth="1"/>
    <col min="2321" max="2322" width="7.5703125" style="269" customWidth="1"/>
    <col min="2323" max="2323" width="2.140625" style="269" customWidth="1"/>
    <col min="2324" max="2324" width="5.5703125" style="269" customWidth="1"/>
    <col min="2325" max="2325" width="3.5703125" style="269" customWidth="1"/>
    <col min="2326" max="2326" width="5.5703125" style="269" customWidth="1"/>
    <col min="2327" max="2327" width="3.5703125" style="269" customWidth="1"/>
    <col min="2328" max="2328" width="1.5703125" style="269" customWidth="1"/>
    <col min="2329" max="2329" width="5.5703125" style="269" customWidth="1"/>
    <col min="2330" max="2330" width="3.42578125" style="269" customWidth="1"/>
    <col min="2331" max="2331" width="5.5703125" style="269" customWidth="1"/>
    <col min="2332" max="2332" width="3.5703125" style="269" customWidth="1"/>
    <col min="2333" max="2333" width="1.5703125" style="269" customWidth="1"/>
    <col min="2334" max="2334" width="5.5703125" style="269" customWidth="1"/>
    <col min="2335" max="2335" width="3.42578125" style="269" customWidth="1"/>
    <col min="2336" max="2336" width="5.5703125" style="269" customWidth="1"/>
    <col min="2337" max="2337" width="3.5703125" style="269" customWidth="1"/>
    <col min="2338" max="2338" width="1.5703125" style="269" customWidth="1"/>
    <col min="2339" max="2339" width="3.42578125" style="269" customWidth="1"/>
    <col min="2340" max="2340" width="4.5703125" style="269" customWidth="1"/>
    <col min="2341" max="2341" width="3.42578125" style="269" customWidth="1"/>
    <col min="2342" max="2342" width="5.5703125" style="269" customWidth="1"/>
    <col min="2343" max="2343" width="3.5703125" style="269" customWidth="1"/>
    <col min="2344" max="2558" width="9.140625" style="269"/>
    <col min="2559" max="2559" width="1.42578125" style="269" customWidth="1"/>
    <col min="2560" max="2560" width="5.5703125" style="269" customWidth="1"/>
    <col min="2561" max="2564" width="6.7109375" style="269" customWidth="1"/>
    <col min="2565" max="2566" width="7.5703125" style="269" customWidth="1"/>
    <col min="2567" max="2567" width="8" style="269" customWidth="1"/>
    <col min="2568" max="2575" width="7.5703125" style="269" customWidth="1"/>
    <col min="2576" max="2576" width="6.42578125" style="269" customWidth="1"/>
    <col min="2577" max="2578" width="7.5703125" style="269" customWidth="1"/>
    <col min="2579" max="2579" width="2.140625" style="269" customWidth="1"/>
    <col min="2580" max="2580" width="5.5703125" style="269" customWidth="1"/>
    <col min="2581" max="2581" width="3.5703125" style="269" customWidth="1"/>
    <col min="2582" max="2582" width="5.5703125" style="269" customWidth="1"/>
    <col min="2583" max="2583" width="3.5703125" style="269" customWidth="1"/>
    <col min="2584" max="2584" width="1.5703125" style="269" customWidth="1"/>
    <col min="2585" max="2585" width="5.5703125" style="269" customWidth="1"/>
    <col min="2586" max="2586" width="3.42578125" style="269" customWidth="1"/>
    <col min="2587" max="2587" width="5.5703125" style="269" customWidth="1"/>
    <col min="2588" max="2588" width="3.5703125" style="269" customWidth="1"/>
    <col min="2589" max="2589" width="1.5703125" style="269" customWidth="1"/>
    <col min="2590" max="2590" width="5.5703125" style="269" customWidth="1"/>
    <col min="2591" max="2591" width="3.42578125" style="269" customWidth="1"/>
    <col min="2592" max="2592" width="5.5703125" style="269" customWidth="1"/>
    <col min="2593" max="2593" width="3.5703125" style="269" customWidth="1"/>
    <col min="2594" max="2594" width="1.5703125" style="269" customWidth="1"/>
    <col min="2595" max="2595" width="3.42578125" style="269" customWidth="1"/>
    <col min="2596" max="2596" width="4.5703125" style="269" customWidth="1"/>
    <col min="2597" max="2597" width="3.42578125" style="269" customWidth="1"/>
    <col min="2598" max="2598" width="5.5703125" style="269" customWidth="1"/>
    <col min="2599" max="2599" width="3.5703125" style="269" customWidth="1"/>
    <col min="2600" max="2814" width="9.140625" style="269"/>
    <col min="2815" max="2815" width="1.42578125" style="269" customWidth="1"/>
    <col min="2816" max="2816" width="5.5703125" style="269" customWidth="1"/>
    <col min="2817" max="2820" width="6.7109375" style="269" customWidth="1"/>
    <col min="2821" max="2822" width="7.5703125" style="269" customWidth="1"/>
    <col min="2823" max="2823" width="8" style="269" customWidth="1"/>
    <col min="2824" max="2831" width="7.5703125" style="269" customWidth="1"/>
    <col min="2832" max="2832" width="6.42578125" style="269" customWidth="1"/>
    <col min="2833" max="2834" width="7.5703125" style="269" customWidth="1"/>
    <col min="2835" max="2835" width="2.140625" style="269" customWidth="1"/>
    <col min="2836" max="2836" width="5.5703125" style="269" customWidth="1"/>
    <col min="2837" max="2837" width="3.5703125" style="269" customWidth="1"/>
    <col min="2838" max="2838" width="5.5703125" style="269" customWidth="1"/>
    <col min="2839" max="2839" width="3.5703125" style="269" customWidth="1"/>
    <col min="2840" max="2840" width="1.5703125" style="269" customWidth="1"/>
    <col min="2841" max="2841" width="5.5703125" style="269" customWidth="1"/>
    <col min="2842" max="2842" width="3.42578125" style="269" customWidth="1"/>
    <col min="2843" max="2843" width="5.5703125" style="269" customWidth="1"/>
    <col min="2844" max="2844" width="3.5703125" style="269" customWidth="1"/>
    <col min="2845" max="2845" width="1.5703125" style="269" customWidth="1"/>
    <col min="2846" max="2846" width="5.5703125" style="269" customWidth="1"/>
    <col min="2847" max="2847" width="3.42578125" style="269" customWidth="1"/>
    <col min="2848" max="2848" width="5.5703125" style="269" customWidth="1"/>
    <col min="2849" max="2849" width="3.5703125" style="269" customWidth="1"/>
    <col min="2850" max="2850" width="1.5703125" style="269" customWidth="1"/>
    <col min="2851" max="2851" width="3.42578125" style="269" customWidth="1"/>
    <col min="2852" max="2852" width="4.5703125" style="269" customWidth="1"/>
    <col min="2853" max="2853" width="3.42578125" style="269" customWidth="1"/>
    <col min="2854" max="2854" width="5.5703125" style="269" customWidth="1"/>
    <col min="2855" max="2855" width="3.5703125" style="269" customWidth="1"/>
    <col min="2856" max="3070" width="9.140625" style="269"/>
    <col min="3071" max="3071" width="1.42578125" style="269" customWidth="1"/>
    <col min="3072" max="3072" width="5.5703125" style="269" customWidth="1"/>
    <col min="3073" max="3076" width="6.7109375" style="269" customWidth="1"/>
    <col min="3077" max="3078" width="7.5703125" style="269" customWidth="1"/>
    <col min="3079" max="3079" width="8" style="269" customWidth="1"/>
    <col min="3080" max="3087" width="7.5703125" style="269" customWidth="1"/>
    <col min="3088" max="3088" width="6.42578125" style="269" customWidth="1"/>
    <col min="3089" max="3090" width="7.5703125" style="269" customWidth="1"/>
    <col min="3091" max="3091" width="2.140625" style="269" customWidth="1"/>
    <col min="3092" max="3092" width="5.5703125" style="269" customWidth="1"/>
    <col min="3093" max="3093" width="3.5703125" style="269" customWidth="1"/>
    <col min="3094" max="3094" width="5.5703125" style="269" customWidth="1"/>
    <col min="3095" max="3095" width="3.5703125" style="269" customWidth="1"/>
    <col min="3096" max="3096" width="1.5703125" style="269" customWidth="1"/>
    <col min="3097" max="3097" width="5.5703125" style="269" customWidth="1"/>
    <col min="3098" max="3098" width="3.42578125" style="269" customWidth="1"/>
    <col min="3099" max="3099" width="5.5703125" style="269" customWidth="1"/>
    <col min="3100" max="3100" width="3.5703125" style="269" customWidth="1"/>
    <col min="3101" max="3101" width="1.5703125" style="269" customWidth="1"/>
    <col min="3102" max="3102" width="5.5703125" style="269" customWidth="1"/>
    <col min="3103" max="3103" width="3.42578125" style="269" customWidth="1"/>
    <col min="3104" max="3104" width="5.5703125" style="269" customWidth="1"/>
    <col min="3105" max="3105" width="3.5703125" style="269" customWidth="1"/>
    <col min="3106" max="3106" width="1.5703125" style="269" customWidth="1"/>
    <col min="3107" max="3107" width="3.42578125" style="269" customWidth="1"/>
    <col min="3108" max="3108" width="4.5703125" style="269" customWidth="1"/>
    <col min="3109" max="3109" width="3.42578125" style="269" customWidth="1"/>
    <col min="3110" max="3110" width="5.5703125" style="269" customWidth="1"/>
    <col min="3111" max="3111" width="3.5703125" style="269" customWidth="1"/>
    <col min="3112" max="3326" width="9.140625" style="269"/>
    <col min="3327" max="3327" width="1.42578125" style="269" customWidth="1"/>
    <col min="3328" max="3328" width="5.5703125" style="269" customWidth="1"/>
    <col min="3329" max="3332" width="6.7109375" style="269" customWidth="1"/>
    <col min="3333" max="3334" width="7.5703125" style="269" customWidth="1"/>
    <col min="3335" max="3335" width="8" style="269" customWidth="1"/>
    <col min="3336" max="3343" width="7.5703125" style="269" customWidth="1"/>
    <col min="3344" max="3344" width="6.42578125" style="269" customWidth="1"/>
    <col min="3345" max="3346" width="7.5703125" style="269" customWidth="1"/>
    <col min="3347" max="3347" width="2.140625" style="269" customWidth="1"/>
    <col min="3348" max="3348" width="5.5703125" style="269" customWidth="1"/>
    <col min="3349" max="3349" width="3.5703125" style="269" customWidth="1"/>
    <col min="3350" max="3350" width="5.5703125" style="269" customWidth="1"/>
    <col min="3351" max="3351" width="3.5703125" style="269" customWidth="1"/>
    <col min="3352" max="3352" width="1.5703125" style="269" customWidth="1"/>
    <col min="3353" max="3353" width="5.5703125" style="269" customWidth="1"/>
    <col min="3354" max="3354" width="3.42578125" style="269" customWidth="1"/>
    <col min="3355" max="3355" width="5.5703125" style="269" customWidth="1"/>
    <col min="3356" max="3356" width="3.5703125" style="269" customWidth="1"/>
    <col min="3357" max="3357" width="1.5703125" style="269" customWidth="1"/>
    <col min="3358" max="3358" width="5.5703125" style="269" customWidth="1"/>
    <col min="3359" max="3359" width="3.42578125" style="269" customWidth="1"/>
    <col min="3360" max="3360" width="5.5703125" style="269" customWidth="1"/>
    <col min="3361" max="3361" width="3.5703125" style="269" customWidth="1"/>
    <col min="3362" max="3362" width="1.5703125" style="269" customWidth="1"/>
    <col min="3363" max="3363" width="3.42578125" style="269" customWidth="1"/>
    <col min="3364" max="3364" width="4.5703125" style="269" customWidth="1"/>
    <col min="3365" max="3365" width="3.42578125" style="269" customWidth="1"/>
    <col min="3366" max="3366" width="5.5703125" style="269" customWidth="1"/>
    <col min="3367" max="3367" width="3.5703125" style="269" customWidth="1"/>
    <col min="3368" max="3582" width="9.140625" style="269"/>
    <col min="3583" max="3583" width="1.42578125" style="269" customWidth="1"/>
    <col min="3584" max="3584" width="5.5703125" style="269" customWidth="1"/>
    <col min="3585" max="3588" width="6.7109375" style="269" customWidth="1"/>
    <col min="3589" max="3590" width="7.5703125" style="269" customWidth="1"/>
    <col min="3591" max="3591" width="8" style="269" customWidth="1"/>
    <col min="3592" max="3599" width="7.5703125" style="269" customWidth="1"/>
    <col min="3600" max="3600" width="6.42578125" style="269" customWidth="1"/>
    <col min="3601" max="3602" width="7.5703125" style="269" customWidth="1"/>
    <col min="3603" max="3603" width="2.140625" style="269" customWidth="1"/>
    <col min="3604" max="3604" width="5.5703125" style="269" customWidth="1"/>
    <col min="3605" max="3605" width="3.5703125" style="269" customWidth="1"/>
    <col min="3606" max="3606" width="5.5703125" style="269" customWidth="1"/>
    <col min="3607" max="3607" width="3.5703125" style="269" customWidth="1"/>
    <col min="3608" max="3608" width="1.5703125" style="269" customWidth="1"/>
    <col min="3609" max="3609" width="5.5703125" style="269" customWidth="1"/>
    <col min="3610" max="3610" width="3.42578125" style="269" customWidth="1"/>
    <col min="3611" max="3611" width="5.5703125" style="269" customWidth="1"/>
    <col min="3612" max="3612" width="3.5703125" style="269" customWidth="1"/>
    <col min="3613" max="3613" width="1.5703125" style="269" customWidth="1"/>
    <col min="3614" max="3614" width="5.5703125" style="269" customWidth="1"/>
    <col min="3615" max="3615" width="3.42578125" style="269" customWidth="1"/>
    <col min="3616" max="3616" width="5.5703125" style="269" customWidth="1"/>
    <col min="3617" max="3617" width="3.5703125" style="269" customWidth="1"/>
    <col min="3618" max="3618" width="1.5703125" style="269" customWidth="1"/>
    <col min="3619" max="3619" width="3.42578125" style="269" customWidth="1"/>
    <col min="3620" max="3620" width="4.5703125" style="269" customWidth="1"/>
    <col min="3621" max="3621" width="3.42578125" style="269" customWidth="1"/>
    <col min="3622" max="3622" width="5.5703125" style="269" customWidth="1"/>
    <col min="3623" max="3623" width="3.5703125" style="269" customWidth="1"/>
    <col min="3624" max="3838" width="9.140625" style="269"/>
    <col min="3839" max="3839" width="1.42578125" style="269" customWidth="1"/>
    <col min="3840" max="3840" width="5.5703125" style="269" customWidth="1"/>
    <col min="3841" max="3844" width="6.7109375" style="269" customWidth="1"/>
    <col min="3845" max="3846" width="7.5703125" style="269" customWidth="1"/>
    <col min="3847" max="3847" width="8" style="269" customWidth="1"/>
    <col min="3848" max="3855" width="7.5703125" style="269" customWidth="1"/>
    <col min="3856" max="3856" width="6.42578125" style="269" customWidth="1"/>
    <col min="3857" max="3858" width="7.5703125" style="269" customWidth="1"/>
    <col min="3859" max="3859" width="2.140625" style="269" customWidth="1"/>
    <col min="3860" max="3860" width="5.5703125" style="269" customWidth="1"/>
    <col min="3861" max="3861" width="3.5703125" style="269" customWidth="1"/>
    <col min="3862" max="3862" width="5.5703125" style="269" customWidth="1"/>
    <col min="3863" max="3863" width="3.5703125" style="269" customWidth="1"/>
    <col min="3864" max="3864" width="1.5703125" style="269" customWidth="1"/>
    <col min="3865" max="3865" width="5.5703125" style="269" customWidth="1"/>
    <col min="3866" max="3866" width="3.42578125" style="269" customWidth="1"/>
    <col min="3867" max="3867" width="5.5703125" style="269" customWidth="1"/>
    <col min="3868" max="3868" width="3.5703125" style="269" customWidth="1"/>
    <col min="3869" max="3869" width="1.5703125" style="269" customWidth="1"/>
    <col min="3870" max="3870" width="5.5703125" style="269" customWidth="1"/>
    <col min="3871" max="3871" width="3.42578125" style="269" customWidth="1"/>
    <col min="3872" max="3872" width="5.5703125" style="269" customWidth="1"/>
    <col min="3873" max="3873" width="3.5703125" style="269" customWidth="1"/>
    <col min="3874" max="3874" width="1.5703125" style="269" customWidth="1"/>
    <col min="3875" max="3875" width="3.42578125" style="269" customWidth="1"/>
    <col min="3876" max="3876" width="4.5703125" style="269" customWidth="1"/>
    <col min="3877" max="3877" width="3.42578125" style="269" customWidth="1"/>
    <col min="3878" max="3878" width="5.5703125" style="269" customWidth="1"/>
    <col min="3879" max="3879" width="3.5703125" style="269" customWidth="1"/>
    <col min="3880" max="4094" width="9.140625" style="269"/>
    <col min="4095" max="4095" width="1.42578125" style="269" customWidth="1"/>
    <col min="4096" max="4096" width="5.5703125" style="269" customWidth="1"/>
    <col min="4097" max="4100" width="6.7109375" style="269" customWidth="1"/>
    <col min="4101" max="4102" width="7.5703125" style="269" customWidth="1"/>
    <col min="4103" max="4103" width="8" style="269" customWidth="1"/>
    <col min="4104" max="4111" width="7.5703125" style="269" customWidth="1"/>
    <col min="4112" max="4112" width="6.42578125" style="269" customWidth="1"/>
    <col min="4113" max="4114" width="7.5703125" style="269" customWidth="1"/>
    <col min="4115" max="4115" width="2.140625" style="269" customWidth="1"/>
    <col min="4116" max="4116" width="5.5703125" style="269" customWidth="1"/>
    <col min="4117" max="4117" width="3.5703125" style="269" customWidth="1"/>
    <col min="4118" max="4118" width="5.5703125" style="269" customWidth="1"/>
    <col min="4119" max="4119" width="3.5703125" style="269" customWidth="1"/>
    <col min="4120" max="4120" width="1.5703125" style="269" customWidth="1"/>
    <col min="4121" max="4121" width="5.5703125" style="269" customWidth="1"/>
    <col min="4122" max="4122" width="3.42578125" style="269" customWidth="1"/>
    <col min="4123" max="4123" width="5.5703125" style="269" customWidth="1"/>
    <col min="4124" max="4124" width="3.5703125" style="269" customWidth="1"/>
    <col min="4125" max="4125" width="1.5703125" style="269" customWidth="1"/>
    <col min="4126" max="4126" width="5.5703125" style="269" customWidth="1"/>
    <col min="4127" max="4127" width="3.42578125" style="269" customWidth="1"/>
    <col min="4128" max="4128" width="5.5703125" style="269" customWidth="1"/>
    <col min="4129" max="4129" width="3.5703125" style="269" customWidth="1"/>
    <col min="4130" max="4130" width="1.5703125" style="269" customWidth="1"/>
    <col min="4131" max="4131" width="3.42578125" style="269" customWidth="1"/>
    <col min="4132" max="4132" width="4.5703125" style="269" customWidth="1"/>
    <col min="4133" max="4133" width="3.42578125" style="269" customWidth="1"/>
    <col min="4134" max="4134" width="5.5703125" style="269" customWidth="1"/>
    <col min="4135" max="4135" width="3.5703125" style="269" customWidth="1"/>
    <col min="4136" max="4350" width="9.140625" style="269"/>
    <col min="4351" max="4351" width="1.42578125" style="269" customWidth="1"/>
    <col min="4352" max="4352" width="5.5703125" style="269" customWidth="1"/>
    <col min="4353" max="4356" width="6.7109375" style="269" customWidth="1"/>
    <col min="4357" max="4358" width="7.5703125" style="269" customWidth="1"/>
    <col min="4359" max="4359" width="8" style="269" customWidth="1"/>
    <col min="4360" max="4367" width="7.5703125" style="269" customWidth="1"/>
    <col min="4368" max="4368" width="6.42578125" style="269" customWidth="1"/>
    <col min="4369" max="4370" width="7.5703125" style="269" customWidth="1"/>
    <col min="4371" max="4371" width="2.140625" style="269" customWidth="1"/>
    <col min="4372" max="4372" width="5.5703125" style="269" customWidth="1"/>
    <col min="4373" max="4373" width="3.5703125" style="269" customWidth="1"/>
    <col min="4374" max="4374" width="5.5703125" style="269" customWidth="1"/>
    <col min="4375" max="4375" width="3.5703125" style="269" customWidth="1"/>
    <col min="4376" max="4376" width="1.5703125" style="269" customWidth="1"/>
    <col min="4377" max="4377" width="5.5703125" style="269" customWidth="1"/>
    <col min="4378" max="4378" width="3.42578125" style="269" customWidth="1"/>
    <col min="4379" max="4379" width="5.5703125" style="269" customWidth="1"/>
    <col min="4380" max="4380" width="3.5703125" style="269" customWidth="1"/>
    <col min="4381" max="4381" width="1.5703125" style="269" customWidth="1"/>
    <col min="4382" max="4382" width="5.5703125" style="269" customWidth="1"/>
    <col min="4383" max="4383" width="3.42578125" style="269" customWidth="1"/>
    <col min="4384" max="4384" width="5.5703125" style="269" customWidth="1"/>
    <col min="4385" max="4385" width="3.5703125" style="269" customWidth="1"/>
    <col min="4386" max="4386" width="1.5703125" style="269" customWidth="1"/>
    <col min="4387" max="4387" width="3.42578125" style="269" customWidth="1"/>
    <col min="4388" max="4388" width="4.5703125" style="269" customWidth="1"/>
    <col min="4389" max="4389" width="3.42578125" style="269" customWidth="1"/>
    <col min="4390" max="4390" width="5.5703125" style="269" customWidth="1"/>
    <col min="4391" max="4391" width="3.5703125" style="269" customWidth="1"/>
    <col min="4392" max="4606" width="9.140625" style="269"/>
    <col min="4607" max="4607" width="1.42578125" style="269" customWidth="1"/>
    <col min="4608" max="4608" width="5.5703125" style="269" customWidth="1"/>
    <col min="4609" max="4612" width="6.7109375" style="269" customWidth="1"/>
    <col min="4613" max="4614" width="7.5703125" style="269" customWidth="1"/>
    <col min="4615" max="4615" width="8" style="269" customWidth="1"/>
    <col min="4616" max="4623" width="7.5703125" style="269" customWidth="1"/>
    <col min="4624" max="4624" width="6.42578125" style="269" customWidth="1"/>
    <col min="4625" max="4626" width="7.5703125" style="269" customWidth="1"/>
    <col min="4627" max="4627" width="2.140625" style="269" customWidth="1"/>
    <col min="4628" max="4628" width="5.5703125" style="269" customWidth="1"/>
    <col min="4629" max="4629" width="3.5703125" style="269" customWidth="1"/>
    <col min="4630" max="4630" width="5.5703125" style="269" customWidth="1"/>
    <col min="4631" max="4631" width="3.5703125" style="269" customWidth="1"/>
    <col min="4632" max="4632" width="1.5703125" style="269" customWidth="1"/>
    <col min="4633" max="4633" width="5.5703125" style="269" customWidth="1"/>
    <col min="4634" max="4634" width="3.42578125" style="269" customWidth="1"/>
    <col min="4635" max="4635" width="5.5703125" style="269" customWidth="1"/>
    <col min="4636" max="4636" width="3.5703125" style="269" customWidth="1"/>
    <col min="4637" max="4637" width="1.5703125" style="269" customWidth="1"/>
    <col min="4638" max="4638" width="5.5703125" style="269" customWidth="1"/>
    <col min="4639" max="4639" width="3.42578125" style="269" customWidth="1"/>
    <col min="4640" max="4640" width="5.5703125" style="269" customWidth="1"/>
    <col min="4641" max="4641" width="3.5703125" style="269" customWidth="1"/>
    <col min="4642" max="4642" width="1.5703125" style="269" customWidth="1"/>
    <col min="4643" max="4643" width="3.42578125" style="269" customWidth="1"/>
    <col min="4644" max="4644" width="4.5703125" style="269" customWidth="1"/>
    <col min="4645" max="4645" width="3.42578125" style="269" customWidth="1"/>
    <col min="4646" max="4646" width="5.5703125" style="269" customWidth="1"/>
    <col min="4647" max="4647" width="3.5703125" style="269" customWidth="1"/>
    <col min="4648" max="4862" width="9.140625" style="269"/>
    <col min="4863" max="4863" width="1.42578125" style="269" customWidth="1"/>
    <col min="4864" max="4864" width="5.5703125" style="269" customWidth="1"/>
    <col min="4865" max="4868" width="6.7109375" style="269" customWidth="1"/>
    <col min="4869" max="4870" width="7.5703125" style="269" customWidth="1"/>
    <col min="4871" max="4871" width="8" style="269" customWidth="1"/>
    <col min="4872" max="4879" width="7.5703125" style="269" customWidth="1"/>
    <col min="4880" max="4880" width="6.42578125" style="269" customWidth="1"/>
    <col min="4881" max="4882" width="7.5703125" style="269" customWidth="1"/>
    <col min="4883" max="4883" width="2.140625" style="269" customWidth="1"/>
    <col min="4884" max="4884" width="5.5703125" style="269" customWidth="1"/>
    <col min="4885" max="4885" width="3.5703125" style="269" customWidth="1"/>
    <col min="4886" max="4886" width="5.5703125" style="269" customWidth="1"/>
    <col min="4887" max="4887" width="3.5703125" style="269" customWidth="1"/>
    <col min="4888" max="4888" width="1.5703125" style="269" customWidth="1"/>
    <col min="4889" max="4889" width="5.5703125" style="269" customWidth="1"/>
    <col min="4890" max="4890" width="3.42578125" style="269" customWidth="1"/>
    <col min="4891" max="4891" width="5.5703125" style="269" customWidth="1"/>
    <col min="4892" max="4892" width="3.5703125" style="269" customWidth="1"/>
    <col min="4893" max="4893" width="1.5703125" style="269" customWidth="1"/>
    <col min="4894" max="4894" width="5.5703125" style="269" customWidth="1"/>
    <col min="4895" max="4895" width="3.42578125" style="269" customWidth="1"/>
    <col min="4896" max="4896" width="5.5703125" style="269" customWidth="1"/>
    <col min="4897" max="4897" width="3.5703125" style="269" customWidth="1"/>
    <col min="4898" max="4898" width="1.5703125" style="269" customWidth="1"/>
    <col min="4899" max="4899" width="3.42578125" style="269" customWidth="1"/>
    <col min="4900" max="4900" width="4.5703125" style="269" customWidth="1"/>
    <col min="4901" max="4901" width="3.42578125" style="269" customWidth="1"/>
    <col min="4902" max="4902" width="5.5703125" style="269" customWidth="1"/>
    <col min="4903" max="4903" width="3.5703125" style="269" customWidth="1"/>
    <col min="4904" max="5118" width="9.140625" style="269"/>
    <col min="5119" max="5119" width="1.42578125" style="269" customWidth="1"/>
    <col min="5120" max="5120" width="5.5703125" style="269" customWidth="1"/>
    <col min="5121" max="5124" width="6.7109375" style="269" customWidth="1"/>
    <col min="5125" max="5126" width="7.5703125" style="269" customWidth="1"/>
    <col min="5127" max="5127" width="8" style="269" customWidth="1"/>
    <col min="5128" max="5135" width="7.5703125" style="269" customWidth="1"/>
    <col min="5136" max="5136" width="6.42578125" style="269" customWidth="1"/>
    <col min="5137" max="5138" width="7.5703125" style="269" customWidth="1"/>
    <col min="5139" max="5139" width="2.140625" style="269" customWidth="1"/>
    <col min="5140" max="5140" width="5.5703125" style="269" customWidth="1"/>
    <col min="5141" max="5141" width="3.5703125" style="269" customWidth="1"/>
    <col min="5142" max="5142" width="5.5703125" style="269" customWidth="1"/>
    <col min="5143" max="5143" width="3.5703125" style="269" customWidth="1"/>
    <col min="5144" max="5144" width="1.5703125" style="269" customWidth="1"/>
    <col min="5145" max="5145" width="5.5703125" style="269" customWidth="1"/>
    <col min="5146" max="5146" width="3.42578125" style="269" customWidth="1"/>
    <col min="5147" max="5147" width="5.5703125" style="269" customWidth="1"/>
    <col min="5148" max="5148" width="3.5703125" style="269" customWidth="1"/>
    <col min="5149" max="5149" width="1.5703125" style="269" customWidth="1"/>
    <col min="5150" max="5150" width="5.5703125" style="269" customWidth="1"/>
    <col min="5151" max="5151" width="3.42578125" style="269" customWidth="1"/>
    <col min="5152" max="5152" width="5.5703125" style="269" customWidth="1"/>
    <col min="5153" max="5153" width="3.5703125" style="269" customWidth="1"/>
    <col min="5154" max="5154" width="1.5703125" style="269" customWidth="1"/>
    <col min="5155" max="5155" width="3.42578125" style="269" customWidth="1"/>
    <col min="5156" max="5156" width="4.5703125" style="269" customWidth="1"/>
    <col min="5157" max="5157" width="3.42578125" style="269" customWidth="1"/>
    <col min="5158" max="5158" width="5.5703125" style="269" customWidth="1"/>
    <col min="5159" max="5159" width="3.5703125" style="269" customWidth="1"/>
    <col min="5160" max="5374" width="9.140625" style="269"/>
    <col min="5375" max="5375" width="1.42578125" style="269" customWidth="1"/>
    <col min="5376" max="5376" width="5.5703125" style="269" customWidth="1"/>
    <col min="5377" max="5380" width="6.7109375" style="269" customWidth="1"/>
    <col min="5381" max="5382" width="7.5703125" style="269" customWidth="1"/>
    <col min="5383" max="5383" width="8" style="269" customWidth="1"/>
    <col min="5384" max="5391" width="7.5703125" style="269" customWidth="1"/>
    <col min="5392" max="5392" width="6.42578125" style="269" customWidth="1"/>
    <col min="5393" max="5394" width="7.5703125" style="269" customWidth="1"/>
    <col min="5395" max="5395" width="2.140625" style="269" customWidth="1"/>
    <col min="5396" max="5396" width="5.5703125" style="269" customWidth="1"/>
    <col min="5397" max="5397" width="3.5703125" style="269" customWidth="1"/>
    <col min="5398" max="5398" width="5.5703125" style="269" customWidth="1"/>
    <col min="5399" max="5399" width="3.5703125" style="269" customWidth="1"/>
    <col min="5400" max="5400" width="1.5703125" style="269" customWidth="1"/>
    <col min="5401" max="5401" width="5.5703125" style="269" customWidth="1"/>
    <col min="5402" max="5402" width="3.42578125" style="269" customWidth="1"/>
    <col min="5403" max="5403" width="5.5703125" style="269" customWidth="1"/>
    <col min="5404" max="5404" width="3.5703125" style="269" customWidth="1"/>
    <col min="5405" max="5405" width="1.5703125" style="269" customWidth="1"/>
    <col min="5406" max="5406" width="5.5703125" style="269" customWidth="1"/>
    <col min="5407" max="5407" width="3.42578125" style="269" customWidth="1"/>
    <col min="5408" max="5408" width="5.5703125" style="269" customWidth="1"/>
    <col min="5409" max="5409" width="3.5703125" style="269" customWidth="1"/>
    <col min="5410" max="5410" width="1.5703125" style="269" customWidth="1"/>
    <col min="5411" max="5411" width="3.42578125" style="269" customWidth="1"/>
    <col min="5412" max="5412" width="4.5703125" style="269" customWidth="1"/>
    <col min="5413" max="5413" width="3.42578125" style="269" customWidth="1"/>
    <col min="5414" max="5414" width="5.5703125" style="269" customWidth="1"/>
    <col min="5415" max="5415" width="3.5703125" style="269" customWidth="1"/>
    <col min="5416" max="5630" width="9.140625" style="269"/>
    <col min="5631" max="5631" width="1.42578125" style="269" customWidth="1"/>
    <col min="5632" max="5632" width="5.5703125" style="269" customWidth="1"/>
    <col min="5633" max="5636" width="6.7109375" style="269" customWidth="1"/>
    <col min="5637" max="5638" width="7.5703125" style="269" customWidth="1"/>
    <col min="5639" max="5639" width="8" style="269" customWidth="1"/>
    <col min="5640" max="5647" width="7.5703125" style="269" customWidth="1"/>
    <col min="5648" max="5648" width="6.42578125" style="269" customWidth="1"/>
    <col min="5649" max="5650" width="7.5703125" style="269" customWidth="1"/>
    <col min="5651" max="5651" width="2.140625" style="269" customWidth="1"/>
    <col min="5652" max="5652" width="5.5703125" style="269" customWidth="1"/>
    <col min="5653" max="5653" width="3.5703125" style="269" customWidth="1"/>
    <col min="5654" max="5654" width="5.5703125" style="269" customWidth="1"/>
    <col min="5655" max="5655" width="3.5703125" style="269" customWidth="1"/>
    <col min="5656" max="5656" width="1.5703125" style="269" customWidth="1"/>
    <col min="5657" max="5657" width="5.5703125" style="269" customWidth="1"/>
    <col min="5658" max="5658" width="3.42578125" style="269" customWidth="1"/>
    <col min="5659" max="5659" width="5.5703125" style="269" customWidth="1"/>
    <col min="5660" max="5660" width="3.5703125" style="269" customWidth="1"/>
    <col min="5661" max="5661" width="1.5703125" style="269" customWidth="1"/>
    <col min="5662" max="5662" width="5.5703125" style="269" customWidth="1"/>
    <col min="5663" max="5663" width="3.42578125" style="269" customWidth="1"/>
    <col min="5664" max="5664" width="5.5703125" style="269" customWidth="1"/>
    <col min="5665" max="5665" width="3.5703125" style="269" customWidth="1"/>
    <col min="5666" max="5666" width="1.5703125" style="269" customWidth="1"/>
    <col min="5667" max="5667" width="3.42578125" style="269" customWidth="1"/>
    <col min="5668" max="5668" width="4.5703125" style="269" customWidth="1"/>
    <col min="5669" max="5669" width="3.42578125" style="269" customWidth="1"/>
    <col min="5670" max="5670" width="5.5703125" style="269" customWidth="1"/>
    <col min="5671" max="5671" width="3.5703125" style="269" customWidth="1"/>
    <col min="5672" max="5886" width="9.140625" style="269"/>
    <col min="5887" max="5887" width="1.42578125" style="269" customWidth="1"/>
    <col min="5888" max="5888" width="5.5703125" style="269" customWidth="1"/>
    <col min="5889" max="5892" width="6.7109375" style="269" customWidth="1"/>
    <col min="5893" max="5894" width="7.5703125" style="269" customWidth="1"/>
    <col min="5895" max="5895" width="8" style="269" customWidth="1"/>
    <col min="5896" max="5903" width="7.5703125" style="269" customWidth="1"/>
    <col min="5904" max="5904" width="6.42578125" style="269" customWidth="1"/>
    <col min="5905" max="5906" width="7.5703125" style="269" customWidth="1"/>
    <col min="5907" max="5907" width="2.140625" style="269" customWidth="1"/>
    <col min="5908" max="5908" width="5.5703125" style="269" customWidth="1"/>
    <col min="5909" max="5909" width="3.5703125" style="269" customWidth="1"/>
    <col min="5910" max="5910" width="5.5703125" style="269" customWidth="1"/>
    <col min="5911" max="5911" width="3.5703125" style="269" customWidth="1"/>
    <col min="5912" max="5912" width="1.5703125" style="269" customWidth="1"/>
    <col min="5913" max="5913" width="5.5703125" style="269" customWidth="1"/>
    <col min="5914" max="5914" width="3.42578125" style="269" customWidth="1"/>
    <col min="5915" max="5915" width="5.5703125" style="269" customWidth="1"/>
    <col min="5916" max="5916" width="3.5703125" style="269" customWidth="1"/>
    <col min="5917" max="5917" width="1.5703125" style="269" customWidth="1"/>
    <col min="5918" max="5918" width="5.5703125" style="269" customWidth="1"/>
    <col min="5919" max="5919" width="3.42578125" style="269" customWidth="1"/>
    <col min="5920" max="5920" width="5.5703125" style="269" customWidth="1"/>
    <col min="5921" max="5921" width="3.5703125" style="269" customWidth="1"/>
    <col min="5922" max="5922" width="1.5703125" style="269" customWidth="1"/>
    <col min="5923" max="5923" width="3.42578125" style="269" customWidth="1"/>
    <col min="5924" max="5924" width="4.5703125" style="269" customWidth="1"/>
    <col min="5925" max="5925" width="3.42578125" style="269" customWidth="1"/>
    <col min="5926" max="5926" width="5.5703125" style="269" customWidth="1"/>
    <col min="5927" max="5927" width="3.5703125" style="269" customWidth="1"/>
    <col min="5928" max="6142" width="9.140625" style="269"/>
    <col min="6143" max="6143" width="1.42578125" style="269" customWidth="1"/>
    <col min="6144" max="6144" width="5.5703125" style="269" customWidth="1"/>
    <col min="6145" max="6148" width="6.7109375" style="269" customWidth="1"/>
    <col min="6149" max="6150" width="7.5703125" style="269" customWidth="1"/>
    <col min="6151" max="6151" width="8" style="269" customWidth="1"/>
    <col min="6152" max="6159" width="7.5703125" style="269" customWidth="1"/>
    <col min="6160" max="6160" width="6.42578125" style="269" customWidth="1"/>
    <col min="6161" max="6162" width="7.5703125" style="269" customWidth="1"/>
    <col min="6163" max="6163" width="2.140625" style="269" customWidth="1"/>
    <col min="6164" max="6164" width="5.5703125" style="269" customWidth="1"/>
    <col min="6165" max="6165" width="3.5703125" style="269" customWidth="1"/>
    <col min="6166" max="6166" width="5.5703125" style="269" customWidth="1"/>
    <col min="6167" max="6167" width="3.5703125" style="269" customWidth="1"/>
    <col min="6168" max="6168" width="1.5703125" style="269" customWidth="1"/>
    <col min="6169" max="6169" width="5.5703125" style="269" customWidth="1"/>
    <col min="6170" max="6170" width="3.42578125" style="269" customWidth="1"/>
    <col min="6171" max="6171" width="5.5703125" style="269" customWidth="1"/>
    <col min="6172" max="6172" width="3.5703125" style="269" customWidth="1"/>
    <col min="6173" max="6173" width="1.5703125" style="269" customWidth="1"/>
    <col min="6174" max="6174" width="5.5703125" style="269" customWidth="1"/>
    <col min="6175" max="6175" width="3.42578125" style="269" customWidth="1"/>
    <col min="6176" max="6176" width="5.5703125" style="269" customWidth="1"/>
    <col min="6177" max="6177" width="3.5703125" style="269" customWidth="1"/>
    <col min="6178" max="6178" width="1.5703125" style="269" customWidth="1"/>
    <col min="6179" max="6179" width="3.42578125" style="269" customWidth="1"/>
    <col min="6180" max="6180" width="4.5703125" style="269" customWidth="1"/>
    <col min="6181" max="6181" width="3.42578125" style="269" customWidth="1"/>
    <col min="6182" max="6182" width="5.5703125" style="269" customWidth="1"/>
    <col min="6183" max="6183" width="3.5703125" style="269" customWidth="1"/>
    <col min="6184" max="6398" width="9.140625" style="269"/>
    <col min="6399" max="6399" width="1.42578125" style="269" customWidth="1"/>
    <col min="6400" max="6400" width="5.5703125" style="269" customWidth="1"/>
    <col min="6401" max="6404" width="6.7109375" style="269" customWidth="1"/>
    <col min="6405" max="6406" width="7.5703125" style="269" customWidth="1"/>
    <col min="6407" max="6407" width="8" style="269" customWidth="1"/>
    <col min="6408" max="6415" width="7.5703125" style="269" customWidth="1"/>
    <col min="6416" max="6416" width="6.42578125" style="269" customWidth="1"/>
    <col min="6417" max="6418" width="7.5703125" style="269" customWidth="1"/>
    <col min="6419" max="6419" width="2.140625" style="269" customWidth="1"/>
    <col min="6420" max="6420" width="5.5703125" style="269" customWidth="1"/>
    <col min="6421" max="6421" width="3.5703125" style="269" customWidth="1"/>
    <col min="6422" max="6422" width="5.5703125" style="269" customWidth="1"/>
    <col min="6423" max="6423" width="3.5703125" style="269" customWidth="1"/>
    <col min="6424" max="6424" width="1.5703125" style="269" customWidth="1"/>
    <col min="6425" max="6425" width="5.5703125" style="269" customWidth="1"/>
    <col min="6426" max="6426" width="3.42578125" style="269" customWidth="1"/>
    <col min="6427" max="6427" width="5.5703125" style="269" customWidth="1"/>
    <col min="6428" max="6428" width="3.5703125" style="269" customWidth="1"/>
    <col min="6429" max="6429" width="1.5703125" style="269" customWidth="1"/>
    <col min="6430" max="6430" width="5.5703125" style="269" customWidth="1"/>
    <col min="6431" max="6431" width="3.42578125" style="269" customWidth="1"/>
    <col min="6432" max="6432" width="5.5703125" style="269" customWidth="1"/>
    <col min="6433" max="6433" width="3.5703125" style="269" customWidth="1"/>
    <col min="6434" max="6434" width="1.5703125" style="269" customWidth="1"/>
    <col min="6435" max="6435" width="3.42578125" style="269" customWidth="1"/>
    <col min="6436" max="6436" width="4.5703125" style="269" customWidth="1"/>
    <col min="6437" max="6437" width="3.42578125" style="269" customWidth="1"/>
    <col min="6438" max="6438" width="5.5703125" style="269" customWidth="1"/>
    <col min="6439" max="6439" width="3.5703125" style="269" customWidth="1"/>
    <col min="6440" max="6654" width="9.140625" style="269"/>
    <col min="6655" max="6655" width="1.42578125" style="269" customWidth="1"/>
    <col min="6656" max="6656" width="5.5703125" style="269" customWidth="1"/>
    <col min="6657" max="6660" width="6.7109375" style="269" customWidth="1"/>
    <col min="6661" max="6662" width="7.5703125" style="269" customWidth="1"/>
    <col min="6663" max="6663" width="8" style="269" customWidth="1"/>
    <col min="6664" max="6671" width="7.5703125" style="269" customWidth="1"/>
    <col min="6672" max="6672" width="6.42578125" style="269" customWidth="1"/>
    <col min="6673" max="6674" width="7.5703125" style="269" customWidth="1"/>
    <col min="6675" max="6675" width="2.140625" style="269" customWidth="1"/>
    <col min="6676" max="6676" width="5.5703125" style="269" customWidth="1"/>
    <col min="6677" max="6677" width="3.5703125" style="269" customWidth="1"/>
    <col min="6678" max="6678" width="5.5703125" style="269" customWidth="1"/>
    <col min="6679" max="6679" width="3.5703125" style="269" customWidth="1"/>
    <col min="6680" max="6680" width="1.5703125" style="269" customWidth="1"/>
    <col min="6681" max="6681" width="5.5703125" style="269" customWidth="1"/>
    <col min="6682" max="6682" width="3.42578125" style="269" customWidth="1"/>
    <col min="6683" max="6683" width="5.5703125" style="269" customWidth="1"/>
    <col min="6684" max="6684" width="3.5703125" style="269" customWidth="1"/>
    <col min="6685" max="6685" width="1.5703125" style="269" customWidth="1"/>
    <col min="6686" max="6686" width="5.5703125" style="269" customWidth="1"/>
    <col min="6687" max="6687" width="3.42578125" style="269" customWidth="1"/>
    <col min="6688" max="6688" width="5.5703125" style="269" customWidth="1"/>
    <col min="6689" max="6689" width="3.5703125" style="269" customWidth="1"/>
    <col min="6690" max="6690" width="1.5703125" style="269" customWidth="1"/>
    <col min="6691" max="6691" width="3.42578125" style="269" customWidth="1"/>
    <col min="6692" max="6692" width="4.5703125" style="269" customWidth="1"/>
    <col min="6693" max="6693" width="3.42578125" style="269" customWidth="1"/>
    <col min="6694" max="6694" width="5.5703125" style="269" customWidth="1"/>
    <col min="6695" max="6695" width="3.5703125" style="269" customWidth="1"/>
    <col min="6696" max="6910" width="9.140625" style="269"/>
    <col min="6911" max="6911" width="1.42578125" style="269" customWidth="1"/>
    <col min="6912" max="6912" width="5.5703125" style="269" customWidth="1"/>
    <col min="6913" max="6916" width="6.7109375" style="269" customWidth="1"/>
    <col min="6917" max="6918" width="7.5703125" style="269" customWidth="1"/>
    <col min="6919" max="6919" width="8" style="269" customWidth="1"/>
    <col min="6920" max="6927" width="7.5703125" style="269" customWidth="1"/>
    <col min="6928" max="6928" width="6.42578125" style="269" customWidth="1"/>
    <col min="6929" max="6930" width="7.5703125" style="269" customWidth="1"/>
    <col min="6931" max="6931" width="2.140625" style="269" customWidth="1"/>
    <col min="6932" max="6932" width="5.5703125" style="269" customWidth="1"/>
    <col min="6933" max="6933" width="3.5703125" style="269" customWidth="1"/>
    <col min="6934" max="6934" width="5.5703125" style="269" customWidth="1"/>
    <col min="6935" max="6935" width="3.5703125" style="269" customWidth="1"/>
    <col min="6936" max="6936" width="1.5703125" style="269" customWidth="1"/>
    <col min="6937" max="6937" width="5.5703125" style="269" customWidth="1"/>
    <col min="6938" max="6938" width="3.42578125" style="269" customWidth="1"/>
    <col min="6939" max="6939" width="5.5703125" style="269" customWidth="1"/>
    <col min="6940" max="6940" width="3.5703125" style="269" customWidth="1"/>
    <col min="6941" max="6941" width="1.5703125" style="269" customWidth="1"/>
    <col min="6942" max="6942" width="5.5703125" style="269" customWidth="1"/>
    <col min="6943" max="6943" width="3.42578125" style="269" customWidth="1"/>
    <col min="6944" max="6944" width="5.5703125" style="269" customWidth="1"/>
    <col min="6945" max="6945" width="3.5703125" style="269" customWidth="1"/>
    <col min="6946" max="6946" width="1.5703125" style="269" customWidth="1"/>
    <col min="6947" max="6947" width="3.42578125" style="269" customWidth="1"/>
    <col min="6948" max="6948" width="4.5703125" style="269" customWidth="1"/>
    <col min="6949" max="6949" width="3.42578125" style="269" customWidth="1"/>
    <col min="6950" max="6950" width="5.5703125" style="269" customWidth="1"/>
    <col min="6951" max="6951" width="3.5703125" style="269" customWidth="1"/>
    <col min="6952" max="7166" width="9.140625" style="269"/>
    <col min="7167" max="7167" width="1.42578125" style="269" customWidth="1"/>
    <col min="7168" max="7168" width="5.5703125" style="269" customWidth="1"/>
    <col min="7169" max="7172" width="6.7109375" style="269" customWidth="1"/>
    <col min="7173" max="7174" width="7.5703125" style="269" customWidth="1"/>
    <col min="7175" max="7175" width="8" style="269" customWidth="1"/>
    <col min="7176" max="7183" width="7.5703125" style="269" customWidth="1"/>
    <col min="7184" max="7184" width="6.42578125" style="269" customWidth="1"/>
    <col min="7185" max="7186" width="7.5703125" style="269" customWidth="1"/>
    <col min="7187" max="7187" width="2.140625" style="269" customWidth="1"/>
    <col min="7188" max="7188" width="5.5703125" style="269" customWidth="1"/>
    <col min="7189" max="7189" width="3.5703125" style="269" customWidth="1"/>
    <col min="7190" max="7190" width="5.5703125" style="269" customWidth="1"/>
    <col min="7191" max="7191" width="3.5703125" style="269" customWidth="1"/>
    <col min="7192" max="7192" width="1.5703125" style="269" customWidth="1"/>
    <col min="7193" max="7193" width="5.5703125" style="269" customWidth="1"/>
    <col min="7194" max="7194" width="3.42578125" style="269" customWidth="1"/>
    <col min="7195" max="7195" width="5.5703125" style="269" customWidth="1"/>
    <col min="7196" max="7196" width="3.5703125" style="269" customWidth="1"/>
    <col min="7197" max="7197" width="1.5703125" style="269" customWidth="1"/>
    <col min="7198" max="7198" width="5.5703125" style="269" customWidth="1"/>
    <col min="7199" max="7199" width="3.42578125" style="269" customWidth="1"/>
    <col min="7200" max="7200" width="5.5703125" style="269" customWidth="1"/>
    <col min="7201" max="7201" width="3.5703125" style="269" customWidth="1"/>
    <col min="7202" max="7202" width="1.5703125" style="269" customWidth="1"/>
    <col min="7203" max="7203" width="3.42578125" style="269" customWidth="1"/>
    <col min="7204" max="7204" width="4.5703125" style="269" customWidth="1"/>
    <col min="7205" max="7205" width="3.42578125" style="269" customWidth="1"/>
    <col min="7206" max="7206" width="5.5703125" style="269" customWidth="1"/>
    <col min="7207" max="7207" width="3.5703125" style="269" customWidth="1"/>
    <col min="7208" max="7422" width="9.140625" style="269"/>
    <col min="7423" max="7423" width="1.42578125" style="269" customWidth="1"/>
    <col min="7424" max="7424" width="5.5703125" style="269" customWidth="1"/>
    <col min="7425" max="7428" width="6.7109375" style="269" customWidth="1"/>
    <col min="7429" max="7430" width="7.5703125" style="269" customWidth="1"/>
    <col min="7431" max="7431" width="8" style="269" customWidth="1"/>
    <col min="7432" max="7439" width="7.5703125" style="269" customWidth="1"/>
    <col min="7440" max="7440" width="6.42578125" style="269" customWidth="1"/>
    <col min="7441" max="7442" width="7.5703125" style="269" customWidth="1"/>
    <col min="7443" max="7443" width="2.140625" style="269" customWidth="1"/>
    <col min="7444" max="7444" width="5.5703125" style="269" customWidth="1"/>
    <col min="7445" max="7445" width="3.5703125" style="269" customWidth="1"/>
    <col min="7446" max="7446" width="5.5703125" style="269" customWidth="1"/>
    <col min="7447" max="7447" width="3.5703125" style="269" customWidth="1"/>
    <col min="7448" max="7448" width="1.5703125" style="269" customWidth="1"/>
    <col min="7449" max="7449" width="5.5703125" style="269" customWidth="1"/>
    <col min="7450" max="7450" width="3.42578125" style="269" customWidth="1"/>
    <col min="7451" max="7451" width="5.5703125" style="269" customWidth="1"/>
    <col min="7452" max="7452" width="3.5703125" style="269" customWidth="1"/>
    <col min="7453" max="7453" width="1.5703125" style="269" customWidth="1"/>
    <col min="7454" max="7454" width="5.5703125" style="269" customWidth="1"/>
    <col min="7455" max="7455" width="3.42578125" style="269" customWidth="1"/>
    <col min="7456" max="7456" width="5.5703125" style="269" customWidth="1"/>
    <col min="7457" max="7457" width="3.5703125" style="269" customWidth="1"/>
    <col min="7458" max="7458" width="1.5703125" style="269" customWidth="1"/>
    <col min="7459" max="7459" width="3.42578125" style="269" customWidth="1"/>
    <col min="7460" max="7460" width="4.5703125" style="269" customWidth="1"/>
    <col min="7461" max="7461" width="3.42578125" style="269" customWidth="1"/>
    <col min="7462" max="7462" width="5.5703125" style="269" customWidth="1"/>
    <col min="7463" max="7463" width="3.5703125" style="269" customWidth="1"/>
    <col min="7464" max="7678" width="9.140625" style="269"/>
    <col min="7679" max="7679" width="1.42578125" style="269" customWidth="1"/>
    <col min="7680" max="7680" width="5.5703125" style="269" customWidth="1"/>
    <col min="7681" max="7684" width="6.7109375" style="269" customWidth="1"/>
    <col min="7685" max="7686" width="7.5703125" style="269" customWidth="1"/>
    <col min="7687" max="7687" width="8" style="269" customWidth="1"/>
    <col min="7688" max="7695" width="7.5703125" style="269" customWidth="1"/>
    <col min="7696" max="7696" width="6.42578125" style="269" customWidth="1"/>
    <col min="7697" max="7698" width="7.5703125" style="269" customWidth="1"/>
    <col min="7699" max="7699" width="2.140625" style="269" customWidth="1"/>
    <col min="7700" max="7700" width="5.5703125" style="269" customWidth="1"/>
    <col min="7701" max="7701" width="3.5703125" style="269" customWidth="1"/>
    <col min="7702" max="7702" width="5.5703125" style="269" customWidth="1"/>
    <col min="7703" max="7703" width="3.5703125" style="269" customWidth="1"/>
    <col min="7704" max="7704" width="1.5703125" style="269" customWidth="1"/>
    <col min="7705" max="7705" width="5.5703125" style="269" customWidth="1"/>
    <col min="7706" max="7706" width="3.42578125" style="269" customWidth="1"/>
    <col min="7707" max="7707" width="5.5703125" style="269" customWidth="1"/>
    <col min="7708" max="7708" width="3.5703125" style="269" customWidth="1"/>
    <col min="7709" max="7709" width="1.5703125" style="269" customWidth="1"/>
    <col min="7710" max="7710" width="5.5703125" style="269" customWidth="1"/>
    <col min="7711" max="7711" width="3.42578125" style="269" customWidth="1"/>
    <col min="7712" max="7712" width="5.5703125" style="269" customWidth="1"/>
    <col min="7713" max="7713" width="3.5703125" style="269" customWidth="1"/>
    <col min="7714" max="7714" width="1.5703125" style="269" customWidth="1"/>
    <col min="7715" max="7715" width="3.42578125" style="269" customWidth="1"/>
    <col min="7716" max="7716" width="4.5703125" style="269" customWidth="1"/>
    <col min="7717" max="7717" width="3.42578125" style="269" customWidth="1"/>
    <col min="7718" max="7718" width="5.5703125" style="269" customWidth="1"/>
    <col min="7719" max="7719" width="3.5703125" style="269" customWidth="1"/>
    <col min="7720" max="7934" width="9.140625" style="269"/>
    <col min="7935" max="7935" width="1.42578125" style="269" customWidth="1"/>
    <col min="7936" max="7936" width="5.5703125" style="269" customWidth="1"/>
    <col min="7937" max="7940" width="6.7109375" style="269" customWidth="1"/>
    <col min="7941" max="7942" width="7.5703125" style="269" customWidth="1"/>
    <col min="7943" max="7943" width="8" style="269" customWidth="1"/>
    <col min="7944" max="7951" width="7.5703125" style="269" customWidth="1"/>
    <col min="7952" max="7952" width="6.42578125" style="269" customWidth="1"/>
    <col min="7953" max="7954" width="7.5703125" style="269" customWidth="1"/>
    <col min="7955" max="7955" width="2.140625" style="269" customWidth="1"/>
    <col min="7956" max="7956" width="5.5703125" style="269" customWidth="1"/>
    <col min="7957" max="7957" width="3.5703125" style="269" customWidth="1"/>
    <col min="7958" max="7958" width="5.5703125" style="269" customWidth="1"/>
    <col min="7959" max="7959" width="3.5703125" style="269" customWidth="1"/>
    <col min="7960" max="7960" width="1.5703125" style="269" customWidth="1"/>
    <col min="7961" max="7961" width="5.5703125" style="269" customWidth="1"/>
    <col min="7962" max="7962" width="3.42578125" style="269" customWidth="1"/>
    <col min="7963" max="7963" width="5.5703125" style="269" customWidth="1"/>
    <col min="7964" max="7964" width="3.5703125" style="269" customWidth="1"/>
    <col min="7965" max="7965" width="1.5703125" style="269" customWidth="1"/>
    <col min="7966" max="7966" width="5.5703125" style="269" customWidth="1"/>
    <col min="7967" max="7967" width="3.42578125" style="269" customWidth="1"/>
    <col min="7968" max="7968" width="5.5703125" style="269" customWidth="1"/>
    <col min="7969" max="7969" width="3.5703125" style="269" customWidth="1"/>
    <col min="7970" max="7970" width="1.5703125" style="269" customWidth="1"/>
    <col min="7971" max="7971" width="3.42578125" style="269" customWidth="1"/>
    <col min="7972" max="7972" width="4.5703125" style="269" customWidth="1"/>
    <col min="7973" max="7973" width="3.42578125" style="269" customWidth="1"/>
    <col min="7974" max="7974" width="5.5703125" style="269" customWidth="1"/>
    <col min="7975" max="7975" width="3.5703125" style="269" customWidth="1"/>
    <col min="7976" max="8190" width="9.140625" style="269"/>
    <col min="8191" max="8191" width="1.42578125" style="269" customWidth="1"/>
    <col min="8192" max="8192" width="5.5703125" style="269" customWidth="1"/>
    <col min="8193" max="8196" width="6.7109375" style="269" customWidth="1"/>
    <col min="8197" max="8198" width="7.5703125" style="269" customWidth="1"/>
    <col min="8199" max="8199" width="8" style="269" customWidth="1"/>
    <col min="8200" max="8207" width="7.5703125" style="269" customWidth="1"/>
    <col min="8208" max="8208" width="6.42578125" style="269" customWidth="1"/>
    <col min="8209" max="8210" width="7.5703125" style="269" customWidth="1"/>
    <col min="8211" max="8211" width="2.140625" style="269" customWidth="1"/>
    <col min="8212" max="8212" width="5.5703125" style="269" customWidth="1"/>
    <col min="8213" max="8213" width="3.5703125" style="269" customWidth="1"/>
    <col min="8214" max="8214" width="5.5703125" style="269" customWidth="1"/>
    <col min="8215" max="8215" width="3.5703125" style="269" customWidth="1"/>
    <col min="8216" max="8216" width="1.5703125" style="269" customWidth="1"/>
    <col min="8217" max="8217" width="5.5703125" style="269" customWidth="1"/>
    <col min="8218" max="8218" width="3.42578125" style="269" customWidth="1"/>
    <col min="8219" max="8219" width="5.5703125" style="269" customWidth="1"/>
    <col min="8220" max="8220" width="3.5703125" style="269" customWidth="1"/>
    <col min="8221" max="8221" width="1.5703125" style="269" customWidth="1"/>
    <col min="8222" max="8222" width="5.5703125" style="269" customWidth="1"/>
    <col min="8223" max="8223" width="3.42578125" style="269" customWidth="1"/>
    <col min="8224" max="8224" width="5.5703125" style="269" customWidth="1"/>
    <col min="8225" max="8225" width="3.5703125" style="269" customWidth="1"/>
    <col min="8226" max="8226" width="1.5703125" style="269" customWidth="1"/>
    <col min="8227" max="8227" width="3.42578125" style="269" customWidth="1"/>
    <col min="8228" max="8228" width="4.5703125" style="269" customWidth="1"/>
    <col min="8229" max="8229" width="3.42578125" style="269" customWidth="1"/>
    <col min="8230" max="8230" width="5.5703125" style="269" customWidth="1"/>
    <col min="8231" max="8231" width="3.5703125" style="269" customWidth="1"/>
    <col min="8232" max="8446" width="9.140625" style="269"/>
    <col min="8447" max="8447" width="1.42578125" style="269" customWidth="1"/>
    <col min="8448" max="8448" width="5.5703125" style="269" customWidth="1"/>
    <col min="8449" max="8452" width="6.7109375" style="269" customWidth="1"/>
    <col min="8453" max="8454" width="7.5703125" style="269" customWidth="1"/>
    <col min="8455" max="8455" width="8" style="269" customWidth="1"/>
    <col min="8456" max="8463" width="7.5703125" style="269" customWidth="1"/>
    <col min="8464" max="8464" width="6.42578125" style="269" customWidth="1"/>
    <col min="8465" max="8466" width="7.5703125" style="269" customWidth="1"/>
    <col min="8467" max="8467" width="2.140625" style="269" customWidth="1"/>
    <col min="8468" max="8468" width="5.5703125" style="269" customWidth="1"/>
    <col min="8469" max="8469" width="3.5703125" style="269" customWidth="1"/>
    <col min="8470" max="8470" width="5.5703125" style="269" customWidth="1"/>
    <col min="8471" max="8471" width="3.5703125" style="269" customWidth="1"/>
    <col min="8472" max="8472" width="1.5703125" style="269" customWidth="1"/>
    <col min="8473" max="8473" width="5.5703125" style="269" customWidth="1"/>
    <col min="8474" max="8474" width="3.42578125" style="269" customWidth="1"/>
    <col min="8475" max="8475" width="5.5703125" style="269" customWidth="1"/>
    <col min="8476" max="8476" width="3.5703125" style="269" customWidth="1"/>
    <col min="8477" max="8477" width="1.5703125" style="269" customWidth="1"/>
    <col min="8478" max="8478" width="5.5703125" style="269" customWidth="1"/>
    <col min="8479" max="8479" width="3.42578125" style="269" customWidth="1"/>
    <col min="8480" max="8480" width="5.5703125" style="269" customWidth="1"/>
    <col min="8481" max="8481" width="3.5703125" style="269" customWidth="1"/>
    <col min="8482" max="8482" width="1.5703125" style="269" customWidth="1"/>
    <col min="8483" max="8483" width="3.42578125" style="269" customWidth="1"/>
    <col min="8484" max="8484" width="4.5703125" style="269" customWidth="1"/>
    <col min="8485" max="8485" width="3.42578125" style="269" customWidth="1"/>
    <col min="8486" max="8486" width="5.5703125" style="269" customWidth="1"/>
    <col min="8487" max="8487" width="3.5703125" style="269" customWidth="1"/>
    <col min="8488" max="8702" width="9.140625" style="269"/>
    <col min="8703" max="8703" width="1.42578125" style="269" customWidth="1"/>
    <col min="8704" max="8704" width="5.5703125" style="269" customWidth="1"/>
    <col min="8705" max="8708" width="6.7109375" style="269" customWidth="1"/>
    <col min="8709" max="8710" width="7.5703125" style="269" customWidth="1"/>
    <col min="8711" max="8711" width="8" style="269" customWidth="1"/>
    <col min="8712" max="8719" width="7.5703125" style="269" customWidth="1"/>
    <col min="8720" max="8720" width="6.42578125" style="269" customWidth="1"/>
    <col min="8721" max="8722" width="7.5703125" style="269" customWidth="1"/>
    <col min="8723" max="8723" width="2.140625" style="269" customWidth="1"/>
    <col min="8724" max="8724" width="5.5703125" style="269" customWidth="1"/>
    <col min="8725" max="8725" width="3.5703125" style="269" customWidth="1"/>
    <col min="8726" max="8726" width="5.5703125" style="269" customWidth="1"/>
    <col min="8727" max="8727" width="3.5703125" style="269" customWidth="1"/>
    <col min="8728" max="8728" width="1.5703125" style="269" customWidth="1"/>
    <col min="8729" max="8729" width="5.5703125" style="269" customWidth="1"/>
    <col min="8730" max="8730" width="3.42578125" style="269" customWidth="1"/>
    <col min="8731" max="8731" width="5.5703125" style="269" customWidth="1"/>
    <col min="8732" max="8732" width="3.5703125" style="269" customWidth="1"/>
    <col min="8733" max="8733" width="1.5703125" style="269" customWidth="1"/>
    <col min="8734" max="8734" width="5.5703125" style="269" customWidth="1"/>
    <col min="8735" max="8735" width="3.42578125" style="269" customWidth="1"/>
    <col min="8736" max="8736" width="5.5703125" style="269" customWidth="1"/>
    <col min="8737" max="8737" width="3.5703125" style="269" customWidth="1"/>
    <col min="8738" max="8738" width="1.5703125" style="269" customWidth="1"/>
    <col min="8739" max="8739" width="3.42578125" style="269" customWidth="1"/>
    <col min="8740" max="8740" width="4.5703125" style="269" customWidth="1"/>
    <col min="8741" max="8741" width="3.42578125" style="269" customWidth="1"/>
    <col min="8742" max="8742" width="5.5703125" style="269" customWidth="1"/>
    <col min="8743" max="8743" width="3.5703125" style="269" customWidth="1"/>
    <col min="8744" max="8958" width="9.140625" style="269"/>
    <col min="8959" max="8959" width="1.42578125" style="269" customWidth="1"/>
    <col min="8960" max="8960" width="5.5703125" style="269" customWidth="1"/>
    <col min="8961" max="8964" width="6.7109375" style="269" customWidth="1"/>
    <col min="8965" max="8966" width="7.5703125" style="269" customWidth="1"/>
    <col min="8967" max="8967" width="8" style="269" customWidth="1"/>
    <col min="8968" max="8975" width="7.5703125" style="269" customWidth="1"/>
    <col min="8976" max="8976" width="6.42578125" style="269" customWidth="1"/>
    <col min="8977" max="8978" width="7.5703125" style="269" customWidth="1"/>
    <col min="8979" max="8979" width="2.140625" style="269" customWidth="1"/>
    <col min="8980" max="8980" width="5.5703125" style="269" customWidth="1"/>
    <col min="8981" max="8981" width="3.5703125" style="269" customWidth="1"/>
    <col min="8982" max="8982" width="5.5703125" style="269" customWidth="1"/>
    <col min="8983" max="8983" width="3.5703125" style="269" customWidth="1"/>
    <col min="8984" max="8984" width="1.5703125" style="269" customWidth="1"/>
    <col min="8985" max="8985" width="5.5703125" style="269" customWidth="1"/>
    <col min="8986" max="8986" width="3.42578125" style="269" customWidth="1"/>
    <col min="8987" max="8987" width="5.5703125" style="269" customWidth="1"/>
    <col min="8988" max="8988" width="3.5703125" style="269" customWidth="1"/>
    <col min="8989" max="8989" width="1.5703125" style="269" customWidth="1"/>
    <col min="8990" max="8990" width="5.5703125" style="269" customWidth="1"/>
    <col min="8991" max="8991" width="3.42578125" style="269" customWidth="1"/>
    <col min="8992" max="8992" width="5.5703125" style="269" customWidth="1"/>
    <col min="8993" max="8993" width="3.5703125" style="269" customWidth="1"/>
    <col min="8994" max="8994" width="1.5703125" style="269" customWidth="1"/>
    <col min="8995" max="8995" width="3.42578125" style="269" customWidth="1"/>
    <col min="8996" max="8996" width="4.5703125" style="269" customWidth="1"/>
    <col min="8997" max="8997" width="3.42578125" style="269" customWidth="1"/>
    <col min="8998" max="8998" width="5.5703125" style="269" customWidth="1"/>
    <col min="8999" max="8999" width="3.5703125" style="269" customWidth="1"/>
    <col min="9000" max="9214" width="9.140625" style="269"/>
    <col min="9215" max="9215" width="1.42578125" style="269" customWidth="1"/>
    <col min="9216" max="9216" width="5.5703125" style="269" customWidth="1"/>
    <col min="9217" max="9220" width="6.7109375" style="269" customWidth="1"/>
    <col min="9221" max="9222" width="7.5703125" style="269" customWidth="1"/>
    <col min="9223" max="9223" width="8" style="269" customWidth="1"/>
    <col min="9224" max="9231" width="7.5703125" style="269" customWidth="1"/>
    <col min="9232" max="9232" width="6.42578125" style="269" customWidth="1"/>
    <col min="9233" max="9234" width="7.5703125" style="269" customWidth="1"/>
    <col min="9235" max="9235" width="2.140625" style="269" customWidth="1"/>
    <col min="9236" max="9236" width="5.5703125" style="269" customWidth="1"/>
    <col min="9237" max="9237" width="3.5703125" style="269" customWidth="1"/>
    <col min="9238" max="9238" width="5.5703125" style="269" customWidth="1"/>
    <col min="9239" max="9239" width="3.5703125" style="269" customWidth="1"/>
    <col min="9240" max="9240" width="1.5703125" style="269" customWidth="1"/>
    <col min="9241" max="9241" width="5.5703125" style="269" customWidth="1"/>
    <col min="9242" max="9242" width="3.42578125" style="269" customWidth="1"/>
    <col min="9243" max="9243" width="5.5703125" style="269" customWidth="1"/>
    <col min="9244" max="9244" width="3.5703125" style="269" customWidth="1"/>
    <col min="9245" max="9245" width="1.5703125" style="269" customWidth="1"/>
    <col min="9246" max="9246" width="5.5703125" style="269" customWidth="1"/>
    <col min="9247" max="9247" width="3.42578125" style="269" customWidth="1"/>
    <col min="9248" max="9248" width="5.5703125" style="269" customWidth="1"/>
    <col min="9249" max="9249" width="3.5703125" style="269" customWidth="1"/>
    <col min="9250" max="9250" width="1.5703125" style="269" customWidth="1"/>
    <col min="9251" max="9251" width="3.42578125" style="269" customWidth="1"/>
    <col min="9252" max="9252" width="4.5703125" style="269" customWidth="1"/>
    <col min="9253" max="9253" width="3.42578125" style="269" customWidth="1"/>
    <col min="9254" max="9254" width="5.5703125" style="269" customWidth="1"/>
    <col min="9255" max="9255" width="3.5703125" style="269" customWidth="1"/>
    <col min="9256" max="9470" width="9.140625" style="269"/>
    <col min="9471" max="9471" width="1.42578125" style="269" customWidth="1"/>
    <col min="9472" max="9472" width="5.5703125" style="269" customWidth="1"/>
    <col min="9473" max="9476" width="6.7109375" style="269" customWidth="1"/>
    <col min="9477" max="9478" width="7.5703125" style="269" customWidth="1"/>
    <col min="9479" max="9479" width="8" style="269" customWidth="1"/>
    <col min="9480" max="9487" width="7.5703125" style="269" customWidth="1"/>
    <col min="9488" max="9488" width="6.42578125" style="269" customWidth="1"/>
    <col min="9489" max="9490" width="7.5703125" style="269" customWidth="1"/>
    <col min="9491" max="9491" width="2.140625" style="269" customWidth="1"/>
    <col min="9492" max="9492" width="5.5703125" style="269" customWidth="1"/>
    <col min="9493" max="9493" width="3.5703125" style="269" customWidth="1"/>
    <col min="9494" max="9494" width="5.5703125" style="269" customWidth="1"/>
    <col min="9495" max="9495" width="3.5703125" style="269" customWidth="1"/>
    <col min="9496" max="9496" width="1.5703125" style="269" customWidth="1"/>
    <col min="9497" max="9497" width="5.5703125" style="269" customWidth="1"/>
    <col min="9498" max="9498" width="3.42578125" style="269" customWidth="1"/>
    <col min="9499" max="9499" width="5.5703125" style="269" customWidth="1"/>
    <col min="9500" max="9500" width="3.5703125" style="269" customWidth="1"/>
    <col min="9501" max="9501" width="1.5703125" style="269" customWidth="1"/>
    <col min="9502" max="9502" width="5.5703125" style="269" customWidth="1"/>
    <col min="9503" max="9503" width="3.42578125" style="269" customWidth="1"/>
    <col min="9504" max="9504" width="5.5703125" style="269" customWidth="1"/>
    <col min="9505" max="9505" width="3.5703125" style="269" customWidth="1"/>
    <col min="9506" max="9506" width="1.5703125" style="269" customWidth="1"/>
    <col min="9507" max="9507" width="3.42578125" style="269" customWidth="1"/>
    <col min="9508" max="9508" width="4.5703125" style="269" customWidth="1"/>
    <col min="9509" max="9509" width="3.42578125" style="269" customWidth="1"/>
    <col min="9510" max="9510" width="5.5703125" style="269" customWidth="1"/>
    <col min="9511" max="9511" width="3.5703125" style="269" customWidth="1"/>
    <col min="9512" max="9726" width="9.140625" style="269"/>
    <col min="9727" max="9727" width="1.42578125" style="269" customWidth="1"/>
    <col min="9728" max="9728" width="5.5703125" style="269" customWidth="1"/>
    <col min="9729" max="9732" width="6.7109375" style="269" customWidth="1"/>
    <col min="9733" max="9734" width="7.5703125" style="269" customWidth="1"/>
    <col min="9735" max="9735" width="8" style="269" customWidth="1"/>
    <col min="9736" max="9743" width="7.5703125" style="269" customWidth="1"/>
    <col min="9744" max="9744" width="6.42578125" style="269" customWidth="1"/>
    <col min="9745" max="9746" width="7.5703125" style="269" customWidth="1"/>
    <col min="9747" max="9747" width="2.140625" style="269" customWidth="1"/>
    <col min="9748" max="9748" width="5.5703125" style="269" customWidth="1"/>
    <col min="9749" max="9749" width="3.5703125" style="269" customWidth="1"/>
    <col min="9750" max="9750" width="5.5703125" style="269" customWidth="1"/>
    <col min="9751" max="9751" width="3.5703125" style="269" customWidth="1"/>
    <col min="9752" max="9752" width="1.5703125" style="269" customWidth="1"/>
    <col min="9753" max="9753" width="5.5703125" style="269" customWidth="1"/>
    <col min="9754" max="9754" width="3.42578125" style="269" customWidth="1"/>
    <col min="9755" max="9755" width="5.5703125" style="269" customWidth="1"/>
    <col min="9756" max="9756" width="3.5703125" style="269" customWidth="1"/>
    <col min="9757" max="9757" width="1.5703125" style="269" customWidth="1"/>
    <col min="9758" max="9758" width="5.5703125" style="269" customWidth="1"/>
    <col min="9759" max="9759" width="3.42578125" style="269" customWidth="1"/>
    <col min="9760" max="9760" width="5.5703125" style="269" customWidth="1"/>
    <col min="9761" max="9761" width="3.5703125" style="269" customWidth="1"/>
    <col min="9762" max="9762" width="1.5703125" style="269" customWidth="1"/>
    <col min="9763" max="9763" width="3.42578125" style="269" customWidth="1"/>
    <col min="9764" max="9764" width="4.5703125" style="269" customWidth="1"/>
    <col min="9765" max="9765" width="3.42578125" style="269" customWidth="1"/>
    <col min="9766" max="9766" width="5.5703125" style="269" customWidth="1"/>
    <col min="9767" max="9767" width="3.5703125" style="269" customWidth="1"/>
    <col min="9768" max="9982" width="9.140625" style="269"/>
    <col min="9983" max="9983" width="1.42578125" style="269" customWidth="1"/>
    <col min="9984" max="9984" width="5.5703125" style="269" customWidth="1"/>
    <col min="9985" max="9988" width="6.7109375" style="269" customWidth="1"/>
    <col min="9989" max="9990" width="7.5703125" style="269" customWidth="1"/>
    <col min="9991" max="9991" width="8" style="269" customWidth="1"/>
    <col min="9992" max="9999" width="7.5703125" style="269" customWidth="1"/>
    <col min="10000" max="10000" width="6.42578125" style="269" customWidth="1"/>
    <col min="10001" max="10002" width="7.5703125" style="269" customWidth="1"/>
    <col min="10003" max="10003" width="2.140625" style="269" customWidth="1"/>
    <col min="10004" max="10004" width="5.5703125" style="269" customWidth="1"/>
    <col min="10005" max="10005" width="3.5703125" style="269" customWidth="1"/>
    <col min="10006" max="10006" width="5.5703125" style="269" customWidth="1"/>
    <col min="10007" max="10007" width="3.5703125" style="269" customWidth="1"/>
    <col min="10008" max="10008" width="1.5703125" style="269" customWidth="1"/>
    <col min="10009" max="10009" width="5.5703125" style="269" customWidth="1"/>
    <col min="10010" max="10010" width="3.42578125" style="269" customWidth="1"/>
    <col min="10011" max="10011" width="5.5703125" style="269" customWidth="1"/>
    <col min="10012" max="10012" width="3.5703125" style="269" customWidth="1"/>
    <col min="10013" max="10013" width="1.5703125" style="269" customWidth="1"/>
    <col min="10014" max="10014" width="5.5703125" style="269" customWidth="1"/>
    <col min="10015" max="10015" width="3.42578125" style="269" customWidth="1"/>
    <col min="10016" max="10016" width="5.5703125" style="269" customWidth="1"/>
    <col min="10017" max="10017" width="3.5703125" style="269" customWidth="1"/>
    <col min="10018" max="10018" width="1.5703125" style="269" customWidth="1"/>
    <col min="10019" max="10019" width="3.42578125" style="269" customWidth="1"/>
    <col min="10020" max="10020" width="4.5703125" style="269" customWidth="1"/>
    <col min="10021" max="10021" width="3.42578125" style="269" customWidth="1"/>
    <col min="10022" max="10022" width="5.5703125" style="269" customWidth="1"/>
    <col min="10023" max="10023" width="3.5703125" style="269" customWidth="1"/>
    <col min="10024" max="10238" width="9.140625" style="269"/>
    <col min="10239" max="10239" width="1.42578125" style="269" customWidth="1"/>
    <col min="10240" max="10240" width="5.5703125" style="269" customWidth="1"/>
    <col min="10241" max="10244" width="6.7109375" style="269" customWidth="1"/>
    <col min="10245" max="10246" width="7.5703125" style="269" customWidth="1"/>
    <col min="10247" max="10247" width="8" style="269" customWidth="1"/>
    <col min="10248" max="10255" width="7.5703125" style="269" customWidth="1"/>
    <col min="10256" max="10256" width="6.42578125" style="269" customWidth="1"/>
    <col min="10257" max="10258" width="7.5703125" style="269" customWidth="1"/>
    <col min="10259" max="10259" width="2.140625" style="269" customWidth="1"/>
    <col min="10260" max="10260" width="5.5703125" style="269" customWidth="1"/>
    <col min="10261" max="10261" width="3.5703125" style="269" customWidth="1"/>
    <col min="10262" max="10262" width="5.5703125" style="269" customWidth="1"/>
    <col min="10263" max="10263" width="3.5703125" style="269" customWidth="1"/>
    <col min="10264" max="10264" width="1.5703125" style="269" customWidth="1"/>
    <col min="10265" max="10265" width="5.5703125" style="269" customWidth="1"/>
    <col min="10266" max="10266" width="3.42578125" style="269" customWidth="1"/>
    <col min="10267" max="10267" width="5.5703125" style="269" customWidth="1"/>
    <col min="10268" max="10268" width="3.5703125" style="269" customWidth="1"/>
    <col min="10269" max="10269" width="1.5703125" style="269" customWidth="1"/>
    <col min="10270" max="10270" width="5.5703125" style="269" customWidth="1"/>
    <col min="10271" max="10271" width="3.42578125" style="269" customWidth="1"/>
    <col min="10272" max="10272" width="5.5703125" style="269" customWidth="1"/>
    <col min="10273" max="10273" width="3.5703125" style="269" customWidth="1"/>
    <col min="10274" max="10274" width="1.5703125" style="269" customWidth="1"/>
    <col min="10275" max="10275" width="3.42578125" style="269" customWidth="1"/>
    <col min="10276" max="10276" width="4.5703125" style="269" customWidth="1"/>
    <col min="10277" max="10277" width="3.42578125" style="269" customWidth="1"/>
    <col min="10278" max="10278" width="5.5703125" style="269" customWidth="1"/>
    <col min="10279" max="10279" width="3.5703125" style="269" customWidth="1"/>
    <col min="10280" max="10494" width="9.140625" style="269"/>
    <col min="10495" max="10495" width="1.42578125" style="269" customWidth="1"/>
    <col min="10496" max="10496" width="5.5703125" style="269" customWidth="1"/>
    <col min="10497" max="10500" width="6.7109375" style="269" customWidth="1"/>
    <col min="10501" max="10502" width="7.5703125" style="269" customWidth="1"/>
    <col min="10503" max="10503" width="8" style="269" customWidth="1"/>
    <col min="10504" max="10511" width="7.5703125" style="269" customWidth="1"/>
    <col min="10512" max="10512" width="6.42578125" style="269" customWidth="1"/>
    <col min="10513" max="10514" width="7.5703125" style="269" customWidth="1"/>
    <col min="10515" max="10515" width="2.140625" style="269" customWidth="1"/>
    <col min="10516" max="10516" width="5.5703125" style="269" customWidth="1"/>
    <col min="10517" max="10517" width="3.5703125" style="269" customWidth="1"/>
    <col min="10518" max="10518" width="5.5703125" style="269" customWidth="1"/>
    <col min="10519" max="10519" width="3.5703125" style="269" customWidth="1"/>
    <col min="10520" max="10520" width="1.5703125" style="269" customWidth="1"/>
    <col min="10521" max="10521" width="5.5703125" style="269" customWidth="1"/>
    <col min="10522" max="10522" width="3.42578125" style="269" customWidth="1"/>
    <col min="10523" max="10523" width="5.5703125" style="269" customWidth="1"/>
    <col min="10524" max="10524" width="3.5703125" style="269" customWidth="1"/>
    <col min="10525" max="10525" width="1.5703125" style="269" customWidth="1"/>
    <col min="10526" max="10526" width="5.5703125" style="269" customWidth="1"/>
    <col min="10527" max="10527" width="3.42578125" style="269" customWidth="1"/>
    <col min="10528" max="10528" width="5.5703125" style="269" customWidth="1"/>
    <col min="10529" max="10529" width="3.5703125" style="269" customWidth="1"/>
    <col min="10530" max="10530" width="1.5703125" style="269" customWidth="1"/>
    <col min="10531" max="10531" width="3.42578125" style="269" customWidth="1"/>
    <col min="10532" max="10532" width="4.5703125" style="269" customWidth="1"/>
    <col min="10533" max="10533" width="3.42578125" style="269" customWidth="1"/>
    <col min="10534" max="10534" width="5.5703125" style="269" customWidth="1"/>
    <col min="10535" max="10535" width="3.5703125" style="269" customWidth="1"/>
    <col min="10536" max="10750" width="9.140625" style="269"/>
    <col min="10751" max="10751" width="1.42578125" style="269" customWidth="1"/>
    <col min="10752" max="10752" width="5.5703125" style="269" customWidth="1"/>
    <col min="10753" max="10756" width="6.7109375" style="269" customWidth="1"/>
    <col min="10757" max="10758" width="7.5703125" style="269" customWidth="1"/>
    <col min="10759" max="10759" width="8" style="269" customWidth="1"/>
    <col min="10760" max="10767" width="7.5703125" style="269" customWidth="1"/>
    <col min="10768" max="10768" width="6.42578125" style="269" customWidth="1"/>
    <col min="10769" max="10770" width="7.5703125" style="269" customWidth="1"/>
    <col min="10771" max="10771" width="2.140625" style="269" customWidth="1"/>
    <col min="10772" max="10772" width="5.5703125" style="269" customWidth="1"/>
    <col min="10773" max="10773" width="3.5703125" style="269" customWidth="1"/>
    <col min="10774" max="10774" width="5.5703125" style="269" customWidth="1"/>
    <col min="10775" max="10775" width="3.5703125" style="269" customWidth="1"/>
    <col min="10776" max="10776" width="1.5703125" style="269" customWidth="1"/>
    <col min="10777" max="10777" width="5.5703125" style="269" customWidth="1"/>
    <col min="10778" max="10778" width="3.42578125" style="269" customWidth="1"/>
    <col min="10779" max="10779" width="5.5703125" style="269" customWidth="1"/>
    <col min="10780" max="10780" width="3.5703125" style="269" customWidth="1"/>
    <col min="10781" max="10781" width="1.5703125" style="269" customWidth="1"/>
    <col min="10782" max="10782" width="5.5703125" style="269" customWidth="1"/>
    <col min="10783" max="10783" width="3.42578125" style="269" customWidth="1"/>
    <col min="10784" max="10784" width="5.5703125" style="269" customWidth="1"/>
    <col min="10785" max="10785" width="3.5703125" style="269" customWidth="1"/>
    <col min="10786" max="10786" width="1.5703125" style="269" customWidth="1"/>
    <col min="10787" max="10787" width="3.42578125" style="269" customWidth="1"/>
    <col min="10788" max="10788" width="4.5703125" style="269" customWidth="1"/>
    <col min="10789" max="10789" width="3.42578125" style="269" customWidth="1"/>
    <col min="10790" max="10790" width="5.5703125" style="269" customWidth="1"/>
    <col min="10791" max="10791" width="3.5703125" style="269" customWidth="1"/>
    <col min="10792" max="11006" width="9.140625" style="269"/>
    <col min="11007" max="11007" width="1.42578125" style="269" customWidth="1"/>
    <col min="11008" max="11008" width="5.5703125" style="269" customWidth="1"/>
    <col min="11009" max="11012" width="6.7109375" style="269" customWidth="1"/>
    <col min="11013" max="11014" width="7.5703125" style="269" customWidth="1"/>
    <col min="11015" max="11015" width="8" style="269" customWidth="1"/>
    <col min="11016" max="11023" width="7.5703125" style="269" customWidth="1"/>
    <col min="11024" max="11024" width="6.42578125" style="269" customWidth="1"/>
    <col min="11025" max="11026" width="7.5703125" style="269" customWidth="1"/>
    <col min="11027" max="11027" width="2.140625" style="269" customWidth="1"/>
    <col min="11028" max="11028" width="5.5703125" style="269" customWidth="1"/>
    <col min="11029" max="11029" width="3.5703125" style="269" customWidth="1"/>
    <col min="11030" max="11030" width="5.5703125" style="269" customWidth="1"/>
    <col min="11031" max="11031" width="3.5703125" style="269" customWidth="1"/>
    <col min="11032" max="11032" width="1.5703125" style="269" customWidth="1"/>
    <col min="11033" max="11033" width="5.5703125" style="269" customWidth="1"/>
    <col min="11034" max="11034" width="3.42578125" style="269" customWidth="1"/>
    <col min="11035" max="11035" width="5.5703125" style="269" customWidth="1"/>
    <col min="11036" max="11036" width="3.5703125" style="269" customWidth="1"/>
    <col min="11037" max="11037" width="1.5703125" style="269" customWidth="1"/>
    <col min="11038" max="11038" width="5.5703125" style="269" customWidth="1"/>
    <col min="11039" max="11039" width="3.42578125" style="269" customWidth="1"/>
    <col min="11040" max="11040" width="5.5703125" style="269" customWidth="1"/>
    <col min="11041" max="11041" width="3.5703125" style="269" customWidth="1"/>
    <col min="11042" max="11042" width="1.5703125" style="269" customWidth="1"/>
    <col min="11043" max="11043" width="3.42578125" style="269" customWidth="1"/>
    <col min="11044" max="11044" width="4.5703125" style="269" customWidth="1"/>
    <col min="11045" max="11045" width="3.42578125" style="269" customWidth="1"/>
    <col min="11046" max="11046" width="5.5703125" style="269" customWidth="1"/>
    <col min="11047" max="11047" width="3.5703125" style="269" customWidth="1"/>
    <col min="11048" max="11262" width="9.140625" style="269"/>
    <col min="11263" max="11263" width="1.42578125" style="269" customWidth="1"/>
    <col min="11264" max="11264" width="5.5703125" style="269" customWidth="1"/>
    <col min="11265" max="11268" width="6.7109375" style="269" customWidth="1"/>
    <col min="11269" max="11270" width="7.5703125" style="269" customWidth="1"/>
    <col min="11271" max="11271" width="8" style="269" customWidth="1"/>
    <col min="11272" max="11279" width="7.5703125" style="269" customWidth="1"/>
    <col min="11280" max="11280" width="6.42578125" style="269" customWidth="1"/>
    <col min="11281" max="11282" width="7.5703125" style="269" customWidth="1"/>
    <col min="11283" max="11283" width="2.140625" style="269" customWidth="1"/>
    <col min="11284" max="11284" width="5.5703125" style="269" customWidth="1"/>
    <col min="11285" max="11285" width="3.5703125" style="269" customWidth="1"/>
    <col min="11286" max="11286" width="5.5703125" style="269" customWidth="1"/>
    <col min="11287" max="11287" width="3.5703125" style="269" customWidth="1"/>
    <col min="11288" max="11288" width="1.5703125" style="269" customWidth="1"/>
    <col min="11289" max="11289" width="5.5703125" style="269" customWidth="1"/>
    <col min="11290" max="11290" width="3.42578125" style="269" customWidth="1"/>
    <col min="11291" max="11291" width="5.5703125" style="269" customWidth="1"/>
    <col min="11292" max="11292" width="3.5703125" style="269" customWidth="1"/>
    <col min="11293" max="11293" width="1.5703125" style="269" customWidth="1"/>
    <col min="11294" max="11294" width="5.5703125" style="269" customWidth="1"/>
    <col min="11295" max="11295" width="3.42578125" style="269" customWidth="1"/>
    <col min="11296" max="11296" width="5.5703125" style="269" customWidth="1"/>
    <col min="11297" max="11297" width="3.5703125" style="269" customWidth="1"/>
    <col min="11298" max="11298" width="1.5703125" style="269" customWidth="1"/>
    <col min="11299" max="11299" width="3.42578125" style="269" customWidth="1"/>
    <col min="11300" max="11300" width="4.5703125" style="269" customWidth="1"/>
    <col min="11301" max="11301" width="3.42578125" style="269" customWidth="1"/>
    <col min="11302" max="11302" width="5.5703125" style="269" customWidth="1"/>
    <col min="11303" max="11303" width="3.5703125" style="269" customWidth="1"/>
    <col min="11304" max="11518" width="9.140625" style="269"/>
    <col min="11519" max="11519" width="1.42578125" style="269" customWidth="1"/>
    <col min="11520" max="11520" width="5.5703125" style="269" customWidth="1"/>
    <col min="11521" max="11524" width="6.7109375" style="269" customWidth="1"/>
    <col min="11525" max="11526" width="7.5703125" style="269" customWidth="1"/>
    <col min="11527" max="11527" width="8" style="269" customWidth="1"/>
    <col min="11528" max="11535" width="7.5703125" style="269" customWidth="1"/>
    <col min="11536" max="11536" width="6.42578125" style="269" customWidth="1"/>
    <col min="11537" max="11538" width="7.5703125" style="269" customWidth="1"/>
    <col min="11539" max="11539" width="2.140625" style="269" customWidth="1"/>
    <col min="11540" max="11540" width="5.5703125" style="269" customWidth="1"/>
    <col min="11541" max="11541" width="3.5703125" style="269" customWidth="1"/>
    <col min="11542" max="11542" width="5.5703125" style="269" customWidth="1"/>
    <col min="11543" max="11543" width="3.5703125" style="269" customWidth="1"/>
    <col min="11544" max="11544" width="1.5703125" style="269" customWidth="1"/>
    <col min="11545" max="11545" width="5.5703125" style="269" customWidth="1"/>
    <col min="11546" max="11546" width="3.42578125" style="269" customWidth="1"/>
    <col min="11547" max="11547" width="5.5703125" style="269" customWidth="1"/>
    <col min="11548" max="11548" width="3.5703125" style="269" customWidth="1"/>
    <col min="11549" max="11549" width="1.5703125" style="269" customWidth="1"/>
    <col min="11550" max="11550" width="5.5703125" style="269" customWidth="1"/>
    <col min="11551" max="11551" width="3.42578125" style="269" customWidth="1"/>
    <col min="11552" max="11552" width="5.5703125" style="269" customWidth="1"/>
    <col min="11553" max="11553" width="3.5703125" style="269" customWidth="1"/>
    <col min="11554" max="11554" width="1.5703125" style="269" customWidth="1"/>
    <col min="11555" max="11555" width="3.42578125" style="269" customWidth="1"/>
    <col min="11556" max="11556" width="4.5703125" style="269" customWidth="1"/>
    <col min="11557" max="11557" width="3.42578125" style="269" customWidth="1"/>
    <col min="11558" max="11558" width="5.5703125" style="269" customWidth="1"/>
    <col min="11559" max="11559" width="3.5703125" style="269" customWidth="1"/>
    <col min="11560" max="11774" width="9.140625" style="269"/>
    <col min="11775" max="11775" width="1.42578125" style="269" customWidth="1"/>
    <col min="11776" max="11776" width="5.5703125" style="269" customWidth="1"/>
    <col min="11777" max="11780" width="6.7109375" style="269" customWidth="1"/>
    <col min="11781" max="11782" width="7.5703125" style="269" customWidth="1"/>
    <col min="11783" max="11783" width="8" style="269" customWidth="1"/>
    <col min="11784" max="11791" width="7.5703125" style="269" customWidth="1"/>
    <col min="11792" max="11792" width="6.42578125" style="269" customWidth="1"/>
    <col min="11793" max="11794" width="7.5703125" style="269" customWidth="1"/>
    <col min="11795" max="11795" width="2.140625" style="269" customWidth="1"/>
    <col min="11796" max="11796" width="5.5703125" style="269" customWidth="1"/>
    <col min="11797" max="11797" width="3.5703125" style="269" customWidth="1"/>
    <col min="11798" max="11798" width="5.5703125" style="269" customWidth="1"/>
    <col min="11799" max="11799" width="3.5703125" style="269" customWidth="1"/>
    <col min="11800" max="11800" width="1.5703125" style="269" customWidth="1"/>
    <col min="11801" max="11801" width="5.5703125" style="269" customWidth="1"/>
    <col min="11802" max="11802" width="3.42578125" style="269" customWidth="1"/>
    <col min="11803" max="11803" width="5.5703125" style="269" customWidth="1"/>
    <col min="11804" max="11804" width="3.5703125" style="269" customWidth="1"/>
    <col min="11805" max="11805" width="1.5703125" style="269" customWidth="1"/>
    <col min="11806" max="11806" width="5.5703125" style="269" customWidth="1"/>
    <col min="11807" max="11807" width="3.42578125" style="269" customWidth="1"/>
    <col min="11808" max="11808" width="5.5703125" style="269" customWidth="1"/>
    <col min="11809" max="11809" width="3.5703125" style="269" customWidth="1"/>
    <col min="11810" max="11810" width="1.5703125" style="269" customWidth="1"/>
    <col min="11811" max="11811" width="3.42578125" style="269" customWidth="1"/>
    <col min="11812" max="11812" width="4.5703125" style="269" customWidth="1"/>
    <col min="11813" max="11813" width="3.42578125" style="269" customWidth="1"/>
    <col min="11814" max="11814" width="5.5703125" style="269" customWidth="1"/>
    <col min="11815" max="11815" width="3.5703125" style="269" customWidth="1"/>
    <col min="11816" max="12030" width="9.140625" style="269"/>
    <col min="12031" max="12031" width="1.42578125" style="269" customWidth="1"/>
    <col min="12032" max="12032" width="5.5703125" style="269" customWidth="1"/>
    <col min="12033" max="12036" width="6.7109375" style="269" customWidth="1"/>
    <col min="12037" max="12038" width="7.5703125" style="269" customWidth="1"/>
    <col min="12039" max="12039" width="8" style="269" customWidth="1"/>
    <col min="12040" max="12047" width="7.5703125" style="269" customWidth="1"/>
    <col min="12048" max="12048" width="6.42578125" style="269" customWidth="1"/>
    <col min="12049" max="12050" width="7.5703125" style="269" customWidth="1"/>
    <col min="12051" max="12051" width="2.140625" style="269" customWidth="1"/>
    <col min="12052" max="12052" width="5.5703125" style="269" customWidth="1"/>
    <col min="12053" max="12053" width="3.5703125" style="269" customWidth="1"/>
    <col min="12054" max="12054" width="5.5703125" style="269" customWidth="1"/>
    <col min="12055" max="12055" width="3.5703125" style="269" customWidth="1"/>
    <col min="12056" max="12056" width="1.5703125" style="269" customWidth="1"/>
    <col min="12057" max="12057" width="5.5703125" style="269" customWidth="1"/>
    <col min="12058" max="12058" width="3.42578125" style="269" customWidth="1"/>
    <col min="12059" max="12059" width="5.5703125" style="269" customWidth="1"/>
    <col min="12060" max="12060" width="3.5703125" style="269" customWidth="1"/>
    <col min="12061" max="12061" width="1.5703125" style="269" customWidth="1"/>
    <col min="12062" max="12062" width="5.5703125" style="269" customWidth="1"/>
    <col min="12063" max="12063" width="3.42578125" style="269" customWidth="1"/>
    <col min="12064" max="12064" width="5.5703125" style="269" customWidth="1"/>
    <col min="12065" max="12065" width="3.5703125" style="269" customWidth="1"/>
    <col min="12066" max="12066" width="1.5703125" style="269" customWidth="1"/>
    <col min="12067" max="12067" width="3.42578125" style="269" customWidth="1"/>
    <col min="12068" max="12068" width="4.5703125" style="269" customWidth="1"/>
    <col min="12069" max="12069" width="3.42578125" style="269" customWidth="1"/>
    <col min="12070" max="12070" width="5.5703125" style="269" customWidth="1"/>
    <col min="12071" max="12071" width="3.5703125" style="269" customWidth="1"/>
    <col min="12072" max="12286" width="9.140625" style="269"/>
    <col min="12287" max="12287" width="1.42578125" style="269" customWidth="1"/>
    <col min="12288" max="12288" width="5.5703125" style="269" customWidth="1"/>
    <col min="12289" max="12292" width="6.7109375" style="269" customWidth="1"/>
    <col min="12293" max="12294" width="7.5703125" style="269" customWidth="1"/>
    <col min="12295" max="12295" width="8" style="269" customWidth="1"/>
    <col min="12296" max="12303" width="7.5703125" style="269" customWidth="1"/>
    <col min="12304" max="12304" width="6.42578125" style="269" customWidth="1"/>
    <col min="12305" max="12306" width="7.5703125" style="269" customWidth="1"/>
    <col min="12307" max="12307" width="2.140625" style="269" customWidth="1"/>
    <col min="12308" max="12308" width="5.5703125" style="269" customWidth="1"/>
    <col min="12309" max="12309" width="3.5703125" style="269" customWidth="1"/>
    <col min="12310" max="12310" width="5.5703125" style="269" customWidth="1"/>
    <col min="12311" max="12311" width="3.5703125" style="269" customWidth="1"/>
    <col min="12312" max="12312" width="1.5703125" style="269" customWidth="1"/>
    <col min="12313" max="12313" width="5.5703125" style="269" customWidth="1"/>
    <col min="12314" max="12314" width="3.42578125" style="269" customWidth="1"/>
    <col min="12315" max="12315" width="5.5703125" style="269" customWidth="1"/>
    <col min="12316" max="12316" width="3.5703125" style="269" customWidth="1"/>
    <col min="12317" max="12317" width="1.5703125" style="269" customWidth="1"/>
    <col min="12318" max="12318" width="5.5703125" style="269" customWidth="1"/>
    <col min="12319" max="12319" width="3.42578125" style="269" customWidth="1"/>
    <col min="12320" max="12320" width="5.5703125" style="269" customWidth="1"/>
    <col min="12321" max="12321" width="3.5703125" style="269" customWidth="1"/>
    <col min="12322" max="12322" width="1.5703125" style="269" customWidth="1"/>
    <col min="12323" max="12323" width="3.42578125" style="269" customWidth="1"/>
    <col min="12324" max="12324" width="4.5703125" style="269" customWidth="1"/>
    <col min="12325" max="12325" width="3.42578125" style="269" customWidth="1"/>
    <col min="12326" max="12326" width="5.5703125" style="269" customWidth="1"/>
    <col min="12327" max="12327" width="3.5703125" style="269" customWidth="1"/>
    <col min="12328" max="12542" width="9.140625" style="269"/>
    <col min="12543" max="12543" width="1.42578125" style="269" customWidth="1"/>
    <col min="12544" max="12544" width="5.5703125" style="269" customWidth="1"/>
    <col min="12545" max="12548" width="6.7109375" style="269" customWidth="1"/>
    <col min="12549" max="12550" width="7.5703125" style="269" customWidth="1"/>
    <col min="12551" max="12551" width="8" style="269" customWidth="1"/>
    <col min="12552" max="12559" width="7.5703125" style="269" customWidth="1"/>
    <col min="12560" max="12560" width="6.42578125" style="269" customWidth="1"/>
    <col min="12561" max="12562" width="7.5703125" style="269" customWidth="1"/>
    <col min="12563" max="12563" width="2.140625" style="269" customWidth="1"/>
    <col min="12564" max="12564" width="5.5703125" style="269" customWidth="1"/>
    <col min="12565" max="12565" width="3.5703125" style="269" customWidth="1"/>
    <col min="12566" max="12566" width="5.5703125" style="269" customWidth="1"/>
    <col min="12567" max="12567" width="3.5703125" style="269" customWidth="1"/>
    <col min="12568" max="12568" width="1.5703125" style="269" customWidth="1"/>
    <col min="12569" max="12569" width="5.5703125" style="269" customWidth="1"/>
    <col min="12570" max="12570" width="3.42578125" style="269" customWidth="1"/>
    <col min="12571" max="12571" width="5.5703125" style="269" customWidth="1"/>
    <col min="12572" max="12572" width="3.5703125" style="269" customWidth="1"/>
    <col min="12573" max="12573" width="1.5703125" style="269" customWidth="1"/>
    <col min="12574" max="12574" width="5.5703125" style="269" customWidth="1"/>
    <col min="12575" max="12575" width="3.42578125" style="269" customWidth="1"/>
    <col min="12576" max="12576" width="5.5703125" style="269" customWidth="1"/>
    <col min="12577" max="12577" width="3.5703125" style="269" customWidth="1"/>
    <col min="12578" max="12578" width="1.5703125" style="269" customWidth="1"/>
    <col min="12579" max="12579" width="3.42578125" style="269" customWidth="1"/>
    <col min="12580" max="12580" width="4.5703125" style="269" customWidth="1"/>
    <col min="12581" max="12581" width="3.42578125" style="269" customWidth="1"/>
    <col min="12582" max="12582" width="5.5703125" style="269" customWidth="1"/>
    <col min="12583" max="12583" width="3.5703125" style="269" customWidth="1"/>
    <col min="12584" max="12798" width="9.140625" style="269"/>
    <col min="12799" max="12799" width="1.42578125" style="269" customWidth="1"/>
    <col min="12800" max="12800" width="5.5703125" style="269" customWidth="1"/>
    <col min="12801" max="12804" width="6.7109375" style="269" customWidth="1"/>
    <col min="12805" max="12806" width="7.5703125" style="269" customWidth="1"/>
    <col min="12807" max="12807" width="8" style="269" customWidth="1"/>
    <col min="12808" max="12815" width="7.5703125" style="269" customWidth="1"/>
    <col min="12816" max="12816" width="6.42578125" style="269" customWidth="1"/>
    <col min="12817" max="12818" width="7.5703125" style="269" customWidth="1"/>
    <col min="12819" max="12819" width="2.140625" style="269" customWidth="1"/>
    <col min="12820" max="12820" width="5.5703125" style="269" customWidth="1"/>
    <col min="12821" max="12821" width="3.5703125" style="269" customWidth="1"/>
    <col min="12822" max="12822" width="5.5703125" style="269" customWidth="1"/>
    <col min="12823" max="12823" width="3.5703125" style="269" customWidth="1"/>
    <col min="12824" max="12824" width="1.5703125" style="269" customWidth="1"/>
    <col min="12825" max="12825" width="5.5703125" style="269" customWidth="1"/>
    <col min="12826" max="12826" width="3.42578125" style="269" customWidth="1"/>
    <col min="12827" max="12827" width="5.5703125" style="269" customWidth="1"/>
    <col min="12828" max="12828" width="3.5703125" style="269" customWidth="1"/>
    <col min="12829" max="12829" width="1.5703125" style="269" customWidth="1"/>
    <col min="12830" max="12830" width="5.5703125" style="269" customWidth="1"/>
    <col min="12831" max="12831" width="3.42578125" style="269" customWidth="1"/>
    <col min="12832" max="12832" width="5.5703125" style="269" customWidth="1"/>
    <col min="12833" max="12833" width="3.5703125" style="269" customWidth="1"/>
    <col min="12834" max="12834" width="1.5703125" style="269" customWidth="1"/>
    <col min="12835" max="12835" width="3.42578125" style="269" customWidth="1"/>
    <col min="12836" max="12836" width="4.5703125" style="269" customWidth="1"/>
    <col min="12837" max="12837" width="3.42578125" style="269" customWidth="1"/>
    <col min="12838" max="12838" width="5.5703125" style="269" customWidth="1"/>
    <col min="12839" max="12839" width="3.5703125" style="269" customWidth="1"/>
    <col min="12840" max="13054" width="9.140625" style="269"/>
    <col min="13055" max="13055" width="1.42578125" style="269" customWidth="1"/>
    <col min="13056" max="13056" width="5.5703125" style="269" customWidth="1"/>
    <col min="13057" max="13060" width="6.7109375" style="269" customWidth="1"/>
    <col min="13061" max="13062" width="7.5703125" style="269" customWidth="1"/>
    <col min="13063" max="13063" width="8" style="269" customWidth="1"/>
    <col min="13064" max="13071" width="7.5703125" style="269" customWidth="1"/>
    <col min="13072" max="13072" width="6.42578125" style="269" customWidth="1"/>
    <col min="13073" max="13074" width="7.5703125" style="269" customWidth="1"/>
    <col min="13075" max="13075" width="2.140625" style="269" customWidth="1"/>
    <col min="13076" max="13076" width="5.5703125" style="269" customWidth="1"/>
    <col min="13077" max="13077" width="3.5703125" style="269" customWidth="1"/>
    <col min="13078" max="13078" width="5.5703125" style="269" customWidth="1"/>
    <col min="13079" max="13079" width="3.5703125" style="269" customWidth="1"/>
    <col min="13080" max="13080" width="1.5703125" style="269" customWidth="1"/>
    <col min="13081" max="13081" width="5.5703125" style="269" customWidth="1"/>
    <col min="13082" max="13082" width="3.42578125" style="269" customWidth="1"/>
    <col min="13083" max="13083" width="5.5703125" style="269" customWidth="1"/>
    <col min="13084" max="13084" width="3.5703125" style="269" customWidth="1"/>
    <col min="13085" max="13085" width="1.5703125" style="269" customWidth="1"/>
    <col min="13086" max="13086" width="5.5703125" style="269" customWidth="1"/>
    <col min="13087" max="13087" width="3.42578125" style="269" customWidth="1"/>
    <col min="13088" max="13088" width="5.5703125" style="269" customWidth="1"/>
    <col min="13089" max="13089" width="3.5703125" style="269" customWidth="1"/>
    <col min="13090" max="13090" width="1.5703125" style="269" customWidth="1"/>
    <col min="13091" max="13091" width="3.42578125" style="269" customWidth="1"/>
    <col min="13092" max="13092" width="4.5703125" style="269" customWidth="1"/>
    <col min="13093" max="13093" width="3.42578125" style="269" customWidth="1"/>
    <col min="13094" max="13094" width="5.5703125" style="269" customWidth="1"/>
    <col min="13095" max="13095" width="3.5703125" style="269" customWidth="1"/>
    <col min="13096" max="13310" width="9.140625" style="269"/>
    <col min="13311" max="13311" width="1.42578125" style="269" customWidth="1"/>
    <col min="13312" max="13312" width="5.5703125" style="269" customWidth="1"/>
    <col min="13313" max="13316" width="6.7109375" style="269" customWidth="1"/>
    <col min="13317" max="13318" width="7.5703125" style="269" customWidth="1"/>
    <col min="13319" max="13319" width="8" style="269" customWidth="1"/>
    <col min="13320" max="13327" width="7.5703125" style="269" customWidth="1"/>
    <col min="13328" max="13328" width="6.42578125" style="269" customWidth="1"/>
    <col min="13329" max="13330" width="7.5703125" style="269" customWidth="1"/>
    <col min="13331" max="13331" width="2.140625" style="269" customWidth="1"/>
    <col min="13332" max="13332" width="5.5703125" style="269" customWidth="1"/>
    <col min="13333" max="13333" width="3.5703125" style="269" customWidth="1"/>
    <col min="13334" max="13334" width="5.5703125" style="269" customWidth="1"/>
    <col min="13335" max="13335" width="3.5703125" style="269" customWidth="1"/>
    <col min="13336" max="13336" width="1.5703125" style="269" customWidth="1"/>
    <col min="13337" max="13337" width="5.5703125" style="269" customWidth="1"/>
    <col min="13338" max="13338" width="3.42578125" style="269" customWidth="1"/>
    <col min="13339" max="13339" width="5.5703125" style="269" customWidth="1"/>
    <col min="13340" max="13340" width="3.5703125" style="269" customWidth="1"/>
    <col min="13341" max="13341" width="1.5703125" style="269" customWidth="1"/>
    <col min="13342" max="13342" width="5.5703125" style="269" customWidth="1"/>
    <col min="13343" max="13343" width="3.42578125" style="269" customWidth="1"/>
    <col min="13344" max="13344" width="5.5703125" style="269" customWidth="1"/>
    <col min="13345" max="13345" width="3.5703125" style="269" customWidth="1"/>
    <col min="13346" max="13346" width="1.5703125" style="269" customWidth="1"/>
    <col min="13347" max="13347" width="3.42578125" style="269" customWidth="1"/>
    <col min="13348" max="13348" width="4.5703125" style="269" customWidth="1"/>
    <col min="13349" max="13349" width="3.42578125" style="269" customWidth="1"/>
    <col min="13350" max="13350" width="5.5703125" style="269" customWidth="1"/>
    <col min="13351" max="13351" width="3.5703125" style="269" customWidth="1"/>
    <col min="13352" max="13566" width="9.140625" style="269"/>
    <col min="13567" max="13567" width="1.42578125" style="269" customWidth="1"/>
    <col min="13568" max="13568" width="5.5703125" style="269" customWidth="1"/>
    <col min="13569" max="13572" width="6.7109375" style="269" customWidth="1"/>
    <col min="13573" max="13574" width="7.5703125" style="269" customWidth="1"/>
    <col min="13575" max="13575" width="8" style="269" customWidth="1"/>
    <col min="13576" max="13583" width="7.5703125" style="269" customWidth="1"/>
    <col min="13584" max="13584" width="6.42578125" style="269" customWidth="1"/>
    <col min="13585" max="13586" width="7.5703125" style="269" customWidth="1"/>
    <col min="13587" max="13587" width="2.140625" style="269" customWidth="1"/>
    <col min="13588" max="13588" width="5.5703125" style="269" customWidth="1"/>
    <col min="13589" max="13589" width="3.5703125" style="269" customWidth="1"/>
    <col min="13590" max="13590" width="5.5703125" style="269" customWidth="1"/>
    <col min="13591" max="13591" width="3.5703125" style="269" customWidth="1"/>
    <col min="13592" max="13592" width="1.5703125" style="269" customWidth="1"/>
    <col min="13593" max="13593" width="5.5703125" style="269" customWidth="1"/>
    <col min="13594" max="13594" width="3.42578125" style="269" customWidth="1"/>
    <col min="13595" max="13595" width="5.5703125" style="269" customWidth="1"/>
    <col min="13596" max="13596" width="3.5703125" style="269" customWidth="1"/>
    <col min="13597" max="13597" width="1.5703125" style="269" customWidth="1"/>
    <col min="13598" max="13598" width="5.5703125" style="269" customWidth="1"/>
    <col min="13599" max="13599" width="3.42578125" style="269" customWidth="1"/>
    <col min="13600" max="13600" width="5.5703125" style="269" customWidth="1"/>
    <col min="13601" max="13601" width="3.5703125" style="269" customWidth="1"/>
    <col min="13602" max="13602" width="1.5703125" style="269" customWidth="1"/>
    <col min="13603" max="13603" width="3.42578125" style="269" customWidth="1"/>
    <col min="13604" max="13604" width="4.5703125" style="269" customWidth="1"/>
    <col min="13605" max="13605" width="3.42578125" style="269" customWidth="1"/>
    <col min="13606" max="13606" width="5.5703125" style="269" customWidth="1"/>
    <col min="13607" max="13607" width="3.5703125" style="269" customWidth="1"/>
    <col min="13608" max="13822" width="9.140625" style="269"/>
    <col min="13823" max="13823" width="1.42578125" style="269" customWidth="1"/>
    <col min="13824" max="13824" width="5.5703125" style="269" customWidth="1"/>
    <col min="13825" max="13828" width="6.7109375" style="269" customWidth="1"/>
    <col min="13829" max="13830" width="7.5703125" style="269" customWidth="1"/>
    <col min="13831" max="13831" width="8" style="269" customWidth="1"/>
    <col min="13832" max="13839" width="7.5703125" style="269" customWidth="1"/>
    <col min="13840" max="13840" width="6.42578125" style="269" customWidth="1"/>
    <col min="13841" max="13842" width="7.5703125" style="269" customWidth="1"/>
    <col min="13843" max="13843" width="2.140625" style="269" customWidth="1"/>
    <col min="13844" max="13844" width="5.5703125" style="269" customWidth="1"/>
    <col min="13845" max="13845" width="3.5703125" style="269" customWidth="1"/>
    <col min="13846" max="13846" width="5.5703125" style="269" customWidth="1"/>
    <col min="13847" max="13847" width="3.5703125" style="269" customWidth="1"/>
    <col min="13848" max="13848" width="1.5703125" style="269" customWidth="1"/>
    <col min="13849" max="13849" width="5.5703125" style="269" customWidth="1"/>
    <col min="13850" max="13850" width="3.42578125" style="269" customWidth="1"/>
    <col min="13851" max="13851" width="5.5703125" style="269" customWidth="1"/>
    <col min="13852" max="13852" width="3.5703125" style="269" customWidth="1"/>
    <col min="13853" max="13853" width="1.5703125" style="269" customWidth="1"/>
    <col min="13854" max="13854" width="5.5703125" style="269" customWidth="1"/>
    <col min="13855" max="13855" width="3.42578125" style="269" customWidth="1"/>
    <col min="13856" max="13856" width="5.5703125" style="269" customWidth="1"/>
    <col min="13857" max="13857" width="3.5703125" style="269" customWidth="1"/>
    <col min="13858" max="13858" width="1.5703125" style="269" customWidth="1"/>
    <col min="13859" max="13859" width="3.42578125" style="269" customWidth="1"/>
    <col min="13860" max="13860" width="4.5703125" style="269" customWidth="1"/>
    <col min="13861" max="13861" width="3.42578125" style="269" customWidth="1"/>
    <col min="13862" max="13862" width="5.5703125" style="269" customWidth="1"/>
    <col min="13863" max="13863" width="3.5703125" style="269" customWidth="1"/>
    <col min="13864" max="14078" width="9.140625" style="269"/>
    <col min="14079" max="14079" width="1.42578125" style="269" customWidth="1"/>
    <col min="14080" max="14080" width="5.5703125" style="269" customWidth="1"/>
    <col min="14081" max="14084" width="6.7109375" style="269" customWidth="1"/>
    <col min="14085" max="14086" width="7.5703125" style="269" customWidth="1"/>
    <col min="14087" max="14087" width="8" style="269" customWidth="1"/>
    <col min="14088" max="14095" width="7.5703125" style="269" customWidth="1"/>
    <col min="14096" max="14096" width="6.42578125" style="269" customWidth="1"/>
    <col min="14097" max="14098" width="7.5703125" style="269" customWidth="1"/>
    <col min="14099" max="14099" width="2.140625" style="269" customWidth="1"/>
    <col min="14100" max="14100" width="5.5703125" style="269" customWidth="1"/>
    <col min="14101" max="14101" width="3.5703125" style="269" customWidth="1"/>
    <col min="14102" max="14102" width="5.5703125" style="269" customWidth="1"/>
    <col min="14103" max="14103" width="3.5703125" style="269" customWidth="1"/>
    <col min="14104" max="14104" width="1.5703125" style="269" customWidth="1"/>
    <col min="14105" max="14105" width="5.5703125" style="269" customWidth="1"/>
    <col min="14106" max="14106" width="3.42578125" style="269" customWidth="1"/>
    <col min="14107" max="14107" width="5.5703125" style="269" customWidth="1"/>
    <col min="14108" max="14108" width="3.5703125" style="269" customWidth="1"/>
    <col min="14109" max="14109" width="1.5703125" style="269" customWidth="1"/>
    <col min="14110" max="14110" width="5.5703125" style="269" customWidth="1"/>
    <col min="14111" max="14111" width="3.42578125" style="269" customWidth="1"/>
    <col min="14112" max="14112" width="5.5703125" style="269" customWidth="1"/>
    <col min="14113" max="14113" width="3.5703125" style="269" customWidth="1"/>
    <col min="14114" max="14114" width="1.5703125" style="269" customWidth="1"/>
    <col min="14115" max="14115" width="3.42578125" style="269" customWidth="1"/>
    <col min="14116" max="14116" width="4.5703125" style="269" customWidth="1"/>
    <col min="14117" max="14117" width="3.42578125" style="269" customWidth="1"/>
    <col min="14118" max="14118" width="5.5703125" style="269" customWidth="1"/>
    <col min="14119" max="14119" width="3.5703125" style="269" customWidth="1"/>
    <col min="14120" max="14334" width="9.140625" style="269"/>
    <col min="14335" max="14335" width="1.42578125" style="269" customWidth="1"/>
    <col min="14336" max="14336" width="5.5703125" style="269" customWidth="1"/>
    <col min="14337" max="14340" width="6.7109375" style="269" customWidth="1"/>
    <col min="14341" max="14342" width="7.5703125" style="269" customWidth="1"/>
    <col min="14343" max="14343" width="8" style="269" customWidth="1"/>
    <col min="14344" max="14351" width="7.5703125" style="269" customWidth="1"/>
    <col min="14352" max="14352" width="6.42578125" style="269" customWidth="1"/>
    <col min="14353" max="14354" width="7.5703125" style="269" customWidth="1"/>
    <col min="14355" max="14355" width="2.140625" style="269" customWidth="1"/>
    <col min="14356" max="14356" width="5.5703125" style="269" customWidth="1"/>
    <col min="14357" max="14357" width="3.5703125" style="269" customWidth="1"/>
    <col min="14358" max="14358" width="5.5703125" style="269" customWidth="1"/>
    <col min="14359" max="14359" width="3.5703125" style="269" customWidth="1"/>
    <col min="14360" max="14360" width="1.5703125" style="269" customWidth="1"/>
    <col min="14361" max="14361" width="5.5703125" style="269" customWidth="1"/>
    <col min="14362" max="14362" width="3.42578125" style="269" customWidth="1"/>
    <col min="14363" max="14363" width="5.5703125" style="269" customWidth="1"/>
    <col min="14364" max="14364" width="3.5703125" style="269" customWidth="1"/>
    <col min="14365" max="14365" width="1.5703125" style="269" customWidth="1"/>
    <col min="14366" max="14366" width="5.5703125" style="269" customWidth="1"/>
    <col min="14367" max="14367" width="3.42578125" style="269" customWidth="1"/>
    <col min="14368" max="14368" width="5.5703125" style="269" customWidth="1"/>
    <col min="14369" max="14369" width="3.5703125" style="269" customWidth="1"/>
    <col min="14370" max="14370" width="1.5703125" style="269" customWidth="1"/>
    <col min="14371" max="14371" width="3.42578125" style="269" customWidth="1"/>
    <col min="14372" max="14372" width="4.5703125" style="269" customWidth="1"/>
    <col min="14373" max="14373" width="3.42578125" style="269" customWidth="1"/>
    <col min="14374" max="14374" width="5.5703125" style="269" customWidth="1"/>
    <col min="14375" max="14375" width="3.5703125" style="269" customWidth="1"/>
    <col min="14376" max="14590" width="9.140625" style="269"/>
    <col min="14591" max="14591" width="1.42578125" style="269" customWidth="1"/>
    <col min="14592" max="14592" width="5.5703125" style="269" customWidth="1"/>
    <col min="14593" max="14596" width="6.7109375" style="269" customWidth="1"/>
    <col min="14597" max="14598" width="7.5703125" style="269" customWidth="1"/>
    <col min="14599" max="14599" width="8" style="269" customWidth="1"/>
    <col min="14600" max="14607" width="7.5703125" style="269" customWidth="1"/>
    <col min="14608" max="14608" width="6.42578125" style="269" customWidth="1"/>
    <col min="14609" max="14610" width="7.5703125" style="269" customWidth="1"/>
    <col min="14611" max="14611" width="2.140625" style="269" customWidth="1"/>
    <col min="14612" max="14612" width="5.5703125" style="269" customWidth="1"/>
    <col min="14613" max="14613" width="3.5703125" style="269" customWidth="1"/>
    <col min="14614" max="14614" width="5.5703125" style="269" customWidth="1"/>
    <col min="14615" max="14615" width="3.5703125" style="269" customWidth="1"/>
    <col min="14616" max="14616" width="1.5703125" style="269" customWidth="1"/>
    <col min="14617" max="14617" width="5.5703125" style="269" customWidth="1"/>
    <col min="14618" max="14618" width="3.42578125" style="269" customWidth="1"/>
    <col min="14619" max="14619" width="5.5703125" style="269" customWidth="1"/>
    <col min="14620" max="14620" width="3.5703125" style="269" customWidth="1"/>
    <col min="14621" max="14621" width="1.5703125" style="269" customWidth="1"/>
    <col min="14622" max="14622" width="5.5703125" style="269" customWidth="1"/>
    <col min="14623" max="14623" width="3.42578125" style="269" customWidth="1"/>
    <col min="14624" max="14624" width="5.5703125" style="269" customWidth="1"/>
    <col min="14625" max="14625" width="3.5703125" style="269" customWidth="1"/>
    <col min="14626" max="14626" width="1.5703125" style="269" customWidth="1"/>
    <col min="14627" max="14627" width="3.42578125" style="269" customWidth="1"/>
    <col min="14628" max="14628" width="4.5703125" style="269" customWidth="1"/>
    <col min="14629" max="14629" width="3.42578125" style="269" customWidth="1"/>
    <col min="14630" max="14630" width="5.5703125" style="269" customWidth="1"/>
    <col min="14631" max="14631" width="3.5703125" style="269" customWidth="1"/>
    <col min="14632" max="14846" width="9.140625" style="269"/>
    <col min="14847" max="14847" width="1.42578125" style="269" customWidth="1"/>
    <col min="14848" max="14848" width="5.5703125" style="269" customWidth="1"/>
    <col min="14849" max="14852" width="6.7109375" style="269" customWidth="1"/>
    <col min="14853" max="14854" width="7.5703125" style="269" customWidth="1"/>
    <col min="14855" max="14855" width="8" style="269" customWidth="1"/>
    <col min="14856" max="14863" width="7.5703125" style="269" customWidth="1"/>
    <col min="14864" max="14864" width="6.42578125" style="269" customWidth="1"/>
    <col min="14865" max="14866" width="7.5703125" style="269" customWidth="1"/>
    <col min="14867" max="14867" width="2.140625" style="269" customWidth="1"/>
    <col min="14868" max="14868" width="5.5703125" style="269" customWidth="1"/>
    <col min="14869" max="14869" width="3.5703125" style="269" customWidth="1"/>
    <col min="14870" max="14870" width="5.5703125" style="269" customWidth="1"/>
    <col min="14871" max="14871" width="3.5703125" style="269" customWidth="1"/>
    <col min="14872" max="14872" width="1.5703125" style="269" customWidth="1"/>
    <col min="14873" max="14873" width="5.5703125" style="269" customWidth="1"/>
    <col min="14874" max="14874" width="3.42578125" style="269" customWidth="1"/>
    <col min="14875" max="14875" width="5.5703125" style="269" customWidth="1"/>
    <col min="14876" max="14876" width="3.5703125" style="269" customWidth="1"/>
    <col min="14877" max="14877" width="1.5703125" style="269" customWidth="1"/>
    <col min="14878" max="14878" width="5.5703125" style="269" customWidth="1"/>
    <col min="14879" max="14879" width="3.42578125" style="269" customWidth="1"/>
    <col min="14880" max="14880" width="5.5703125" style="269" customWidth="1"/>
    <col min="14881" max="14881" width="3.5703125" style="269" customWidth="1"/>
    <col min="14882" max="14882" width="1.5703125" style="269" customWidth="1"/>
    <col min="14883" max="14883" width="3.42578125" style="269" customWidth="1"/>
    <col min="14884" max="14884" width="4.5703125" style="269" customWidth="1"/>
    <col min="14885" max="14885" width="3.42578125" style="269" customWidth="1"/>
    <col min="14886" max="14886" width="5.5703125" style="269" customWidth="1"/>
    <col min="14887" max="14887" width="3.5703125" style="269" customWidth="1"/>
    <col min="14888" max="15102" width="9.140625" style="269"/>
    <col min="15103" max="15103" width="1.42578125" style="269" customWidth="1"/>
    <col min="15104" max="15104" width="5.5703125" style="269" customWidth="1"/>
    <col min="15105" max="15108" width="6.7109375" style="269" customWidth="1"/>
    <col min="15109" max="15110" width="7.5703125" style="269" customWidth="1"/>
    <col min="15111" max="15111" width="8" style="269" customWidth="1"/>
    <col min="15112" max="15119" width="7.5703125" style="269" customWidth="1"/>
    <col min="15120" max="15120" width="6.42578125" style="269" customWidth="1"/>
    <col min="15121" max="15122" width="7.5703125" style="269" customWidth="1"/>
    <col min="15123" max="15123" width="2.140625" style="269" customWidth="1"/>
    <col min="15124" max="15124" width="5.5703125" style="269" customWidth="1"/>
    <col min="15125" max="15125" width="3.5703125" style="269" customWidth="1"/>
    <col min="15126" max="15126" width="5.5703125" style="269" customWidth="1"/>
    <col min="15127" max="15127" width="3.5703125" style="269" customWidth="1"/>
    <col min="15128" max="15128" width="1.5703125" style="269" customWidth="1"/>
    <col min="15129" max="15129" width="5.5703125" style="269" customWidth="1"/>
    <col min="15130" max="15130" width="3.42578125" style="269" customWidth="1"/>
    <col min="15131" max="15131" width="5.5703125" style="269" customWidth="1"/>
    <col min="15132" max="15132" width="3.5703125" style="269" customWidth="1"/>
    <col min="15133" max="15133" width="1.5703125" style="269" customWidth="1"/>
    <col min="15134" max="15134" width="5.5703125" style="269" customWidth="1"/>
    <col min="15135" max="15135" width="3.42578125" style="269" customWidth="1"/>
    <col min="15136" max="15136" width="5.5703125" style="269" customWidth="1"/>
    <col min="15137" max="15137" width="3.5703125" style="269" customWidth="1"/>
    <col min="15138" max="15138" width="1.5703125" style="269" customWidth="1"/>
    <col min="15139" max="15139" width="3.42578125" style="269" customWidth="1"/>
    <col min="15140" max="15140" width="4.5703125" style="269" customWidth="1"/>
    <col min="15141" max="15141" width="3.42578125" style="269" customWidth="1"/>
    <col min="15142" max="15142" width="5.5703125" style="269" customWidth="1"/>
    <col min="15143" max="15143" width="3.5703125" style="269" customWidth="1"/>
    <col min="15144" max="15358" width="9.140625" style="269"/>
    <col min="15359" max="15359" width="1.42578125" style="269" customWidth="1"/>
    <col min="15360" max="15360" width="5.5703125" style="269" customWidth="1"/>
    <col min="15361" max="15364" width="6.7109375" style="269" customWidth="1"/>
    <col min="15365" max="15366" width="7.5703125" style="269" customWidth="1"/>
    <col min="15367" max="15367" width="8" style="269" customWidth="1"/>
    <col min="15368" max="15375" width="7.5703125" style="269" customWidth="1"/>
    <col min="15376" max="15376" width="6.42578125" style="269" customWidth="1"/>
    <col min="15377" max="15378" width="7.5703125" style="269" customWidth="1"/>
    <col min="15379" max="15379" width="2.140625" style="269" customWidth="1"/>
    <col min="15380" max="15380" width="5.5703125" style="269" customWidth="1"/>
    <col min="15381" max="15381" width="3.5703125" style="269" customWidth="1"/>
    <col min="15382" max="15382" width="5.5703125" style="269" customWidth="1"/>
    <col min="15383" max="15383" width="3.5703125" style="269" customWidth="1"/>
    <col min="15384" max="15384" width="1.5703125" style="269" customWidth="1"/>
    <col min="15385" max="15385" width="5.5703125" style="269" customWidth="1"/>
    <col min="15386" max="15386" width="3.42578125" style="269" customWidth="1"/>
    <col min="15387" max="15387" width="5.5703125" style="269" customWidth="1"/>
    <col min="15388" max="15388" width="3.5703125" style="269" customWidth="1"/>
    <col min="15389" max="15389" width="1.5703125" style="269" customWidth="1"/>
    <col min="15390" max="15390" width="5.5703125" style="269" customWidth="1"/>
    <col min="15391" max="15391" width="3.42578125" style="269" customWidth="1"/>
    <col min="15392" max="15392" width="5.5703125" style="269" customWidth="1"/>
    <col min="15393" max="15393" width="3.5703125" style="269" customWidth="1"/>
    <col min="15394" max="15394" width="1.5703125" style="269" customWidth="1"/>
    <col min="15395" max="15395" width="3.42578125" style="269" customWidth="1"/>
    <col min="15396" max="15396" width="4.5703125" style="269" customWidth="1"/>
    <col min="15397" max="15397" width="3.42578125" style="269" customWidth="1"/>
    <col min="15398" max="15398" width="5.5703125" style="269" customWidth="1"/>
    <col min="15399" max="15399" width="3.5703125" style="269" customWidth="1"/>
    <col min="15400" max="15614" width="9.140625" style="269"/>
    <col min="15615" max="15615" width="1.42578125" style="269" customWidth="1"/>
    <col min="15616" max="15616" width="5.5703125" style="269" customWidth="1"/>
    <col min="15617" max="15620" width="6.7109375" style="269" customWidth="1"/>
    <col min="15621" max="15622" width="7.5703125" style="269" customWidth="1"/>
    <col min="15623" max="15623" width="8" style="269" customWidth="1"/>
    <col min="15624" max="15631" width="7.5703125" style="269" customWidth="1"/>
    <col min="15632" max="15632" width="6.42578125" style="269" customWidth="1"/>
    <col min="15633" max="15634" width="7.5703125" style="269" customWidth="1"/>
    <col min="15635" max="15635" width="2.140625" style="269" customWidth="1"/>
    <col min="15636" max="15636" width="5.5703125" style="269" customWidth="1"/>
    <col min="15637" max="15637" width="3.5703125" style="269" customWidth="1"/>
    <col min="15638" max="15638" width="5.5703125" style="269" customWidth="1"/>
    <col min="15639" max="15639" width="3.5703125" style="269" customWidth="1"/>
    <col min="15640" max="15640" width="1.5703125" style="269" customWidth="1"/>
    <col min="15641" max="15641" width="5.5703125" style="269" customWidth="1"/>
    <col min="15642" max="15642" width="3.42578125" style="269" customWidth="1"/>
    <col min="15643" max="15643" width="5.5703125" style="269" customWidth="1"/>
    <col min="15644" max="15644" width="3.5703125" style="269" customWidth="1"/>
    <col min="15645" max="15645" width="1.5703125" style="269" customWidth="1"/>
    <col min="15646" max="15646" width="5.5703125" style="269" customWidth="1"/>
    <col min="15647" max="15647" width="3.42578125" style="269" customWidth="1"/>
    <col min="15648" max="15648" width="5.5703125" style="269" customWidth="1"/>
    <col min="15649" max="15649" width="3.5703125" style="269" customWidth="1"/>
    <col min="15650" max="15650" width="1.5703125" style="269" customWidth="1"/>
    <col min="15651" max="15651" width="3.42578125" style="269" customWidth="1"/>
    <col min="15652" max="15652" width="4.5703125" style="269" customWidth="1"/>
    <col min="15653" max="15653" width="3.42578125" style="269" customWidth="1"/>
    <col min="15654" max="15654" width="5.5703125" style="269" customWidth="1"/>
    <col min="15655" max="15655" width="3.5703125" style="269" customWidth="1"/>
    <col min="15656" max="15870" width="9.140625" style="269"/>
    <col min="15871" max="15871" width="1.42578125" style="269" customWidth="1"/>
    <col min="15872" max="15872" width="5.5703125" style="269" customWidth="1"/>
    <col min="15873" max="15876" width="6.7109375" style="269" customWidth="1"/>
    <col min="15877" max="15878" width="7.5703125" style="269" customWidth="1"/>
    <col min="15879" max="15879" width="8" style="269" customWidth="1"/>
    <col min="15880" max="15887" width="7.5703125" style="269" customWidth="1"/>
    <col min="15888" max="15888" width="6.42578125" style="269" customWidth="1"/>
    <col min="15889" max="15890" width="7.5703125" style="269" customWidth="1"/>
    <col min="15891" max="15891" width="2.140625" style="269" customWidth="1"/>
    <col min="15892" max="15892" width="5.5703125" style="269" customWidth="1"/>
    <col min="15893" max="15893" width="3.5703125" style="269" customWidth="1"/>
    <col min="15894" max="15894" width="5.5703125" style="269" customWidth="1"/>
    <col min="15895" max="15895" width="3.5703125" style="269" customWidth="1"/>
    <col min="15896" max="15896" width="1.5703125" style="269" customWidth="1"/>
    <col min="15897" max="15897" width="5.5703125" style="269" customWidth="1"/>
    <col min="15898" max="15898" width="3.42578125" style="269" customWidth="1"/>
    <col min="15899" max="15899" width="5.5703125" style="269" customWidth="1"/>
    <col min="15900" max="15900" width="3.5703125" style="269" customWidth="1"/>
    <col min="15901" max="15901" width="1.5703125" style="269" customWidth="1"/>
    <col min="15902" max="15902" width="5.5703125" style="269" customWidth="1"/>
    <col min="15903" max="15903" width="3.42578125" style="269" customWidth="1"/>
    <col min="15904" max="15904" width="5.5703125" style="269" customWidth="1"/>
    <col min="15905" max="15905" width="3.5703125" style="269" customWidth="1"/>
    <col min="15906" max="15906" width="1.5703125" style="269" customWidth="1"/>
    <col min="15907" max="15907" width="3.42578125" style="269" customWidth="1"/>
    <col min="15908" max="15908" width="4.5703125" style="269" customWidth="1"/>
    <col min="15909" max="15909" width="3.42578125" style="269" customWidth="1"/>
    <col min="15910" max="15910" width="5.5703125" style="269" customWidth="1"/>
    <col min="15911" max="15911" width="3.5703125" style="269" customWidth="1"/>
    <col min="15912" max="16126" width="9.140625" style="269"/>
    <col min="16127" max="16127" width="1.42578125" style="269" customWidth="1"/>
    <col min="16128" max="16128" width="5.5703125" style="269" customWidth="1"/>
    <col min="16129" max="16132" width="6.7109375" style="269" customWidth="1"/>
    <col min="16133" max="16134" width="7.5703125" style="269" customWidth="1"/>
    <col min="16135" max="16135" width="8" style="269" customWidth="1"/>
    <col min="16136" max="16143" width="7.5703125" style="269" customWidth="1"/>
    <col min="16144" max="16144" width="6.42578125" style="269" customWidth="1"/>
    <col min="16145" max="16146" width="7.5703125" style="269" customWidth="1"/>
    <col min="16147" max="16147" width="2.140625" style="269" customWidth="1"/>
    <col min="16148" max="16148" width="5.5703125" style="269" customWidth="1"/>
    <col min="16149" max="16149" width="3.5703125" style="269" customWidth="1"/>
    <col min="16150" max="16150" width="5.5703125" style="269" customWidth="1"/>
    <col min="16151" max="16151" width="3.5703125" style="269" customWidth="1"/>
    <col min="16152" max="16152" width="1.5703125" style="269" customWidth="1"/>
    <col min="16153" max="16153" width="5.5703125" style="269" customWidth="1"/>
    <col min="16154" max="16154" width="3.42578125" style="269" customWidth="1"/>
    <col min="16155" max="16155" width="5.5703125" style="269" customWidth="1"/>
    <col min="16156" max="16156" width="3.5703125" style="269" customWidth="1"/>
    <col min="16157" max="16157" width="1.5703125" style="269" customWidth="1"/>
    <col min="16158" max="16158" width="5.5703125" style="269" customWidth="1"/>
    <col min="16159" max="16159" width="3.42578125" style="269" customWidth="1"/>
    <col min="16160" max="16160" width="5.5703125" style="269" customWidth="1"/>
    <col min="16161" max="16161" width="3.5703125" style="269" customWidth="1"/>
    <col min="16162" max="16162" width="1.5703125" style="269" customWidth="1"/>
    <col min="16163" max="16163" width="3.42578125" style="269" customWidth="1"/>
    <col min="16164" max="16164" width="4.5703125" style="269" customWidth="1"/>
    <col min="16165" max="16165" width="3.42578125" style="269" customWidth="1"/>
    <col min="16166" max="16166" width="5.5703125" style="269" customWidth="1"/>
    <col min="16167" max="16167" width="3.5703125" style="269" customWidth="1"/>
    <col min="16168" max="16384" width="9.140625" style="269"/>
  </cols>
  <sheetData>
    <row r="1" spans="1:244" ht="26.25">
      <c r="A1" s="265"/>
      <c r="B1" s="266"/>
      <c r="C1" s="266"/>
      <c r="D1" s="266"/>
      <c r="E1" s="267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8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  <c r="BJ1" s="265"/>
      <c r="BK1" s="265"/>
      <c r="BL1" s="265"/>
      <c r="BM1" s="265"/>
      <c r="BN1" s="265"/>
      <c r="BO1" s="265"/>
      <c r="BP1" s="265"/>
      <c r="BQ1" s="265"/>
      <c r="BR1" s="265"/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5"/>
      <c r="CH1" s="265"/>
      <c r="CI1" s="265"/>
      <c r="CJ1" s="265"/>
      <c r="CK1" s="265"/>
      <c r="CL1" s="265"/>
      <c r="CM1" s="265"/>
      <c r="CN1" s="265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5"/>
      <c r="DA1" s="265"/>
      <c r="DB1" s="265"/>
      <c r="DC1" s="26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5"/>
      <c r="EB1" s="265"/>
      <c r="EC1" s="265"/>
      <c r="ED1" s="265"/>
      <c r="EE1" s="265"/>
      <c r="EF1" s="265"/>
      <c r="EG1" s="265"/>
      <c r="EH1" s="265"/>
      <c r="EI1" s="265"/>
      <c r="EJ1" s="265"/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5"/>
      <c r="FV1" s="265"/>
      <c r="FW1" s="265"/>
      <c r="FX1" s="265"/>
      <c r="FY1" s="265"/>
      <c r="FZ1" s="265"/>
      <c r="GA1" s="265"/>
      <c r="GB1" s="265"/>
      <c r="GC1" s="265"/>
      <c r="GD1" s="265"/>
      <c r="GE1" s="265"/>
      <c r="GF1" s="265"/>
      <c r="GG1" s="265"/>
      <c r="GH1" s="265"/>
      <c r="GI1" s="265"/>
      <c r="GJ1" s="265"/>
      <c r="GK1" s="265"/>
      <c r="GL1" s="265"/>
      <c r="GM1" s="265"/>
      <c r="GN1" s="265"/>
      <c r="GO1" s="265"/>
      <c r="GP1" s="265"/>
      <c r="GQ1" s="265"/>
      <c r="GR1" s="265"/>
      <c r="GS1" s="265"/>
      <c r="GT1" s="265"/>
      <c r="GU1" s="265"/>
      <c r="GV1" s="265"/>
      <c r="GW1" s="265"/>
      <c r="GX1" s="265"/>
      <c r="GY1" s="265"/>
      <c r="GZ1" s="265"/>
      <c r="HA1" s="265"/>
      <c r="HB1" s="265"/>
      <c r="HC1" s="265"/>
      <c r="HD1" s="265"/>
      <c r="HE1" s="265"/>
      <c r="HF1" s="265"/>
      <c r="HG1" s="265"/>
      <c r="HH1" s="265"/>
      <c r="HI1" s="265"/>
      <c r="HJ1" s="265"/>
      <c r="HK1" s="265"/>
      <c r="HL1" s="265"/>
      <c r="HM1" s="265"/>
      <c r="HN1" s="265"/>
      <c r="HO1" s="265"/>
      <c r="HP1" s="265"/>
      <c r="HQ1" s="265"/>
      <c r="HR1" s="265"/>
      <c r="HS1" s="265"/>
      <c r="HT1" s="265"/>
      <c r="HU1" s="265"/>
      <c r="HV1" s="265"/>
      <c r="HW1" s="265"/>
      <c r="HX1" s="265"/>
      <c r="HY1" s="265"/>
      <c r="HZ1" s="265"/>
      <c r="IA1" s="265"/>
      <c r="IB1" s="265"/>
      <c r="IC1" s="265"/>
      <c r="ID1" s="265"/>
      <c r="IE1" s="265"/>
      <c r="IF1" s="265"/>
      <c r="IG1" s="265"/>
      <c r="IH1" s="265"/>
      <c r="II1" s="265"/>
      <c r="IJ1" s="265"/>
    </row>
    <row r="2" spans="1:244" ht="26.25">
      <c r="A2" s="265"/>
      <c r="B2" s="388" t="s">
        <v>60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265"/>
      <c r="S2" s="268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5"/>
      <c r="AZ2" s="265"/>
      <c r="BA2" s="265"/>
      <c r="BB2" s="265"/>
      <c r="BC2" s="265"/>
      <c r="BD2" s="265"/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5"/>
      <c r="BP2" s="265"/>
      <c r="BQ2" s="265"/>
      <c r="BR2" s="265"/>
      <c r="BS2" s="265"/>
      <c r="BT2" s="265"/>
      <c r="BU2" s="265"/>
      <c r="BV2" s="265"/>
      <c r="BW2" s="265"/>
      <c r="BX2" s="265"/>
      <c r="BY2" s="265"/>
      <c r="BZ2" s="265"/>
      <c r="CA2" s="265"/>
      <c r="CB2" s="265"/>
      <c r="CC2" s="265"/>
      <c r="CD2" s="265"/>
      <c r="CE2" s="265"/>
      <c r="CF2" s="265"/>
      <c r="CG2" s="265"/>
      <c r="CH2" s="265"/>
      <c r="CI2" s="265"/>
      <c r="CJ2" s="265"/>
      <c r="CK2" s="265"/>
      <c r="CL2" s="265"/>
      <c r="CM2" s="265"/>
      <c r="CN2" s="265"/>
      <c r="CO2" s="265"/>
      <c r="CP2" s="265"/>
      <c r="CQ2" s="265"/>
      <c r="CR2" s="265"/>
      <c r="CS2" s="265"/>
      <c r="CT2" s="265"/>
      <c r="CU2" s="265"/>
      <c r="CV2" s="265"/>
      <c r="CW2" s="265"/>
      <c r="CX2" s="265"/>
      <c r="CY2" s="265"/>
      <c r="CZ2" s="265"/>
      <c r="DA2" s="265"/>
      <c r="DB2" s="265"/>
      <c r="DC2" s="265"/>
      <c r="DD2" s="265"/>
      <c r="DE2" s="265"/>
      <c r="DF2" s="265"/>
      <c r="DG2" s="265"/>
      <c r="DH2" s="265"/>
      <c r="DI2" s="265"/>
      <c r="DJ2" s="265"/>
      <c r="DK2" s="265"/>
      <c r="DL2" s="265"/>
      <c r="DM2" s="265"/>
      <c r="DN2" s="265"/>
      <c r="DO2" s="265"/>
      <c r="DP2" s="265"/>
      <c r="DQ2" s="265"/>
      <c r="DR2" s="265"/>
      <c r="DS2" s="265"/>
      <c r="DT2" s="265"/>
      <c r="DU2" s="265"/>
      <c r="DV2" s="265"/>
      <c r="DW2" s="265"/>
      <c r="DX2" s="265"/>
      <c r="DY2" s="265"/>
      <c r="DZ2" s="265"/>
      <c r="EA2" s="265"/>
      <c r="EB2" s="265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265"/>
      <c r="EW2" s="265"/>
      <c r="EX2" s="265"/>
      <c r="EY2" s="265"/>
      <c r="EZ2" s="265"/>
      <c r="FA2" s="265"/>
      <c r="FB2" s="265"/>
      <c r="FC2" s="265"/>
      <c r="FD2" s="265"/>
      <c r="FE2" s="265"/>
      <c r="FF2" s="265"/>
      <c r="FG2" s="265"/>
      <c r="FH2" s="265"/>
      <c r="FI2" s="265"/>
      <c r="FJ2" s="265"/>
      <c r="FK2" s="265"/>
      <c r="FL2" s="265"/>
      <c r="FM2" s="265"/>
      <c r="FN2" s="265"/>
      <c r="FO2" s="265"/>
      <c r="FP2" s="265"/>
      <c r="FQ2" s="265"/>
      <c r="FR2" s="265"/>
      <c r="FS2" s="265"/>
      <c r="FT2" s="265"/>
      <c r="FU2" s="265"/>
      <c r="FV2" s="265"/>
      <c r="FW2" s="265"/>
      <c r="FX2" s="265"/>
      <c r="FY2" s="265"/>
      <c r="FZ2" s="265"/>
      <c r="GA2" s="265"/>
      <c r="GB2" s="265"/>
      <c r="GC2" s="265"/>
      <c r="GD2" s="265"/>
      <c r="GE2" s="265"/>
      <c r="GF2" s="265"/>
      <c r="GG2" s="265"/>
      <c r="GH2" s="265"/>
      <c r="GI2" s="265"/>
      <c r="GJ2" s="265"/>
      <c r="GK2" s="265"/>
      <c r="GL2" s="265"/>
      <c r="GM2" s="265"/>
      <c r="GN2" s="265"/>
      <c r="GO2" s="265"/>
      <c r="GP2" s="265"/>
      <c r="GQ2" s="265"/>
      <c r="GR2" s="265"/>
      <c r="GS2" s="265"/>
      <c r="GT2" s="265"/>
      <c r="GU2" s="265"/>
      <c r="GV2" s="265"/>
      <c r="GW2" s="265"/>
      <c r="GX2" s="265"/>
      <c r="GY2" s="265"/>
      <c r="GZ2" s="265"/>
      <c r="HA2" s="265"/>
      <c r="HB2" s="265"/>
      <c r="HC2" s="265"/>
      <c r="HD2" s="265"/>
      <c r="HE2" s="265"/>
      <c r="HF2" s="265"/>
      <c r="HG2" s="265"/>
      <c r="HH2" s="265"/>
      <c r="HI2" s="265"/>
      <c r="HJ2" s="265"/>
      <c r="HK2" s="265"/>
      <c r="HL2" s="265"/>
      <c r="HM2" s="265"/>
      <c r="HN2" s="265"/>
      <c r="HO2" s="265"/>
      <c r="HP2" s="265"/>
      <c r="HQ2" s="265"/>
      <c r="HR2" s="265"/>
      <c r="HS2" s="265"/>
      <c r="HT2" s="265"/>
      <c r="HU2" s="265"/>
      <c r="HV2" s="265"/>
      <c r="HW2" s="265"/>
      <c r="HX2" s="265"/>
      <c r="HY2" s="265"/>
      <c r="HZ2" s="265"/>
      <c r="IA2" s="265"/>
      <c r="IB2" s="265"/>
      <c r="IC2" s="265"/>
      <c r="ID2" s="265"/>
      <c r="IE2" s="265"/>
      <c r="IF2" s="265"/>
      <c r="IG2" s="265"/>
      <c r="IH2" s="265"/>
      <c r="II2" s="265"/>
      <c r="IJ2" s="265"/>
    </row>
    <row r="3" spans="1:244" ht="17.100000000000001" customHeight="1">
      <c r="B3" s="454" t="s">
        <v>0</v>
      </c>
      <c r="C3" s="455" t="s">
        <v>1</v>
      </c>
      <c r="D3" s="456"/>
      <c r="E3" s="456"/>
      <c r="F3" s="456"/>
      <c r="G3" s="457"/>
      <c r="H3" s="455" t="s">
        <v>2</v>
      </c>
      <c r="I3" s="457"/>
      <c r="J3" s="455" t="s">
        <v>3</v>
      </c>
      <c r="K3" s="457"/>
      <c r="L3" s="455" t="s">
        <v>4</v>
      </c>
      <c r="M3" s="457"/>
      <c r="N3" s="458" t="s">
        <v>184</v>
      </c>
      <c r="O3" s="459"/>
      <c r="P3" s="460" t="s">
        <v>185</v>
      </c>
      <c r="Q3" s="461"/>
      <c r="R3" s="462"/>
      <c r="S3" s="463" t="s">
        <v>5</v>
      </c>
      <c r="T3" s="463" t="s">
        <v>6</v>
      </c>
      <c r="U3" s="463" t="s">
        <v>186</v>
      </c>
      <c r="V3" s="463" t="s">
        <v>187</v>
      </c>
      <c r="W3" s="463" t="s">
        <v>188</v>
      </c>
    </row>
    <row r="4" spans="1:244" ht="17.100000000000001" customHeight="1">
      <c r="B4" s="464"/>
      <c r="C4" s="465" t="s">
        <v>7</v>
      </c>
      <c r="D4" s="466"/>
      <c r="E4" s="466"/>
      <c r="F4" s="466"/>
      <c r="G4" s="467"/>
      <c r="H4" s="465" t="s">
        <v>8</v>
      </c>
      <c r="I4" s="467"/>
      <c r="J4" s="465" t="s">
        <v>9</v>
      </c>
      <c r="K4" s="467"/>
      <c r="L4" s="465" t="s">
        <v>10</v>
      </c>
      <c r="M4" s="467"/>
      <c r="N4" s="468"/>
      <c r="O4" s="469"/>
      <c r="P4" s="470"/>
      <c r="Q4" s="471"/>
      <c r="R4" s="462"/>
      <c r="S4" s="472"/>
      <c r="T4" s="472"/>
      <c r="U4" s="472"/>
      <c r="V4" s="472"/>
      <c r="W4" s="472"/>
    </row>
    <row r="5" spans="1:244" ht="17.100000000000001" customHeight="1">
      <c r="B5" s="473" t="str">
        <f>Data!I9</f>
        <v>g</v>
      </c>
      <c r="C5" s="474" t="str">
        <f>B5</f>
        <v>g</v>
      </c>
      <c r="D5" s="475"/>
      <c r="E5" s="475"/>
      <c r="F5" s="475"/>
      <c r="G5" s="476"/>
      <c r="H5" s="474" t="str">
        <f>C5</f>
        <v>g</v>
      </c>
      <c r="I5" s="476"/>
      <c r="J5" s="474" t="str">
        <f>H5</f>
        <v>g</v>
      </c>
      <c r="K5" s="476"/>
      <c r="L5" s="474" t="str">
        <f>J5</f>
        <v>g</v>
      </c>
      <c r="M5" s="476"/>
      <c r="N5" s="477"/>
      <c r="O5" s="478"/>
      <c r="P5" s="479"/>
      <c r="Q5" s="480"/>
      <c r="R5" s="462"/>
      <c r="S5" s="481"/>
      <c r="T5" s="481"/>
      <c r="U5" s="481"/>
      <c r="V5" s="481"/>
      <c r="W5" s="482"/>
    </row>
    <row r="6" spans="1:244">
      <c r="B6" s="483" t="s">
        <v>11</v>
      </c>
      <c r="C6" s="484" t="s">
        <v>11</v>
      </c>
      <c r="D6" s="485"/>
      <c r="E6" s="485"/>
      <c r="F6" s="486"/>
      <c r="G6" s="487" t="s">
        <v>6</v>
      </c>
      <c r="H6" s="483" t="s">
        <v>11</v>
      </c>
      <c r="I6" s="487" t="s">
        <v>6</v>
      </c>
      <c r="J6" s="483" t="s">
        <v>11</v>
      </c>
      <c r="K6" s="487" t="s">
        <v>6</v>
      </c>
      <c r="L6" s="483" t="s">
        <v>11</v>
      </c>
      <c r="M6" s="487" t="s">
        <v>6</v>
      </c>
      <c r="N6" s="488" t="s">
        <v>11</v>
      </c>
      <c r="O6" s="489" t="s">
        <v>189</v>
      </c>
      <c r="P6" s="490" t="s">
        <v>11</v>
      </c>
      <c r="Q6" s="489" t="s">
        <v>189</v>
      </c>
      <c r="R6" s="462"/>
      <c r="S6" s="491" t="s">
        <v>11</v>
      </c>
      <c r="T6" s="492" t="s">
        <v>11</v>
      </c>
      <c r="U6" s="491" t="s">
        <v>11</v>
      </c>
      <c r="V6" s="493" t="s">
        <v>11</v>
      </c>
      <c r="W6" s="491" t="s">
        <v>11</v>
      </c>
    </row>
    <row r="7" spans="1:244">
      <c r="B7" s="441">
        <f>Data!A32</f>
        <v>0</v>
      </c>
      <c r="C7" s="442"/>
      <c r="D7" s="442"/>
      <c r="E7" s="442"/>
      <c r="F7" s="442"/>
      <c r="G7" s="443">
        <f>((C7+D7+E7+F7)/10^3/2)</f>
        <v>0</v>
      </c>
      <c r="H7" s="444">
        <f>(B7*0.000001)</f>
        <v>0</v>
      </c>
      <c r="I7" s="443">
        <f>H7/SQRT(3)</f>
        <v>0</v>
      </c>
      <c r="J7" s="444">
        <f>Data!O9/2</f>
        <v>5.0000000000000001E-4</v>
      </c>
      <c r="K7" s="443">
        <f t="shared" ref="K7" si="0">J7/SQRT(3)</f>
        <v>2.886751345948129E-4</v>
      </c>
      <c r="L7" s="444" t="str">
        <f>Data!X32</f>
        <v/>
      </c>
      <c r="M7" s="443" t="str">
        <f>IF(L7="","",L7/1)</f>
        <v/>
      </c>
      <c r="N7" s="445">
        <f>Data!E52</f>
        <v>0</v>
      </c>
      <c r="O7" s="446">
        <f>N7/(2*SQRT(3))</f>
        <v>0</v>
      </c>
      <c r="P7" s="447">
        <f>(4*(1*10^-6)*B7)</f>
        <v>0</v>
      </c>
      <c r="Q7" s="448">
        <f>P7/(2*SQRT(3))</f>
        <v>0</v>
      </c>
      <c r="R7" s="440"/>
      <c r="S7" s="449">
        <f>SQRT(SUMSQ(G7,I7,K7,M7,O7,Q7))</f>
        <v>2.886751345948129E-4</v>
      </c>
      <c r="T7" s="450" t="e">
        <f t="shared" ref="T7:T17" si="1">M7/1</f>
        <v>#VALUE!</v>
      </c>
      <c r="U7" s="451" t="e">
        <f>IF(T7=0,"∞",(S7^4/(T7^4/3)))</f>
        <v>#VALUE!</v>
      </c>
      <c r="V7" s="452" t="e">
        <f>IF(U7="∞",2,_xlfn.T.INV.2T(0.0455,U7))</f>
        <v>#VALUE!</v>
      </c>
      <c r="W7" s="453" t="e">
        <f>(S7*V7)</f>
        <v>#VALUE!</v>
      </c>
    </row>
    <row r="8" spans="1:244" ht="21" customHeight="1">
      <c r="B8" s="441">
        <f>Data!A33</f>
        <v>60</v>
      </c>
      <c r="C8" s="442"/>
      <c r="D8" s="442"/>
      <c r="E8" s="442"/>
      <c r="F8" s="442"/>
      <c r="G8" s="443">
        <f>((C8+D8+E8+F8)/10^3/2)</f>
        <v>0</v>
      </c>
      <c r="H8" s="444">
        <f t="shared" ref="H8:H17" si="2">(B8*0.000001)</f>
        <v>5.9999999999999995E-5</v>
      </c>
      <c r="I8" s="443">
        <f>H8/SQRT(3)</f>
        <v>3.4641016151377547E-5</v>
      </c>
      <c r="J8" s="444">
        <f>Data!O9/2</f>
        <v>5.0000000000000001E-4</v>
      </c>
      <c r="K8" s="443">
        <f t="shared" ref="K8:K16" si="3">J8/SQRT(3)</f>
        <v>2.886751345948129E-4</v>
      </c>
      <c r="L8" s="444" t="str">
        <f>Data!X33</f>
        <v/>
      </c>
      <c r="M8" s="443" t="str">
        <f t="shared" ref="M8:M17" si="4">IF(L8="","",L8/1)</f>
        <v/>
      </c>
      <c r="N8" s="445">
        <f>Data!E52</f>
        <v>0</v>
      </c>
      <c r="O8" s="446">
        <f t="shared" ref="O8:O17" si="5">N8/(2*SQRT(3))</f>
        <v>0</v>
      </c>
      <c r="P8" s="447">
        <f t="shared" ref="P8:P17" si="6">(4*(1*10^-6)*B8)</f>
        <v>2.3999999999999998E-4</v>
      </c>
      <c r="Q8" s="448">
        <f t="shared" ref="Q8:Q17" si="7">P8/(2*SQRT(3))</f>
        <v>6.9282032302755094E-5</v>
      </c>
      <c r="R8" s="440"/>
      <c r="S8" s="449">
        <f t="shared" ref="S8:S17" si="8">SQRT(SUMSQ(G8,I8,K8,M8,O8,Q8))</f>
        <v>2.9888682361946527E-4</v>
      </c>
      <c r="T8" s="450" t="e">
        <f t="shared" si="1"/>
        <v>#VALUE!</v>
      </c>
      <c r="U8" s="451" t="e">
        <f t="shared" ref="U8:U17" si="9">IF(T8=0,"∞",(S8^4/(T8^4/3)))</f>
        <v>#VALUE!</v>
      </c>
      <c r="V8" s="452" t="e">
        <f t="shared" ref="V8:V17" si="10">IF(U8="∞",2,_xlfn.T.INV.2T(0.0455,U8))</f>
        <v>#VALUE!</v>
      </c>
      <c r="W8" s="453" t="e">
        <f>(S8*V8)</f>
        <v>#VALUE!</v>
      </c>
    </row>
    <row r="9" spans="1:244" ht="21" customHeight="1">
      <c r="B9" s="441">
        <f>Data!A34</f>
        <v>120</v>
      </c>
      <c r="C9" s="442"/>
      <c r="D9" s="442"/>
      <c r="E9" s="442"/>
      <c r="F9" s="442"/>
      <c r="G9" s="443">
        <f t="shared" ref="G9:G17" si="11">((C9+D9+E9+F9)/10^3/2)</f>
        <v>0</v>
      </c>
      <c r="H9" s="444">
        <f t="shared" si="2"/>
        <v>1.1999999999999999E-4</v>
      </c>
      <c r="I9" s="443">
        <f t="shared" ref="I9:I16" si="12">H9/SQRT(3)</f>
        <v>6.9282032302755094E-5</v>
      </c>
      <c r="J9" s="444">
        <f>J8</f>
        <v>5.0000000000000001E-4</v>
      </c>
      <c r="K9" s="443">
        <f t="shared" si="3"/>
        <v>2.886751345948129E-4</v>
      </c>
      <c r="L9" s="444" t="str">
        <f>Data!X34</f>
        <v/>
      </c>
      <c r="M9" s="443" t="str">
        <f t="shared" si="4"/>
        <v/>
      </c>
      <c r="N9" s="445">
        <f>Data!E52</f>
        <v>0</v>
      </c>
      <c r="O9" s="446">
        <f t="shared" si="5"/>
        <v>0</v>
      </c>
      <c r="P9" s="447">
        <f t="shared" si="6"/>
        <v>4.7999999999999996E-4</v>
      </c>
      <c r="Q9" s="448">
        <f t="shared" si="7"/>
        <v>1.3856406460551019E-4</v>
      </c>
      <c r="R9" s="440"/>
      <c r="S9" s="449">
        <f t="shared" si="8"/>
        <v>3.2761766334148308E-4</v>
      </c>
      <c r="T9" s="450" t="e">
        <f t="shared" si="1"/>
        <v>#VALUE!</v>
      </c>
      <c r="U9" s="451" t="e">
        <f t="shared" si="9"/>
        <v>#VALUE!</v>
      </c>
      <c r="V9" s="452" t="e">
        <f t="shared" si="10"/>
        <v>#VALUE!</v>
      </c>
      <c r="W9" s="453" t="e">
        <f t="shared" ref="W9:W17" si="13">(S9*V9)</f>
        <v>#VALUE!</v>
      </c>
    </row>
    <row r="10" spans="1:244" ht="21" customHeight="1">
      <c r="B10" s="441">
        <f>Data!A35</f>
        <v>180</v>
      </c>
      <c r="C10" s="442"/>
      <c r="D10" s="442"/>
      <c r="E10" s="442"/>
      <c r="F10" s="442"/>
      <c r="G10" s="443">
        <f t="shared" si="11"/>
        <v>0</v>
      </c>
      <c r="H10" s="444">
        <f t="shared" si="2"/>
        <v>1.7999999999999998E-4</v>
      </c>
      <c r="I10" s="443">
        <f t="shared" si="12"/>
        <v>1.0392304845413263E-4</v>
      </c>
      <c r="J10" s="444">
        <f t="shared" ref="J10:J17" si="14">J9</f>
        <v>5.0000000000000001E-4</v>
      </c>
      <c r="K10" s="443">
        <f t="shared" si="3"/>
        <v>2.886751345948129E-4</v>
      </c>
      <c r="L10" s="444" t="str">
        <f>Data!X35</f>
        <v/>
      </c>
      <c r="M10" s="443" t="str">
        <f t="shared" si="4"/>
        <v/>
      </c>
      <c r="N10" s="445">
        <f>Data!E52</f>
        <v>0</v>
      </c>
      <c r="O10" s="446">
        <f t="shared" si="5"/>
        <v>0</v>
      </c>
      <c r="P10" s="447">
        <f t="shared" si="6"/>
        <v>7.1999999999999994E-4</v>
      </c>
      <c r="Q10" s="448">
        <f t="shared" si="7"/>
        <v>2.0784609690826527E-4</v>
      </c>
      <c r="R10" s="440"/>
      <c r="S10" s="449">
        <f t="shared" si="8"/>
        <v>3.7058512292499461E-4</v>
      </c>
      <c r="T10" s="450" t="e">
        <f t="shared" si="1"/>
        <v>#VALUE!</v>
      </c>
      <c r="U10" s="451" t="e">
        <f t="shared" si="9"/>
        <v>#VALUE!</v>
      </c>
      <c r="V10" s="452" t="e">
        <f t="shared" si="10"/>
        <v>#VALUE!</v>
      </c>
      <c r="W10" s="453" t="e">
        <f t="shared" si="13"/>
        <v>#VALUE!</v>
      </c>
    </row>
    <row r="11" spans="1:244" ht="21" customHeight="1">
      <c r="B11" s="441">
        <f>Data!A36</f>
        <v>240</v>
      </c>
      <c r="C11" s="442"/>
      <c r="D11" s="442"/>
      <c r="E11" s="442"/>
      <c r="F11" s="442"/>
      <c r="G11" s="443">
        <f t="shared" si="11"/>
        <v>0</v>
      </c>
      <c r="H11" s="444">
        <f t="shared" si="2"/>
        <v>2.3999999999999998E-4</v>
      </c>
      <c r="I11" s="443">
        <f t="shared" si="12"/>
        <v>1.3856406460551019E-4</v>
      </c>
      <c r="J11" s="444">
        <f t="shared" si="14"/>
        <v>5.0000000000000001E-4</v>
      </c>
      <c r="K11" s="443">
        <f t="shared" si="3"/>
        <v>2.886751345948129E-4</v>
      </c>
      <c r="L11" s="444" t="str">
        <f>Data!X36</f>
        <v/>
      </c>
      <c r="M11" s="443" t="str">
        <f t="shared" si="4"/>
        <v/>
      </c>
      <c r="N11" s="445">
        <f>Data!E52</f>
        <v>0</v>
      </c>
      <c r="O11" s="446">
        <f t="shared" si="5"/>
        <v>0</v>
      </c>
      <c r="P11" s="447">
        <f t="shared" si="6"/>
        <v>9.5999999999999992E-4</v>
      </c>
      <c r="Q11" s="448">
        <f t="shared" si="7"/>
        <v>2.7712812921102038E-4</v>
      </c>
      <c r="R11" s="440"/>
      <c r="S11" s="449">
        <f t="shared" si="8"/>
        <v>4.2347766568419322E-4</v>
      </c>
      <c r="T11" s="450" t="e">
        <f t="shared" si="1"/>
        <v>#VALUE!</v>
      </c>
      <c r="U11" s="451" t="e">
        <f t="shared" si="9"/>
        <v>#VALUE!</v>
      </c>
      <c r="V11" s="452" t="e">
        <f t="shared" si="10"/>
        <v>#VALUE!</v>
      </c>
      <c r="W11" s="453" t="e">
        <f t="shared" si="13"/>
        <v>#VALUE!</v>
      </c>
    </row>
    <row r="12" spans="1:244" ht="21" customHeight="1">
      <c r="B12" s="441">
        <f>Data!A37</f>
        <v>300</v>
      </c>
      <c r="C12" s="442"/>
      <c r="D12" s="442"/>
      <c r="E12" s="442"/>
      <c r="F12" s="442"/>
      <c r="G12" s="443">
        <f t="shared" si="11"/>
        <v>0</v>
      </c>
      <c r="H12" s="444">
        <f t="shared" si="2"/>
        <v>2.9999999999999997E-4</v>
      </c>
      <c r="I12" s="443">
        <f t="shared" si="12"/>
        <v>1.7320508075688773E-4</v>
      </c>
      <c r="J12" s="444">
        <f t="shared" si="14"/>
        <v>5.0000000000000001E-4</v>
      </c>
      <c r="K12" s="443">
        <f t="shared" si="3"/>
        <v>2.886751345948129E-4</v>
      </c>
      <c r="L12" s="444" t="str">
        <f>Data!X37</f>
        <v/>
      </c>
      <c r="M12" s="443" t="str">
        <f t="shared" si="4"/>
        <v/>
      </c>
      <c r="N12" s="445">
        <f>Data!E52</f>
        <v>0</v>
      </c>
      <c r="O12" s="446">
        <f t="shared" si="5"/>
        <v>0</v>
      </c>
      <c r="P12" s="447">
        <f t="shared" si="6"/>
        <v>1.1999999999999999E-3</v>
      </c>
      <c r="Q12" s="448">
        <f t="shared" si="7"/>
        <v>3.4641016151377546E-4</v>
      </c>
      <c r="R12" s="440"/>
      <c r="S12" s="449">
        <f t="shared" si="8"/>
        <v>4.8304589153964797E-4</v>
      </c>
      <c r="T12" s="450" t="e">
        <f t="shared" si="1"/>
        <v>#VALUE!</v>
      </c>
      <c r="U12" s="451" t="e">
        <f t="shared" si="9"/>
        <v>#VALUE!</v>
      </c>
      <c r="V12" s="452" t="e">
        <f t="shared" si="10"/>
        <v>#VALUE!</v>
      </c>
      <c r="W12" s="453" t="e">
        <f t="shared" si="13"/>
        <v>#VALUE!</v>
      </c>
    </row>
    <row r="13" spans="1:244" ht="21" customHeight="1">
      <c r="B13" s="441">
        <f>Data!A38</f>
        <v>360</v>
      </c>
      <c r="C13" s="442"/>
      <c r="D13" s="442"/>
      <c r="E13" s="442"/>
      <c r="F13" s="442"/>
      <c r="G13" s="443">
        <f t="shared" si="11"/>
        <v>0</v>
      </c>
      <c r="H13" s="444">
        <f t="shared" si="2"/>
        <v>3.5999999999999997E-4</v>
      </c>
      <c r="I13" s="443">
        <f t="shared" si="12"/>
        <v>2.0784609690826527E-4</v>
      </c>
      <c r="J13" s="444">
        <f t="shared" si="14"/>
        <v>5.0000000000000001E-4</v>
      </c>
      <c r="K13" s="443">
        <f t="shared" si="3"/>
        <v>2.886751345948129E-4</v>
      </c>
      <c r="L13" s="444" t="str">
        <f>Data!X38</f>
        <v/>
      </c>
      <c r="M13" s="443" t="str">
        <f t="shared" si="4"/>
        <v/>
      </c>
      <c r="N13" s="445">
        <f>Data!E52</f>
        <v>0</v>
      </c>
      <c r="O13" s="446">
        <f t="shared" si="5"/>
        <v>0</v>
      </c>
      <c r="P13" s="447">
        <f t="shared" si="6"/>
        <v>1.4399999999999999E-3</v>
      </c>
      <c r="Q13" s="448">
        <f t="shared" si="7"/>
        <v>4.1569219381653054E-4</v>
      </c>
      <c r="R13" s="440"/>
      <c r="S13" s="449">
        <f t="shared" si="8"/>
        <v>5.4711363840918219E-4</v>
      </c>
      <c r="T13" s="450" t="e">
        <f t="shared" si="1"/>
        <v>#VALUE!</v>
      </c>
      <c r="U13" s="451" t="e">
        <f t="shared" si="9"/>
        <v>#VALUE!</v>
      </c>
      <c r="V13" s="452" t="e">
        <f t="shared" si="10"/>
        <v>#VALUE!</v>
      </c>
      <c r="W13" s="453" t="e">
        <f t="shared" si="13"/>
        <v>#VALUE!</v>
      </c>
    </row>
    <row r="14" spans="1:244" ht="21" customHeight="1">
      <c r="B14" s="441">
        <f>Data!A39</f>
        <v>420</v>
      </c>
      <c r="C14" s="442"/>
      <c r="D14" s="442"/>
      <c r="E14" s="442"/>
      <c r="F14" s="442"/>
      <c r="G14" s="443">
        <f t="shared" si="11"/>
        <v>0</v>
      </c>
      <c r="H14" s="444">
        <f t="shared" si="2"/>
        <v>4.1999999999999996E-4</v>
      </c>
      <c r="I14" s="443">
        <f t="shared" si="12"/>
        <v>2.4248711305964281E-4</v>
      </c>
      <c r="J14" s="444">
        <f t="shared" si="14"/>
        <v>5.0000000000000001E-4</v>
      </c>
      <c r="K14" s="443">
        <f t="shared" si="3"/>
        <v>2.886751345948129E-4</v>
      </c>
      <c r="L14" s="444" t="str">
        <f>Data!X39</f>
        <v/>
      </c>
      <c r="M14" s="443" t="str">
        <f t="shared" si="4"/>
        <v/>
      </c>
      <c r="N14" s="445">
        <f>Data!E52</f>
        <v>0</v>
      </c>
      <c r="O14" s="446">
        <f t="shared" si="5"/>
        <v>0</v>
      </c>
      <c r="P14" s="447">
        <f t="shared" si="6"/>
        <v>1.6799999999999999E-3</v>
      </c>
      <c r="Q14" s="448">
        <f t="shared" si="7"/>
        <v>4.8497422611928562E-4</v>
      </c>
      <c r="R14" s="440"/>
      <c r="S14" s="449">
        <f t="shared" si="8"/>
        <v>6.1427463998877025E-4</v>
      </c>
      <c r="T14" s="450" t="e">
        <f t="shared" si="1"/>
        <v>#VALUE!</v>
      </c>
      <c r="U14" s="451" t="e">
        <f t="shared" si="9"/>
        <v>#VALUE!</v>
      </c>
      <c r="V14" s="452" t="e">
        <f t="shared" si="10"/>
        <v>#VALUE!</v>
      </c>
      <c r="W14" s="453" t="e">
        <f t="shared" si="13"/>
        <v>#VALUE!</v>
      </c>
    </row>
    <row r="15" spans="1:244" ht="21" customHeight="1">
      <c r="B15" s="441">
        <f>Data!A40</f>
        <v>480</v>
      </c>
      <c r="C15" s="442"/>
      <c r="D15" s="442"/>
      <c r="E15" s="442"/>
      <c r="F15" s="442"/>
      <c r="G15" s="443">
        <f t="shared" si="11"/>
        <v>0</v>
      </c>
      <c r="H15" s="444">
        <f t="shared" si="2"/>
        <v>4.7999999999999996E-4</v>
      </c>
      <c r="I15" s="443">
        <f t="shared" si="12"/>
        <v>2.7712812921102038E-4</v>
      </c>
      <c r="J15" s="444">
        <f t="shared" si="14"/>
        <v>5.0000000000000001E-4</v>
      </c>
      <c r="K15" s="443">
        <f t="shared" si="3"/>
        <v>2.886751345948129E-4</v>
      </c>
      <c r="L15" s="444" t="str">
        <f>Data!X40</f>
        <v/>
      </c>
      <c r="M15" s="443" t="str">
        <f t="shared" si="4"/>
        <v/>
      </c>
      <c r="N15" s="445">
        <f>Data!E52</f>
        <v>0</v>
      </c>
      <c r="O15" s="446">
        <f t="shared" si="5"/>
        <v>0</v>
      </c>
      <c r="P15" s="447">
        <f t="shared" si="6"/>
        <v>1.9199999999999998E-3</v>
      </c>
      <c r="Q15" s="448">
        <f t="shared" si="7"/>
        <v>5.5425625842204075E-4</v>
      </c>
      <c r="R15" s="440"/>
      <c r="S15" s="449">
        <f t="shared" si="8"/>
        <v>6.8361782695694332E-4</v>
      </c>
      <c r="T15" s="450" t="e">
        <f t="shared" si="1"/>
        <v>#VALUE!</v>
      </c>
      <c r="U15" s="451" t="e">
        <f t="shared" si="9"/>
        <v>#VALUE!</v>
      </c>
      <c r="V15" s="452" t="e">
        <f t="shared" si="10"/>
        <v>#VALUE!</v>
      </c>
      <c r="W15" s="453" t="e">
        <f t="shared" si="13"/>
        <v>#VALUE!</v>
      </c>
    </row>
    <row r="16" spans="1:244" ht="21" customHeight="1">
      <c r="B16" s="441">
        <f>Data!A41</f>
        <v>540</v>
      </c>
      <c r="C16" s="442"/>
      <c r="D16" s="442"/>
      <c r="E16" s="442"/>
      <c r="F16" s="442"/>
      <c r="G16" s="443">
        <f t="shared" si="11"/>
        <v>0</v>
      </c>
      <c r="H16" s="444">
        <f t="shared" si="2"/>
        <v>5.4000000000000001E-4</v>
      </c>
      <c r="I16" s="443">
        <f t="shared" si="12"/>
        <v>3.1176914536239794E-4</v>
      </c>
      <c r="J16" s="444">
        <f t="shared" si="14"/>
        <v>5.0000000000000001E-4</v>
      </c>
      <c r="K16" s="443">
        <f t="shared" si="3"/>
        <v>2.886751345948129E-4</v>
      </c>
      <c r="L16" s="444" t="str">
        <f>Data!X41</f>
        <v/>
      </c>
      <c r="M16" s="443" t="str">
        <f t="shared" si="4"/>
        <v/>
      </c>
      <c r="N16" s="445">
        <f>Data!E52</f>
        <v>0</v>
      </c>
      <c r="O16" s="446">
        <f t="shared" si="5"/>
        <v>0</v>
      </c>
      <c r="P16" s="447">
        <f t="shared" si="6"/>
        <v>2.16E-3</v>
      </c>
      <c r="Q16" s="448">
        <f t="shared" si="7"/>
        <v>6.2353829072479589E-4</v>
      </c>
      <c r="R16" s="440"/>
      <c r="S16" s="449">
        <f t="shared" si="8"/>
        <v>7.5454180356911529E-4</v>
      </c>
      <c r="T16" s="450" t="e">
        <f t="shared" si="1"/>
        <v>#VALUE!</v>
      </c>
      <c r="U16" s="451" t="e">
        <f t="shared" si="9"/>
        <v>#VALUE!</v>
      </c>
      <c r="V16" s="452" t="e">
        <f t="shared" si="10"/>
        <v>#VALUE!</v>
      </c>
      <c r="W16" s="453" t="e">
        <f t="shared" si="13"/>
        <v>#VALUE!</v>
      </c>
    </row>
    <row r="17" spans="2:25" ht="21" customHeight="1">
      <c r="B17" s="441">
        <f>Data!A42</f>
        <v>600</v>
      </c>
      <c r="C17" s="442"/>
      <c r="D17" s="442"/>
      <c r="E17" s="442"/>
      <c r="F17" s="442"/>
      <c r="G17" s="443">
        <f t="shared" si="11"/>
        <v>0</v>
      </c>
      <c r="H17" s="444">
        <f t="shared" si="2"/>
        <v>5.9999999999999995E-4</v>
      </c>
      <c r="I17" s="443">
        <f t="shared" ref="I17" si="15">H17/SQRT(3)</f>
        <v>3.4641016151377546E-4</v>
      </c>
      <c r="J17" s="444">
        <f t="shared" si="14"/>
        <v>5.0000000000000001E-4</v>
      </c>
      <c r="K17" s="443">
        <f t="shared" ref="K17" si="16">J17/SQRT(3)</f>
        <v>2.886751345948129E-4</v>
      </c>
      <c r="L17" s="444" t="str">
        <f>Data!X42</f>
        <v/>
      </c>
      <c r="M17" s="443" t="str">
        <f t="shared" si="4"/>
        <v/>
      </c>
      <c r="N17" s="445">
        <f>Data!E52</f>
        <v>0</v>
      </c>
      <c r="O17" s="446">
        <f t="shared" si="5"/>
        <v>0</v>
      </c>
      <c r="P17" s="447">
        <f t="shared" si="6"/>
        <v>2.3999999999999998E-3</v>
      </c>
      <c r="Q17" s="448">
        <f t="shared" si="7"/>
        <v>6.9282032302755091E-4</v>
      </c>
      <c r="R17" s="440"/>
      <c r="S17" s="449">
        <f t="shared" si="8"/>
        <v>8.2663978450914959E-4</v>
      </c>
      <c r="T17" s="450" t="e">
        <f t="shared" si="1"/>
        <v>#VALUE!</v>
      </c>
      <c r="U17" s="451" t="e">
        <f t="shared" si="9"/>
        <v>#VALUE!</v>
      </c>
      <c r="V17" s="452" t="e">
        <f t="shared" si="10"/>
        <v>#VALUE!</v>
      </c>
      <c r="W17" s="453" t="e">
        <f t="shared" si="13"/>
        <v>#VALUE!</v>
      </c>
    </row>
    <row r="18" spans="2:25" ht="23.25">
      <c r="B18" s="271"/>
      <c r="C18" s="272"/>
      <c r="D18" s="271"/>
      <c r="E18" s="272"/>
      <c r="F18" s="272"/>
      <c r="G18" s="272"/>
      <c r="H18" s="273"/>
      <c r="I18" s="274"/>
      <c r="J18" s="273"/>
      <c r="K18" s="274"/>
      <c r="L18" s="273"/>
      <c r="M18" s="274"/>
      <c r="N18" s="275"/>
      <c r="O18" s="275"/>
      <c r="P18" s="275"/>
      <c r="Q18" s="275"/>
      <c r="S18" s="269"/>
    </row>
    <row r="19" spans="2:25" ht="21">
      <c r="B19" s="494" t="s">
        <v>178</v>
      </c>
      <c r="C19" s="498">
        <f>Data!R3</f>
        <v>23</v>
      </c>
      <c r="D19" s="258"/>
      <c r="E19" s="258"/>
      <c r="F19" s="259"/>
      <c r="G19" s="259"/>
      <c r="H19" s="259"/>
      <c r="I19" s="257"/>
      <c r="J19" s="260"/>
      <c r="K19" s="258"/>
      <c r="L19" s="259"/>
      <c r="M19" s="259"/>
      <c r="N19" s="260"/>
      <c r="O19" s="259"/>
      <c r="P19" s="259"/>
      <c r="Q19" s="259"/>
      <c r="R19" s="256"/>
      <c r="S19" s="256"/>
      <c r="T19" s="256"/>
      <c r="U19" s="256"/>
      <c r="V19" s="256"/>
      <c r="W19" s="255"/>
      <c r="X19" s="261"/>
      <c r="Y19" s="257"/>
    </row>
    <row r="20" spans="2:25" ht="21">
      <c r="B20" s="495" t="s">
        <v>179</v>
      </c>
      <c r="C20" s="498">
        <f>Data!U3</f>
        <v>50</v>
      </c>
      <c r="D20" s="258"/>
      <c r="E20" s="262"/>
      <c r="F20" s="263"/>
      <c r="G20" s="263"/>
      <c r="H20" s="263"/>
      <c r="I20" s="257"/>
      <c r="J20" s="260"/>
      <c r="K20" s="258"/>
      <c r="L20" s="263"/>
      <c r="M20" s="263"/>
      <c r="N20" s="264"/>
      <c r="O20" s="263"/>
      <c r="P20" s="263"/>
      <c r="Q20" s="263"/>
      <c r="R20" s="256"/>
      <c r="S20" s="256"/>
      <c r="T20" s="256"/>
      <c r="U20" s="256"/>
      <c r="V20" s="256"/>
      <c r="W20" s="256"/>
      <c r="X20" s="256"/>
      <c r="Y20" s="257"/>
    </row>
    <row r="21" spans="2:25" ht="21">
      <c r="B21" s="496" t="s">
        <v>180</v>
      </c>
      <c r="C21" s="264" t="str">
        <f>Data!D9&amp;"-"&amp;Data!G9&amp;" g."</f>
        <v>0-600 g.</v>
      </c>
      <c r="D21" s="499" t="s">
        <v>181</v>
      </c>
      <c r="E21" s="500">
        <f>Data!O9</f>
        <v>1E-3</v>
      </c>
      <c r="F21" s="264" t="s">
        <v>182</v>
      </c>
      <c r="G21" s="263"/>
      <c r="H21" s="263"/>
      <c r="I21" s="257"/>
      <c r="J21" s="258"/>
      <c r="K21" s="258"/>
      <c r="L21" s="263"/>
      <c r="M21" s="263"/>
      <c r="N21" s="264"/>
      <c r="O21" s="263"/>
      <c r="P21" s="263"/>
      <c r="Q21" s="263"/>
      <c r="R21" s="256"/>
      <c r="S21" s="256"/>
      <c r="T21" s="256"/>
      <c r="U21" s="256"/>
      <c r="V21" s="256"/>
      <c r="W21" s="256"/>
      <c r="X21" s="255"/>
      <c r="Y21" s="257"/>
    </row>
    <row r="22" spans="2:25" ht="23.25">
      <c r="B22" s="497" t="s">
        <v>183</v>
      </c>
      <c r="C22" s="498">
        <f>((0.34848*1006.1)-((0.009*C20)*(EXP(0.061*C19))))/(273.15+C19)</f>
        <v>1.1776984814282181</v>
      </c>
      <c r="D22" s="271"/>
      <c r="E22" s="272"/>
      <c r="F22" s="272"/>
      <c r="G22" s="272"/>
      <c r="H22" s="273"/>
      <c r="I22" s="274"/>
      <c r="J22" s="273"/>
      <c r="K22" s="274"/>
      <c r="L22" s="273"/>
      <c r="M22" s="274"/>
      <c r="N22" s="275"/>
      <c r="O22" s="275"/>
      <c r="P22" s="275"/>
      <c r="Q22" s="275"/>
      <c r="S22" s="269"/>
    </row>
    <row r="23" spans="2:25" ht="23.25">
      <c r="B23" s="276"/>
      <c r="C23" s="276"/>
      <c r="D23" s="276"/>
      <c r="E23" s="276"/>
      <c r="F23" s="276"/>
      <c r="G23" s="277"/>
      <c r="H23" s="273"/>
      <c r="I23" s="274"/>
      <c r="J23" s="273"/>
      <c r="K23" s="274"/>
      <c r="L23" s="273"/>
      <c r="M23" s="274"/>
      <c r="N23" s="275"/>
      <c r="O23" s="275"/>
      <c r="P23" s="275"/>
      <c r="Q23" s="275"/>
      <c r="S23" s="269"/>
    </row>
    <row r="24" spans="2:25" ht="23.25">
      <c r="B24" s="276"/>
      <c r="C24" s="276"/>
      <c r="D24" s="276"/>
      <c r="E24" s="276"/>
      <c r="F24" s="276"/>
      <c r="G24" s="277"/>
      <c r="H24" s="273"/>
      <c r="I24" s="274"/>
      <c r="J24" s="273"/>
      <c r="K24" s="274"/>
      <c r="L24" s="273"/>
      <c r="M24" s="274"/>
      <c r="N24" s="275"/>
      <c r="O24" s="275"/>
      <c r="P24" s="275"/>
      <c r="Q24" s="275"/>
      <c r="R24" s="275"/>
    </row>
    <row r="25" spans="2:25" ht="23.25">
      <c r="B25" s="276"/>
      <c r="C25" s="276"/>
      <c r="D25" s="276"/>
      <c r="E25" s="276"/>
      <c r="F25" s="276"/>
      <c r="G25" s="277"/>
      <c r="H25" s="273"/>
      <c r="I25" s="274"/>
      <c r="J25" s="273"/>
      <c r="K25" s="274"/>
      <c r="L25" s="273"/>
      <c r="M25" s="274"/>
      <c r="N25" s="275"/>
      <c r="O25" s="275"/>
      <c r="P25" s="275"/>
      <c r="Q25" s="275"/>
      <c r="R25" s="275"/>
    </row>
    <row r="26" spans="2:25" ht="23.25">
      <c r="B26" s="276"/>
      <c r="C26" s="276"/>
      <c r="D26" s="276"/>
      <c r="E26" s="276"/>
      <c r="F26" s="276"/>
      <c r="G26" s="277"/>
      <c r="H26" s="273"/>
      <c r="I26" s="274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2:25" ht="23.25">
      <c r="B27" s="276"/>
      <c r="C27" s="276"/>
      <c r="D27" s="276"/>
      <c r="E27" s="276"/>
      <c r="F27" s="276"/>
      <c r="G27" s="277"/>
      <c r="H27" s="273"/>
      <c r="I27" s="274"/>
      <c r="J27" s="275"/>
      <c r="K27" s="275"/>
      <c r="L27" s="275"/>
      <c r="M27" s="275"/>
      <c r="N27" s="275"/>
      <c r="O27" s="275"/>
      <c r="P27" s="275"/>
      <c r="Q27" s="275"/>
      <c r="R27" s="275"/>
    </row>
    <row r="28" spans="2:25" ht="23.25">
      <c r="B28" s="276"/>
      <c r="C28" s="276"/>
      <c r="D28" s="276"/>
      <c r="E28" s="276"/>
      <c r="F28" s="276"/>
      <c r="G28" s="277"/>
      <c r="H28" s="273"/>
      <c r="I28" s="274"/>
      <c r="J28" s="275"/>
      <c r="K28" s="275"/>
      <c r="L28" s="275"/>
      <c r="M28" s="275"/>
      <c r="N28" s="275"/>
      <c r="O28" s="275"/>
      <c r="P28" s="275"/>
      <c r="Q28" s="275"/>
      <c r="R28" s="275"/>
    </row>
    <row r="29" spans="2:25" ht="23.25">
      <c r="B29" s="276"/>
      <c r="C29" s="276"/>
      <c r="D29" s="276"/>
      <c r="E29" s="276"/>
      <c r="F29" s="276"/>
      <c r="G29" s="277"/>
      <c r="H29" s="273"/>
      <c r="I29" s="274"/>
      <c r="J29" s="275"/>
      <c r="K29" s="275"/>
      <c r="L29" s="275"/>
      <c r="M29" s="275"/>
      <c r="N29" s="275"/>
      <c r="O29" s="275"/>
      <c r="P29" s="275"/>
      <c r="Q29" s="275"/>
      <c r="R29" s="275"/>
    </row>
    <row r="30" spans="2:25" ht="23.25">
      <c r="B30" s="276"/>
      <c r="C30" s="276"/>
      <c r="D30" s="276"/>
      <c r="E30" s="276"/>
      <c r="F30" s="276"/>
      <c r="G30" s="277"/>
      <c r="H30" s="273"/>
      <c r="I30" s="274"/>
      <c r="J30" s="275"/>
      <c r="K30" s="275"/>
      <c r="L30" s="275"/>
      <c r="M30" s="275"/>
      <c r="N30" s="275"/>
      <c r="O30" s="275"/>
      <c r="P30" s="275"/>
      <c r="Q30" s="275"/>
      <c r="R30" s="275"/>
    </row>
    <row r="31" spans="2:25" ht="23.25">
      <c r="B31" s="276"/>
      <c r="C31" s="276"/>
      <c r="D31" s="276"/>
      <c r="E31" s="276"/>
      <c r="F31" s="276"/>
      <c r="G31" s="277"/>
      <c r="H31" s="273"/>
      <c r="I31" s="274"/>
      <c r="J31" s="275"/>
      <c r="K31" s="275"/>
      <c r="L31" s="275"/>
      <c r="M31" s="275"/>
      <c r="N31" s="275"/>
      <c r="O31" s="275"/>
      <c r="P31" s="275"/>
      <c r="Q31" s="275"/>
      <c r="R31" s="275"/>
    </row>
    <row r="32" spans="2:25">
      <c r="B32" s="276"/>
      <c r="C32" s="276"/>
      <c r="D32" s="276"/>
      <c r="E32" s="276"/>
      <c r="F32" s="276"/>
      <c r="G32" s="277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</row>
    <row r="33" spans="2:18">
      <c r="B33" s="276"/>
      <c r="C33" s="276"/>
      <c r="D33" s="276"/>
      <c r="E33" s="276"/>
      <c r="F33" s="276"/>
      <c r="G33" s="277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</row>
    <row r="34" spans="2:18">
      <c r="B34" s="276"/>
      <c r="C34" s="276"/>
      <c r="D34" s="276"/>
      <c r="E34" s="276"/>
      <c r="F34" s="276"/>
      <c r="G34" s="277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</row>
    <row r="35" spans="2:18">
      <c r="B35" s="276"/>
      <c r="C35" s="276"/>
      <c r="D35" s="276"/>
      <c r="E35" s="276"/>
      <c r="F35" s="276"/>
      <c r="G35" s="277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</row>
    <row r="36" spans="2:18">
      <c r="B36" s="276"/>
      <c r="C36" s="276"/>
      <c r="D36" s="276"/>
      <c r="E36" s="276"/>
      <c r="F36" s="276"/>
      <c r="G36" s="277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</row>
    <row r="37" spans="2:18">
      <c r="B37" s="276"/>
      <c r="C37" s="276"/>
      <c r="D37" s="276"/>
      <c r="E37" s="276"/>
      <c r="F37" s="276"/>
      <c r="G37" s="277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</row>
    <row r="38" spans="2:18">
      <c r="B38" s="276"/>
      <c r="C38" s="276"/>
      <c r="D38" s="276"/>
      <c r="E38" s="276"/>
      <c r="F38" s="276"/>
      <c r="G38" s="277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</row>
    <row r="39" spans="2:18">
      <c r="B39" s="276"/>
      <c r="C39" s="276"/>
      <c r="D39" s="276"/>
      <c r="E39" s="276"/>
      <c r="F39" s="276"/>
      <c r="G39" s="277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</row>
    <row r="40" spans="2:18">
      <c r="B40" s="276"/>
      <c r="C40" s="276"/>
      <c r="D40" s="276"/>
      <c r="E40" s="276"/>
      <c r="F40" s="276"/>
      <c r="G40" s="277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</row>
    <row r="41" spans="2:18">
      <c r="B41" s="276"/>
      <c r="C41" s="276"/>
      <c r="D41" s="276"/>
      <c r="E41" s="276"/>
      <c r="F41" s="276"/>
      <c r="G41" s="277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</row>
    <row r="42" spans="2:18">
      <c r="B42" s="276"/>
      <c r="C42" s="276"/>
      <c r="D42" s="276"/>
      <c r="E42" s="276"/>
      <c r="F42" s="276"/>
      <c r="G42" s="277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</row>
    <row r="43" spans="2:18">
      <c r="B43" s="276"/>
      <c r="C43" s="276"/>
      <c r="D43" s="276"/>
      <c r="E43" s="276"/>
      <c r="F43" s="276"/>
      <c r="G43" s="277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</row>
    <row r="44" spans="2:18">
      <c r="B44" s="276"/>
      <c r="C44" s="276"/>
      <c r="D44" s="276"/>
      <c r="E44" s="276"/>
      <c r="F44" s="276"/>
      <c r="G44" s="277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</row>
    <row r="45" spans="2:18">
      <c r="B45" s="276"/>
      <c r="C45" s="276"/>
      <c r="D45" s="276"/>
      <c r="E45" s="276"/>
      <c r="F45" s="276"/>
      <c r="G45" s="277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</row>
    <row r="46" spans="2:18">
      <c r="B46" s="276"/>
      <c r="C46" s="276"/>
      <c r="D46" s="276"/>
      <c r="E46" s="276"/>
      <c r="F46" s="276"/>
      <c r="G46" s="277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</row>
    <row r="47" spans="2:18">
      <c r="B47" s="276"/>
      <c r="C47" s="276"/>
      <c r="D47" s="276"/>
      <c r="E47" s="276"/>
      <c r="F47" s="276"/>
      <c r="G47" s="277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</row>
    <row r="48" spans="2:18">
      <c r="B48" s="276"/>
      <c r="C48" s="276"/>
      <c r="D48" s="276"/>
      <c r="E48" s="276"/>
      <c r="F48" s="276"/>
      <c r="G48" s="277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</row>
    <row r="49" spans="2:18">
      <c r="B49" s="276"/>
      <c r="C49" s="276"/>
      <c r="D49" s="276"/>
      <c r="E49" s="276"/>
      <c r="F49" s="276"/>
      <c r="G49" s="277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</row>
    <row r="50" spans="2:18">
      <c r="B50" s="276"/>
      <c r="C50" s="276"/>
      <c r="D50" s="276"/>
      <c r="E50" s="276"/>
      <c r="F50" s="276"/>
      <c r="G50" s="277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</row>
    <row r="51" spans="2:18">
      <c r="B51" s="276"/>
      <c r="C51" s="276"/>
      <c r="D51" s="276"/>
      <c r="E51" s="276"/>
      <c r="F51" s="276"/>
      <c r="G51" s="277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</row>
    <row r="52" spans="2:18">
      <c r="B52" s="276"/>
      <c r="C52" s="276"/>
      <c r="D52" s="276"/>
      <c r="E52" s="276"/>
      <c r="F52" s="276"/>
      <c r="G52" s="277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</row>
    <row r="53" spans="2:18">
      <c r="B53" s="276"/>
      <c r="C53" s="276"/>
      <c r="D53" s="276"/>
      <c r="E53" s="276"/>
      <c r="F53" s="276"/>
      <c r="G53" s="277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</row>
    <row r="54" spans="2:18">
      <c r="B54" s="278"/>
      <c r="C54" s="278"/>
      <c r="D54" s="278"/>
      <c r="E54" s="278"/>
      <c r="F54" s="278"/>
      <c r="G54" s="279"/>
    </row>
    <row r="55" spans="2:18">
      <c r="B55" s="278"/>
      <c r="C55" s="278"/>
      <c r="D55" s="278"/>
      <c r="E55" s="278"/>
      <c r="F55" s="278"/>
      <c r="G55" s="279"/>
    </row>
    <row r="56" spans="2:18">
      <c r="B56" s="278"/>
      <c r="C56" s="278"/>
      <c r="D56" s="278"/>
      <c r="E56" s="278"/>
      <c r="F56" s="278"/>
      <c r="G56" s="279"/>
    </row>
    <row r="57" spans="2:18">
      <c r="B57" s="278"/>
      <c r="C57" s="278"/>
      <c r="D57" s="278"/>
      <c r="E57" s="278"/>
      <c r="F57" s="278"/>
      <c r="G57" s="279"/>
    </row>
    <row r="58" spans="2:18">
      <c r="B58" s="278"/>
      <c r="C58" s="278"/>
      <c r="D58" s="278"/>
      <c r="E58" s="278"/>
      <c r="F58" s="278"/>
      <c r="G58" s="279"/>
    </row>
    <row r="59" spans="2:18">
      <c r="B59" s="278"/>
      <c r="C59" s="278"/>
      <c r="D59" s="278"/>
      <c r="E59" s="278"/>
      <c r="F59" s="278"/>
      <c r="G59" s="279"/>
    </row>
    <row r="60" spans="2:18">
      <c r="B60" s="278"/>
      <c r="C60" s="278"/>
      <c r="D60" s="278"/>
      <c r="E60" s="278"/>
      <c r="F60" s="278"/>
      <c r="G60" s="279"/>
    </row>
    <row r="61" spans="2:18">
      <c r="B61" s="278"/>
      <c r="C61" s="278"/>
      <c r="D61" s="278"/>
      <c r="E61" s="278"/>
      <c r="F61" s="278"/>
      <c r="G61" s="279"/>
    </row>
    <row r="62" spans="2:18">
      <c r="B62" s="278"/>
      <c r="C62" s="278"/>
      <c r="D62" s="278"/>
      <c r="E62" s="278"/>
      <c r="F62" s="278"/>
      <c r="G62" s="279"/>
    </row>
    <row r="63" spans="2:18">
      <c r="B63" s="278"/>
      <c r="C63" s="278"/>
      <c r="D63" s="278"/>
      <c r="E63" s="278"/>
      <c r="F63" s="278"/>
      <c r="G63" s="279"/>
    </row>
    <row r="64" spans="2:18">
      <c r="B64" s="278"/>
      <c r="C64" s="278"/>
      <c r="D64" s="278"/>
      <c r="E64" s="278"/>
      <c r="F64" s="278"/>
      <c r="G64" s="279"/>
    </row>
    <row r="65" spans="2:7">
      <c r="B65" s="278"/>
      <c r="C65" s="278"/>
      <c r="D65" s="278"/>
      <c r="E65" s="278"/>
      <c r="F65" s="278"/>
      <c r="G65" s="279"/>
    </row>
    <row r="66" spans="2:7">
      <c r="B66" s="278"/>
      <c r="C66" s="278"/>
      <c r="D66" s="278"/>
      <c r="E66" s="278"/>
      <c r="F66" s="278"/>
      <c r="G66" s="279"/>
    </row>
    <row r="67" spans="2:7">
      <c r="B67" s="278"/>
      <c r="C67" s="278"/>
      <c r="D67" s="278"/>
      <c r="E67" s="278"/>
      <c r="F67" s="278"/>
      <c r="G67" s="279"/>
    </row>
    <row r="68" spans="2:7">
      <c r="B68" s="278"/>
      <c r="C68" s="278"/>
      <c r="D68" s="278"/>
      <c r="E68" s="278"/>
      <c r="F68" s="278"/>
      <c r="G68" s="279"/>
    </row>
    <row r="69" spans="2:7">
      <c r="B69" s="278"/>
      <c r="C69" s="278"/>
      <c r="D69" s="278"/>
      <c r="E69" s="278"/>
      <c r="F69" s="278"/>
      <c r="G69" s="279"/>
    </row>
    <row r="70" spans="2:7">
      <c r="B70" s="278"/>
      <c r="C70" s="278"/>
      <c r="D70" s="278"/>
      <c r="E70" s="278"/>
      <c r="F70" s="278"/>
      <c r="G70" s="279"/>
    </row>
    <row r="71" spans="2:7">
      <c r="B71" s="278"/>
      <c r="C71" s="278"/>
      <c r="D71" s="278"/>
      <c r="E71" s="278"/>
      <c r="F71" s="278"/>
      <c r="G71" s="279"/>
    </row>
    <row r="72" spans="2:7">
      <c r="B72" s="278"/>
      <c r="C72" s="278"/>
      <c r="D72" s="278"/>
      <c r="E72" s="278"/>
      <c r="F72" s="278"/>
      <c r="G72" s="279"/>
    </row>
    <row r="73" spans="2:7">
      <c r="B73" s="278"/>
      <c r="C73" s="278"/>
      <c r="D73" s="278"/>
      <c r="E73" s="278"/>
      <c r="F73" s="278"/>
      <c r="G73" s="279"/>
    </row>
    <row r="74" spans="2:7">
      <c r="B74" s="278"/>
      <c r="C74" s="278"/>
      <c r="D74" s="278"/>
      <c r="E74" s="278"/>
      <c r="F74" s="278"/>
      <c r="G74" s="279"/>
    </row>
    <row r="75" spans="2:7">
      <c r="B75" s="278"/>
      <c r="C75" s="278"/>
      <c r="D75" s="278"/>
      <c r="E75" s="278"/>
      <c r="F75" s="278"/>
      <c r="G75" s="279"/>
    </row>
    <row r="76" spans="2:7">
      <c r="B76" s="278"/>
      <c r="C76" s="278"/>
      <c r="D76" s="278"/>
      <c r="E76" s="278"/>
      <c r="F76" s="278"/>
      <c r="G76" s="279"/>
    </row>
    <row r="77" spans="2:7">
      <c r="B77" s="278"/>
      <c r="C77" s="278"/>
      <c r="D77" s="278"/>
      <c r="E77" s="278"/>
      <c r="F77" s="278"/>
      <c r="G77" s="279"/>
    </row>
    <row r="78" spans="2:7">
      <c r="B78" s="278"/>
      <c r="C78" s="278"/>
      <c r="D78" s="278"/>
      <c r="E78" s="278"/>
      <c r="F78" s="278"/>
      <c r="G78" s="279"/>
    </row>
    <row r="79" spans="2:7">
      <c r="B79" s="278"/>
      <c r="C79" s="278"/>
      <c r="D79" s="278"/>
      <c r="E79" s="278"/>
      <c r="F79" s="278"/>
      <c r="G79" s="279"/>
    </row>
    <row r="80" spans="2:7">
      <c r="B80" s="278"/>
      <c r="C80" s="278"/>
      <c r="D80" s="278"/>
      <c r="E80" s="278"/>
      <c r="F80" s="278"/>
      <c r="G80" s="279"/>
    </row>
    <row r="81" spans="2:7">
      <c r="B81" s="278"/>
      <c r="C81" s="278"/>
      <c r="D81" s="278"/>
      <c r="E81" s="278"/>
      <c r="F81" s="278"/>
      <c r="G81" s="279"/>
    </row>
    <row r="82" spans="2:7">
      <c r="B82" s="278"/>
      <c r="C82" s="278"/>
      <c r="D82" s="278"/>
      <c r="E82" s="278"/>
      <c r="F82" s="278"/>
      <c r="G82" s="279"/>
    </row>
    <row r="83" spans="2:7">
      <c r="B83" s="278"/>
      <c r="C83" s="278"/>
      <c r="D83" s="278"/>
      <c r="E83" s="278"/>
      <c r="F83" s="278"/>
      <c r="G83" s="279"/>
    </row>
    <row r="84" spans="2:7">
      <c r="B84" s="278"/>
      <c r="C84" s="278"/>
      <c r="D84" s="278"/>
      <c r="E84" s="278"/>
      <c r="F84" s="278"/>
      <c r="G84" s="279"/>
    </row>
    <row r="85" spans="2:7">
      <c r="B85" s="278"/>
      <c r="C85" s="278"/>
      <c r="D85" s="278"/>
      <c r="E85" s="278"/>
      <c r="F85" s="278"/>
      <c r="G85" s="279"/>
    </row>
    <row r="86" spans="2:7">
      <c r="B86" s="278"/>
      <c r="C86" s="278"/>
      <c r="D86" s="278"/>
      <c r="E86" s="278"/>
      <c r="F86" s="278"/>
      <c r="G86" s="279"/>
    </row>
    <row r="87" spans="2:7">
      <c r="B87" s="278"/>
      <c r="C87" s="278"/>
      <c r="D87" s="278"/>
      <c r="E87" s="278"/>
      <c r="F87" s="278"/>
      <c r="G87" s="279"/>
    </row>
    <row r="92" spans="2:7">
      <c r="B92" s="278"/>
      <c r="C92" s="278"/>
      <c r="D92" s="278"/>
      <c r="E92" s="278"/>
      <c r="F92" s="278"/>
      <c r="G92" s="280" t="s">
        <v>28</v>
      </c>
    </row>
    <row r="93" spans="2:7">
      <c r="B93" s="281" t="s">
        <v>0</v>
      </c>
      <c r="C93" s="278"/>
      <c r="D93" s="278"/>
      <c r="E93" s="278"/>
      <c r="F93" s="278"/>
      <c r="G93" s="281" t="s">
        <v>29</v>
      </c>
    </row>
    <row r="94" spans="2:7">
      <c r="B94" s="281" t="s">
        <v>30</v>
      </c>
      <c r="C94" s="278"/>
      <c r="D94" s="278"/>
      <c r="E94" s="278"/>
      <c r="F94" s="278"/>
      <c r="G94" s="281" t="s">
        <v>31</v>
      </c>
    </row>
    <row r="95" spans="2:7">
      <c r="B95" s="278" t="s">
        <v>32</v>
      </c>
      <c r="C95" s="278"/>
      <c r="D95" s="278"/>
      <c r="E95" s="278"/>
      <c r="F95" s="278"/>
      <c r="G95" s="278" t="s">
        <v>177</v>
      </c>
    </row>
    <row r="96" spans="2:7">
      <c r="B96" s="278">
        <v>1</v>
      </c>
      <c r="C96" s="278"/>
      <c r="D96" s="278"/>
      <c r="E96" s="278"/>
      <c r="F96" s="278"/>
      <c r="G96" s="279">
        <v>0.03</v>
      </c>
    </row>
    <row r="97" spans="2:7">
      <c r="B97" s="278">
        <v>1.0049999999999999</v>
      </c>
      <c r="C97" s="278"/>
      <c r="D97" s="278"/>
      <c r="E97" s="278"/>
      <c r="F97" s="278"/>
      <c r="G97" s="279">
        <v>0.05</v>
      </c>
    </row>
    <row r="98" spans="2:7">
      <c r="B98" s="278">
        <v>1.01</v>
      </c>
      <c r="C98" s="278"/>
      <c r="D98" s="278"/>
      <c r="E98" s="278"/>
      <c r="F98" s="278"/>
      <c r="G98" s="279">
        <v>0.04</v>
      </c>
    </row>
    <row r="99" spans="2:7">
      <c r="B99" s="278">
        <v>1.02</v>
      </c>
      <c r="C99" s="278"/>
      <c r="D99" s="278"/>
      <c r="E99" s="278"/>
      <c r="F99" s="278"/>
      <c r="G99" s="279">
        <v>7.0000000000000007E-2</v>
      </c>
    </row>
    <row r="100" spans="2:7">
      <c r="B100" s="278">
        <v>1.03</v>
      </c>
      <c r="C100" s="278"/>
      <c r="D100" s="278"/>
      <c r="E100" s="278"/>
      <c r="F100" s="278"/>
      <c r="G100" s="279">
        <v>0.04</v>
      </c>
    </row>
    <row r="101" spans="2:7">
      <c r="B101" s="278">
        <v>1.04</v>
      </c>
      <c r="C101" s="278"/>
      <c r="D101" s="278"/>
      <c r="E101" s="278"/>
      <c r="F101" s="278"/>
      <c r="G101" s="279">
        <v>0.04</v>
      </c>
    </row>
    <row r="102" spans="2:7">
      <c r="B102" s="278">
        <v>1.05</v>
      </c>
      <c r="C102" s="278"/>
      <c r="D102" s="278"/>
      <c r="E102" s="278"/>
      <c r="F102" s="278"/>
      <c r="G102" s="279">
        <v>0.06</v>
      </c>
    </row>
    <row r="103" spans="2:7">
      <c r="B103" s="278">
        <v>1.06</v>
      </c>
      <c r="C103" s="278"/>
      <c r="D103" s="278"/>
      <c r="E103" s="278"/>
      <c r="F103" s="278"/>
      <c r="G103" s="279">
        <v>7.0000000000000007E-2</v>
      </c>
    </row>
    <row r="104" spans="2:7">
      <c r="B104" s="278">
        <v>1.07</v>
      </c>
      <c r="C104" s="278"/>
      <c r="D104" s="278"/>
      <c r="E104" s="278"/>
      <c r="F104" s="278"/>
      <c r="G104" s="279">
        <v>0.08</v>
      </c>
    </row>
    <row r="105" spans="2:7">
      <c r="B105" s="278">
        <v>1.08</v>
      </c>
      <c r="C105" s="278"/>
      <c r="D105" s="278"/>
      <c r="E105" s="278"/>
      <c r="F105" s="278"/>
      <c r="G105" s="279">
        <v>0.04</v>
      </c>
    </row>
    <row r="106" spans="2:7">
      <c r="B106" s="278">
        <v>1.0900000000000001</v>
      </c>
      <c r="C106" s="278"/>
      <c r="D106" s="278"/>
      <c r="E106" s="278"/>
      <c r="F106" s="278"/>
      <c r="G106" s="279">
        <v>0.04</v>
      </c>
    </row>
    <row r="107" spans="2:7">
      <c r="B107" s="278">
        <v>1.1000000000000001</v>
      </c>
      <c r="C107" s="278"/>
      <c r="D107" s="278"/>
      <c r="E107" s="278"/>
      <c r="F107" s="278"/>
      <c r="G107" s="279">
        <v>0.04</v>
      </c>
    </row>
    <row r="108" spans="2:7">
      <c r="B108" s="278">
        <v>1.2</v>
      </c>
      <c r="C108" s="278"/>
      <c r="D108" s="278"/>
      <c r="E108" s="278"/>
      <c r="F108" s="278"/>
      <c r="G108" s="279">
        <v>0.14000000000000001</v>
      </c>
    </row>
    <row r="109" spans="2:7">
      <c r="B109" s="278">
        <v>1.3</v>
      </c>
      <c r="C109" s="278"/>
      <c r="D109" s="278"/>
      <c r="E109" s="278"/>
      <c r="F109" s="278"/>
      <c r="G109" s="279">
        <v>0.03</v>
      </c>
    </row>
    <row r="110" spans="2:7">
      <c r="B110" s="278">
        <v>1.4</v>
      </c>
      <c r="C110" s="278"/>
      <c r="D110" s="278"/>
      <c r="E110" s="278"/>
      <c r="F110" s="278"/>
      <c r="G110" s="279">
        <v>7.0000000000000007E-2</v>
      </c>
    </row>
    <row r="111" spans="2:7">
      <c r="B111" s="278">
        <v>1.5</v>
      </c>
      <c r="C111" s="278"/>
      <c r="D111" s="278"/>
      <c r="E111" s="278"/>
      <c r="F111" s="278"/>
      <c r="G111" s="279">
        <v>0.02</v>
      </c>
    </row>
    <row r="112" spans="2:7">
      <c r="B112" s="278">
        <v>1.6</v>
      </c>
      <c r="C112" s="278"/>
      <c r="D112" s="278"/>
      <c r="E112" s="278"/>
      <c r="F112" s="278"/>
      <c r="G112" s="279">
        <v>7.0000000000000007E-2</v>
      </c>
    </row>
    <row r="113" spans="2:7">
      <c r="B113" s="278">
        <v>1.7</v>
      </c>
      <c r="C113" s="278"/>
      <c r="D113" s="278"/>
      <c r="E113" s="278"/>
      <c r="F113" s="278"/>
      <c r="G113" s="279">
        <v>7.0000000000000007E-2</v>
      </c>
    </row>
    <row r="114" spans="2:7">
      <c r="B114" s="278">
        <v>1.8</v>
      </c>
      <c r="C114" s="278"/>
      <c r="D114" s="278"/>
      <c r="E114" s="278"/>
      <c r="F114" s="278"/>
      <c r="G114" s="279">
        <v>0.06</v>
      </c>
    </row>
    <row r="115" spans="2:7">
      <c r="B115" s="278">
        <v>1.9</v>
      </c>
      <c r="C115" s="278"/>
      <c r="D115" s="278"/>
      <c r="E115" s="278"/>
      <c r="F115" s="278"/>
      <c r="G115" s="279">
        <v>0.04</v>
      </c>
    </row>
    <row r="116" spans="2:7">
      <c r="B116" s="278">
        <v>2</v>
      </c>
      <c r="C116" s="278"/>
      <c r="D116" s="278"/>
      <c r="E116" s="278"/>
      <c r="F116" s="278"/>
      <c r="G116" s="279">
        <v>0.03</v>
      </c>
    </row>
    <row r="117" spans="2:7">
      <c r="B117" s="278">
        <v>3</v>
      </c>
      <c r="C117" s="278"/>
      <c r="D117" s="278"/>
      <c r="E117" s="278"/>
      <c r="F117" s="278"/>
      <c r="G117" s="279">
        <v>0.08</v>
      </c>
    </row>
    <row r="118" spans="2:7">
      <c r="B118" s="278">
        <v>4</v>
      </c>
      <c r="C118" s="278"/>
      <c r="D118" s="278"/>
      <c r="E118" s="278"/>
      <c r="F118" s="278"/>
      <c r="G118" s="279">
        <v>0.06</v>
      </c>
    </row>
    <row r="119" spans="2:7">
      <c r="B119" s="278">
        <v>5</v>
      </c>
      <c r="C119" s="278"/>
      <c r="D119" s="278"/>
      <c r="E119" s="278"/>
      <c r="F119" s="278"/>
      <c r="G119" s="279">
        <v>7.0000000000000007E-2</v>
      </c>
    </row>
    <row r="120" spans="2:7">
      <c r="B120" s="278">
        <v>6</v>
      </c>
      <c r="C120" s="278"/>
      <c r="D120" s="278"/>
      <c r="E120" s="278"/>
      <c r="F120" s="278"/>
      <c r="G120" s="279">
        <v>0.05</v>
      </c>
    </row>
    <row r="121" spans="2:7">
      <c r="B121" s="278">
        <v>7</v>
      </c>
      <c r="C121" s="278"/>
      <c r="D121" s="278"/>
      <c r="E121" s="278"/>
      <c r="F121" s="278"/>
      <c r="G121" s="279">
        <v>7.0000000000000007E-2</v>
      </c>
    </row>
    <row r="122" spans="2:7">
      <c r="B122" s="278">
        <v>8</v>
      </c>
      <c r="C122" s="278"/>
      <c r="D122" s="278"/>
      <c r="E122" s="278"/>
      <c r="F122" s="278"/>
      <c r="G122" s="279">
        <v>0.01</v>
      </c>
    </row>
    <row r="123" spans="2:7">
      <c r="B123" s="278">
        <v>9</v>
      </c>
      <c r="C123" s="278"/>
      <c r="D123" s="278"/>
      <c r="E123" s="278"/>
      <c r="F123" s="278"/>
      <c r="G123" s="279">
        <v>7.0000000000000007E-2</v>
      </c>
    </row>
    <row r="124" spans="2:7">
      <c r="B124" s="278">
        <v>10</v>
      </c>
      <c r="C124" s="278"/>
      <c r="D124" s="278"/>
      <c r="E124" s="278"/>
      <c r="F124" s="278"/>
      <c r="G124" s="279">
        <v>0.06</v>
      </c>
    </row>
    <row r="125" spans="2:7">
      <c r="B125" s="278">
        <v>11</v>
      </c>
      <c r="C125" s="278"/>
      <c r="D125" s="278"/>
      <c r="E125" s="278"/>
      <c r="F125" s="278"/>
      <c r="G125" s="279">
        <v>0.06</v>
      </c>
    </row>
    <row r="126" spans="2:7">
      <c r="B126" s="278">
        <v>12</v>
      </c>
      <c r="C126" s="278"/>
      <c r="D126" s="278"/>
      <c r="E126" s="278"/>
      <c r="F126" s="278"/>
      <c r="G126" s="279">
        <v>0.02</v>
      </c>
    </row>
    <row r="127" spans="2:7">
      <c r="B127" s="278">
        <v>13</v>
      </c>
      <c r="C127" s="278"/>
      <c r="D127" s="278"/>
      <c r="E127" s="278"/>
      <c r="F127" s="278"/>
      <c r="G127" s="279">
        <v>0.04</v>
      </c>
    </row>
    <row r="128" spans="2:7">
      <c r="B128" s="278">
        <v>14</v>
      </c>
      <c r="C128" s="278"/>
      <c r="D128" s="278"/>
      <c r="E128" s="278"/>
      <c r="F128" s="278"/>
      <c r="G128" s="279">
        <v>0.05</v>
      </c>
    </row>
    <row r="129" spans="2:7">
      <c r="B129" s="278">
        <v>15</v>
      </c>
      <c r="C129" s="278"/>
      <c r="D129" s="278"/>
      <c r="E129" s="278"/>
      <c r="F129" s="278"/>
      <c r="G129" s="279">
        <v>0.05</v>
      </c>
    </row>
    <row r="130" spans="2:7">
      <c r="B130" s="278">
        <v>16</v>
      </c>
      <c r="C130" s="278"/>
      <c r="D130" s="278"/>
      <c r="E130" s="278"/>
      <c r="F130" s="278"/>
      <c r="G130" s="279">
        <v>7.0000000000000007E-2</v>
      </c>
    </row>
    <row r="131" spans="2:7">
      <c r="B131" s="278">
        <v>17</v>
      </c>
      <c r="C131" s="278"/>
      <c r="D131" s="278"/>
      <c r="E131" s="278"/>
      <c r="F131" s="278"/>
      <c r="G131" s="279">
        <v>0.04</v>
      </c>
    </row>
    <row r="132" spans="2:7">
      <c r="B132" s="278">
        <v>18</v>
      </c>
      <c r="C132" s="278"/>
      <c r="D132" s="278"/>
      <c r="E132" s="278"/>
      <c r="F132" s="278"/>
      <c r="G132" s="279">
        <v>0.05</v>
      </c>
    </row>
    <row r="133" spans="2:7">
      <c r="B133" s="278">
        <v>19</v>
      </c>
      <c r="C133" s="278"/>
      <c r="D133" s="278"/>
      <c r="E133" s="278"/>
      <c r="F133" s="278"/>
      <c r="G133" s="279">
        <v>0.09</v>
      </c>
    </row>
    <row r="134" spans="2:7">
      <c r="B134" s="278">
        <v>20</v>
      </c>
      <c r="C134" s="278"/>
      <c r="D134" s="278"/>
      <c r="E134" s="278"/>
      <c r="F134" s="278"/>
      <c r="G134" s="279">
        <v>0.08</v>
      </c>
    </row>
    <row r="135" spans="2:7">
      <c r="B135" s="278">
        <v>21</v>
      </c>
      <c r="C135" s="278"/>
      <c r="D135" s="278"/>
      <c r="E135" s="278"/>
      <c r="F135" s="278"/>
      <c r="G135" s="279">
        <v>0.06</v>
      </c>
    </row>
    <row r="136" spans="2:7">
      <c r="B136" s="278">
        <v>22</v>
      </c>
      <c r="C136" s="278"/>
      <c r="D136" s="278"/>
      <c r="E136" s="278"/>
      <c r="F136" s="278"/>
      <c r="G136" s="279">
        <v>0.04</v>
      </c>
    </row>
    <row r="137" spans="2:7">
      <c r="B137" s="278">
        <v>23</v>
      </c>
      <c r="C137" s="278"/>
      <c r="D137" s="278"/>
      <c r="E137" s="278"/>
      <c r="F137" s="278"/>
      <c r="G137" s="279">
        <v>0.04</v>
      </c>
    </row>
    <row r="138" spans="2:7">
      <c r="B138" s="278">
        <v>24</v>
      </c>
      <c r="C138" s="278"/>
      <c r="D138" s="278"/>
      <c r="E138" s="278"/>
      <c r="F138" s="278"/>
      <c r="G138" s="279">
        <v>0.13</v>
      </c>
    </row>
    <row r="139" spans="2:7">
      <c r="B139" s="278">
        <v>25</v>
      </c>
      <c r="C139" s="278"/>
      <c r="D139" s="278"/>
      <c r="E139" s="278"/>
      <c r="F139" s="278"/>
      <c r="G139" s="279">
        <v>0.05</v>
      </c>
    </row>
    <row r="140" spans="2:7">
      <c r="B140" s="278">
        <v>50</v>
      </c>
      <c r="C140" s="278"/>
      <c r="D140" s="278"/>
      <c r="E140" s="278"/>
      <c r="F140" s="278"/>
      <c r="G140" s="279">
        <v>0.14000000000000001</v>
      </c>
    </row>
    <row r="141" spans="2:7">
      <c r="B141" s="278">
        <v>75</v>
      </c>
      <c r="C141" s="278"/>
      <c r="D141" s="278"/>
      <c r="E141" s="278"/>
      <c r="F141" s="278"/>
      <c r="G141" s="279">
        <v>0.14000000000000001</v>
      </c>
    </row>
    <row r="142" spans="2:7">
      <c r="B142" s="278">
        <v>100</v>
      </c>
      <c r="C142" s="278"/>
      <c r="D142" s="278"/>
      <c r="E142" s="278"/>
      <c r="F142" s="278"/>
      <c r="G142" s="279">
        <v>0.08</v>
      </c>
    </row>
    <row r="143" spans="2:7">
      <c r="B143" s="278">
        <v>125</v>
      </c>
      <c r="C143" s="278"/>
      <c r="D143" s="278"/>
      <c r="E143" s="278"/>
      <c r="F143" s="278"/>
      <c r="G143" s="279">
        <v>0.03</v>
      </c>
    </row>
    <row r="144" spans="2:7">
      <c r="B144" s="278">
        <v>150</v>
      </c>
      <c r="C144" s="278"/>
      <c r="D144" s="278"/>
      <c r="E144" s="278"/>
      <c r="F144" s="278"/>
      <c r="G144" s="279">
        <v>0</v>
      </c>
    </row>
    <row r="145" spans="2:7">
      <c r="B145" s="278">
        <v>175</v>
      </c>
      <c r="C145" s="278"/>
      <c r="D145" s="278"/>
      <c r="E145" s="278"/>
      <c r="F145" s="278"/>
      <c r="G145" s="279">
        <v>0</v>
      </c>
    </row>
    <row r="146" spans="2:7">
      <c r="B146" s="278">
        <v>200</v>
      </c>
      <c r="C146" s="278"/>
      <c r="D146" s="278"/>
      <c r="E146" s="278"/>
      <c r="F146" s="278"/>
      <c r="G146" s="279">
        <v>0</v>
      </c>
    </row>
    <row r="147" spans="2:7">
      <c r="B147" s="278">
        <v>250</v>
      </c>
      <c r="C147" s="278"/>
      <c r="D147" s="278"/>
      <c r="E147" s="278"/>
      <c r="F147" s="278"/>
      <c r="G147" s="279">
        <v>0</v>
      </c>
    </row>
    <row r="148" spans="2:7">
      <c r="B148" s="278">
        <v>300</v>
      </c>
      <c r="C148" s="278"/>
      <c r="D148" s="278"/>
      <c r="E148" s="278"/>
      <c r="F148" s="278"/>
      <c r="G148" s="279">
        <v>0</v>
      </c>
    </row>
    <row r="149" spans="2:7">
      <c r="B149" s="278">
        <v>400</v>
      </c>
      <c r="C149" s="278"/>
      <c r="D149" s="278"/>
      <c r="E149" s="278"/>
      <c r="F149" s="278"/>
      <c r="G149" s="279">
        <v>0</v>
      </c>
    </row>
    <row r="150" spans="2:7">
      <c r="B150" s="278">
        <v>500</v>
      </c>
      <c r="C150" s="278"/>
      <c r="D150" s="278"/>
      <c r="E150" s="278"/>
      <c r="F150" s="278"/>
      <c r="G150" s="279">
        <v>0</v>
      </c>
    </row>
    <row r="151" spans="2:7">
      <c r="B151" s="278">
        <v>600</v>
      </c>
      <c r="C151" s="278"/>
      <c r="D151" s="278"/>
      <c r="E151" s="278"/>
      <c r="F151" s="278"/>
      <c r="G151" s="279">
        <v>0</v>
      </c>
    </row>
    <row r="152" spans="2:7">
      <c r="B152" s="278">
        <v>700</v>
      </c>
      <c r="C152" s="278"/>
      <c r="D152" s="278"/>
      <c r="E152" s="278"/>
      <c r="F152" s="278"/>
      <c r="G152" s="279">
        <v>0</v>
      </c>
    </row>
    <row r="153" spans="2:7">
      <c r="B153" s="278">
        <v>800</v>
      </c>
      <c r="C153" s="278"/>
      <c r="D153" s="278"/>
      <c r="E153" s="278"/>
      <c r="F153" s="278"/>
      <c r="G153" s="279">
        <v>0</v>
      </c>
    </row>
    <row r="154" spans="2:7">
      <c r="B154" s="278">
        <v>900</v>
      </c>
      <c r="C154" s="278"/>
      <c r="D154" s="278"/>
      <c r="E154" s="278"/>
      <c r="F154" s="278"/>
      <c r="G154" s="279">
        <v>0</v>
      </c>
    </row>
    <row r="155" spans="2:7">
      <c r="B155" s="278">
        <v>1000</v>
      </c>
      <c r="C155" s="278"/>
      <c r="D155" s="278"/>
      <c r="E155" s="278"/>
      <c r="F155" s="278"/>
      <c r="G155" s="279">
        <v>0</v>
      </c>
    </row>
  </sheetData>
  <mergeCells count="22">
    <mergeCell ref="B2:Q2"/>
    <mergeCell ref="B3:B4"/>
    <mergeCell ref="C3:G3"/>
    <mergeCell ref="H3:I3"/>
    <mergeCell ref="J3:K3"/>
    <mergeCell ref="L3:M3"/>
    <mergeCell ref="C6:F6"/>
    <mergeCell ref="W3:W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S3:S5"/>
    <mergeCell ref="T3:T5"/>
    <mergeCell ref="U3:U5"/>
    <mergeCell ref="V3:V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U62"/>
  <sheetViews>
    <sheetView workbookViewId="0">
      <selection activeCell="AA21" sqref="AA21"/>
    </sheetView>
  </sheetViews>
  <sheetFormatPr defaultRowHeight="15"/>
  <cols>
    <col min="1" max="1" width="3.5703125" customWidth="1"/>
    <col min="2" max="2" width="5.5703125" style="3" customWidth="1"/>
    <col min="3" max="3" width="3.5703125" style="3" customWidth="1"/>
    <col min="4" max="4" width="5.5703125" style="3" customWidth="1"/>
    <col min="5" max="5" width="3.5703125" style="3" customWidth="1"/>
    <col min="6" max="6" width="1.5703125" style="3" customWidth="1"/>
    <col min="7" max="7" width="5.5703125" style="3" customWidth="1"/>
    <col min="8" max="8" width="3.42578125" style="3" customWidth="1"/>
    <col min="9" max="9" width="5.5703125" style="3" customWidth="1"/>
    <col min="10" max="10" width="3.5703125" style="3" customWidth="1"/>
    <col min="11" max="11" width="1.5703125" style="3" customWidth="1"/>
    <col min="12" max="12" width="5.5703125" style="3" customWidth="1"/>
    <col min="13" max="13" width="3.42578125" style="3" customWidth="1"/>
    <col min="14" max="14" width="5.5703125" style="3" customWidth="1"/>
    <col min="15" max="15" width="3.5703125" style="3" customWidth="1"/>
    <col min="16" max="16" width="1.5703125" style="3" customWidth="1"/>
    <col min="17" max="17" width="3.42578125" style="3" customWidth="1"/>
    <col min="18" max="18" width="4.5703125" style="3" customWidth="1"/>
    <col min="19" max="19" width="3.42578125" style="3" customWidth="1"/>
    <col min="20" max="20" width="5.5703125" style="3" customWidth="1"/>
    <col min="21" max="21" width="3.5703125" style="3" customWidth="1"/>
  </cols>
  <sheetData>
    <row r="1" spans="2:21" ht="26.25"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pans="2:21">
      <c r="F3" s="4"/>
    </row>
    <row r="5" spans="2:21" ht="23.25">
      <c r="B5" s="392" t="s">
        <v>12</v>
      </c>
      <c r="C5" s="393"/>
      <c r="D5" s="393"/>
      <c r="E5" s="394"/>
      <c r="G5" s="392" t="s">
        <v>13</v>
      </c>
      <c r="H5" s="393"/>
      <c r="I5" s="393"/>
      <c r="J5" s="394"/>
      <c r="L5" s="392" t="s">
        <v>14</v>
      </c>
      <c r="M5" s="393"/>
      <c r="N5" s="393"/>
      <c r="O5" s="394"/>
      <c r="Q5" s="392" t="s">
        <v>15</v>
      </c>
      <c r="R5" s="393"/>
      <c r="S5" s="393"/>
      <c r="T5" s="393"/>
      <c r="U5" s="394"/>
    </row>
    <row r="6" spans="2:21" ht="26.25">
      <c r="B6" s="389" t="s">
        <v>16</v>
      </c>
      <c r="C6" s="390"/>
      <c r="D6" s="390"/>
      <c r="E6" s="391"/>
      <c r="G6" s="389" t="s">
        <v>17</v>
      </c>
      <c r="H6" s="390"/>
      <c r="I6" s="390"/>
      <c r="J6" s="391"/>
      <c r="L6" s="389" t="s">
        <v>18</v>
      </c>
      <c r="M6" s="390"/>
      <c r="N6" s="390"/>
      <c r="O6" s="391"/>
      <c r="Q6" s="389" t="s">
        <v>19</v>
      </c>
      <c r="R6" s="390"/>
      <c r="S6" s="390"/>
      <c r="T6" s="390"/>
      <c r="U6" s="391"/>
    </row>
    <row r="7" spans="2:21" ht="26.25">
      <c r="B7" s="395" t="s">
        <v>20</v>
      </c>
      <c r="C7" s="396"/>
      <c r="D7" s="396"/>
      <c r="E7" s="397"/>
      <c r="G7" s="395" t="s">
        <v>20</v>
      </c>
      <c r="H7" s="396"/>
      <c r="I7" s="396"/>
      <c r="J7" s="397"/>
      <c r="L7" s="395" t="s">
        <v>20</v>
      </c>
      <c r="M7" s="396"/>
      <c r="N7" s="396"/>
      <c r="O7" s="397"/>
      <c r="Q7" s="5" t="s">
        <v>21</v>
      </c>
      <c r="R7" s="395" t="s">
        <v>20</v>
      </c>
      <c r="S7" s="396"/>
      <c r="T7" s="396"/>
      <c r="U7" s="397"/>
    </row>
    <row r="8" spans="2:21" ht="26.25">
      <c r="B8" s="398">
        <v>42550</v>
      </c>
      <c r="C8" s="399"/>
      <c r="D8" s="399"/>
      <c r="E8" s="400"/>
      <c r="G8" s="398">
        <v>42550</v>
      </c>
      <c r="H8" s="399"/>
      <c r="I8" s="399"/>
      <c r="J8" s="400"/>
      <c r="L8" s="398">
        <v>42601</v>
      </c>
      <c r="M8" s="399"/>
      <c r="N8" s="399"/>
      <c r="O8" s="400"/>
      <c r="Q8" s="6"/>
      <c r="R8" s="398">
        <v>42706</v>
      </c>
      <c r="S8" s="399"/>
      <c r="T8" s="399"/>
      <c r="U8" s="400"/>
    </row>
    <row r="9" spans="2:21" ht="23.25">
      <c r="B9" s="7">
        <v>10</v>
      </c>
      <c r="C9" s="8" t="s">
        <v>22</v>
      </c>
      <c r="D9" s="9">
        <v>0.01</v>
      </c>
      <c r="E9" s="10" t="s">
        <v>22</v>
      </c>
      <c r="G9" s="7">
        <v>1</v>
      </c>
      <c r="H9" s="11" t="s">
        <v>23</v>
      </c>
      <c r="I9" s="9">
        <v>0.02</v>
      </c>
      <c r="J9" s="10" t="s">
        <v>22</v>
      </c>
      <c r="L9" s="7">
        <v>10</v>
      </c>
      <c r="M9" s="11" t="s">
        <v>23</v>
      </c>
      <c r="N9" s="9">
        <v>3.5000000000000003E-2</v>
      </c>
      <c r="O9" s="10" t="s">
        <v>22</v>
      </c>
      <c r="Q9" s="12">
        <v>1</v>
      </c>
      <c r="R9" s="7">
        <v>5</v>
      </c>
      <c r="S9" s="11" t="s">
        <v>24</v>
      </c>
      <c r="T9" s="9">
        <v>16</v>
      </c>
      <c r="U9" s="10" t="s">
        <v>22</v>
      </c>
    </row>
    <row r="10" spans="2:21" ht="23.25">
      <c r="B10" s="7">
        <v>20</v>
      </c>
      <c r="C10" s="8" t="s">
        <v>22</v>
      </c>
      <c r="D10" s="9">
        <v>0.01</v>
      </c>
      <c r="E10" s="10" t="s">
        <v>22</v>
      </c>
      <c r="G10" s="7">
        <v>2</v>
      </c>
      <c r="H10" s="11" t="s">
        <v>25</v>
      </c>
      <c r="I10" s="9">
        <v>0.03</v>
      </c>
      <c r="J10" s="10" t="s">
        <v>26</v>
      </c>
      <c r="L10" s="7">
        <v>20</v>
      </c>
      <c r="M10" s="11" t="s">
        <v>23</v>
      </c>
      <c r="N10" s="9">
        <v>4.2000000000000003E-2</v>
      </c>
      <c r="O10" s="10" t="s">
        <v>22</v>
      </c>
      <c r="Q10" s="12">
        <v>2</v>
      </c>
      <c r="R10" s="7">
        <v>5</v>
      </c>
      <c r="S10" s="11" t="s">
        <v>24</v>
      </c>
      <c r="T10" s="9">
        <v>16</v>
      </c>
      <c r="U10" s="10" t="s">
        <v>22</v>
      </c>
    </row>
    <row r="11" spans="2:21" ht="23.25">
      <c r="B11" s="7">
        <v>20</v>
      </c>
      <c r="C11" s="8" t="s">
        <v>22</v>
      </c>
      <c r="D11" s="9">
        <v>0.01</v>
      </c>
      <c r="E11" s="10" t="s">
        <v>26</v>
      </c>
      <c r="G11" s="7">
        <v>2</v>
      </c>
      <c r="H11" s="11" t="s">
        <v>23</v>
      </c>
      <c r="I11" s="9">
        <v>0.03</v>
      </c>
      <c r="J11" s="10" t="s">
        <v>22</v>
      </c>
      <c r="L11" s="7">
        <v>50</v>
      </c>
      <c r="M11" s="11" t="s">
        <v>23</v>
      </c>
      <c r="N11" s="9">
        <v>4.9000000000000002E-2</v>
      </c>
      <c r="O11" s="10" t="s">
        <v>22</v>
      </c>
      <c r="Q11" s="12">
        <v>1</v>
      </c>
      <c r="R11" s="7">
        <v>10</v>
      </c>
      <c r="S11" s="11" t="s">
        <v>24</v>
      </c>
      <c r="T11" s="9">
        <v>31</v>
      </c>
      <c r="U11" s="10" t="s">
        <v>22</v>
      </c>
    </row>
    <row r="12" spans="2:21" ht="23.25">
      <c r="B12" s="7">
        <v>50</v>
      </c>
      <c r="C12" s="8" t="s">
        <v>22</v>
      </c>
      <c r="D12" s="9">
        <v>0.01</v>
      </c>
      <c r="E12" s="10" t="s">
        <v>22</v>
      </c>
      <c r="G12" s="7">
        <v>5</v>
      </c>
      <c r="H12" s="11" t="s">
        <v>23</v>
      </c>
      <c r="I12" s="9">
        <v>0.04</v>
      </c>
      <c r="J12" s="10" t="s">
        <v>22</v>
      </c>
      <c r="L12" s="7">
        <v>100</v>
      </c>
      <c r="M12" s="11" t="s">
        <v>23</v>
      </c>
      <c r="N12" s="9">
        <v>0.11</v>
      </c>
      <c r="O12" s="10" t="s">
        <v>22</v>
      </c>
      <c r="Q12" s="12">
        <v>2</v>
      </c>
      <c r="R12" s="7">
        <v>10</v>
      </c>
      <c r="S12" s="11" t="s">
        <v>24</v>
      </c>
      <c r="T12" s="9">
        <v>31</v>
      </c>
      <c r="U12" s="10" t="s">
        <v>22</v>
      </c>
    </row>
    <row r="13" spans="2:21" ht="23.25">
      <c r="B13" s="7">
        <v>100</v>
      </c>
      <c r="C13" s="8" t="s">
        <v>22</v>
      </c>
      <c r="D13" s="9">
        <v>0.01</v>
      </c>
      <c r="E13" s="10" t="s">
        <v>22</v>
      </c>
      <c r="G13" s="7">
        <v>10</v>
      </c>
      <c r="H13" s="11" t="s">
        <v>23</v>
      </c>
      <c r="I13" s="9">
        <v>0.04</v>
      </c>
      <c r="J13" s="10" t="s">
        <v>22</v>
      </c>
      <c r="L13" s="7">
        <v>200</v>
      </c>
      <c r="M13" s="11" t="s">
        <v>23</v>
      </c>
      <c r="N13" s="9">
        <v>0.17</v>
      </c>
      <c r="O13" s="10" t="s">
        <v>22</v>
      </c>
      <c r="Q13" s="12">
        <v>1</v>
      </c>
      <c r="R13" s="7">
        <v>20</v>
      </c>
      <c r="S13" s="11" t="s">
        <v>24</v>
      </c>
      <c r="T13" s="9">
        <v>54</v>
      </c>
      <c r="U13" s="10" t="s">
        <v>22</v>
      </c>
    </row>
    <row r="14" spans="2:21" ht="23.25">
      <c r="B14" s="7">
        <v>200</v>
      </c>
      <c r="C14" s="8" t="s">
        <v>22</v>
      </c>
      <c r="D14" s="9">
        <v>0.01</v>
      </c>
      <c r="E14" s="10" t="s">
        <v>22</v>
      </c>
      <c r="G14" s="7">
        <v>20</v>
      </c>
      <c r="H14" s="11" t="s">
        <v>23</v>
      </c>
      <c r="I14" s="9">
        <v>0.05</v>
      </c>
      <c r="J14" s="10" t="s">
        <v>22</v>
      </c>
      <c r="L14" s="7">
        <v>500</v>
      </c>
      <c r="M14" s="11" t="s">
        <v>23</v>
      </c>
      <c r="N14" s="9">
        <v>0.4</v>
      </c>
      <c r="O14" s="10" t="s">
        <v>22</v>
      </c>
      <c r="Q14" s="12">
        <v>2</v>
      </c>
      <c r="R14" s="7">
        <v>20</v>
      </c>
      <c r="S14" s="11" t="s">
        <v>24</v>
      </c>
      <c r="T14" s="9">
        <v>54</v>
      </c>
      <c r="U14" s="10" t="s">
        <v>22</v>
      </c>
    </row>
    <row r="15" spans="2:21" ht="23.25">
      <c r="B15" s="7">
        <v>500</v>
      </c>
      <c r="C15" s="8" t="s">
        <v>22</v>
      </c>
      <c r="D15" s="9">
        <v>0.01</v>
      </c>
      <c r="E15" s="10" t="s">
        <v>22</v>
      </c>
      <c r="G15" s="7">
        <v>20</v>
      </c>
      <c r="H15" s="11" t="s">
        <v>25</v>
      </c>
      <c r="I15" s="9">
        <v>0.05</v>
      </c>
      <c r="J15" s="10" t="s">
        <v>26</v>
      </c>
      <c r="L15" s="7">
        <v>1</v>
      </c>
      <c r="M15" s="11" t="s">
        <v>24</v>
      </c>
      <c r="N15" s="9">
        <v>1.7</v>
      </c>
      <c r="O15" s="10" t="s">
        <v>22</v>
      </c>
      <c r="Q15" s="12">
        <v>3</v>
      </c>
      <c r="R15" s="7">
        <v>20</v>
      </c>
      <c r="S15" s="11" t="s">
        <v>24</v>
      </c>
      <c r="T15" s="9">
        <v>54</v>
      </c>
      <c r="U15" s="10" t="s">
        <v>22</v>
      </c>
    </row>
    <row r="16" spans="2:21" ht="23.25">
      <c r="G16" s="7">
        <v>50</v>
      </c>
      <c r="H16" s="11" t="s">
        <v>23</v>
      </c>
      <c r="I16" s="9">
        <v>0.1</v>
      </c>
      <c r="J16" s="10" t="s">
        <v>22</v>
      </c>
      <c r="L16" s="7">
        <v>2</v>
      </c>
      <c r="M16" s="11" t="s">
        <v>24</v>
      </c>
      <c r="N16" s="9">
        <v>2</v>
      </c>
      <c r="O16" s="10" t="s">
        <v>22</v>
      </c>
      <c r="Q16" s="12">
        <v>4</v>
      </c>
      <c r="R16" s="7">
        <v>20</v>
      </c>
      <c r="S16" s="11" t="s">
        <v>24</v>
      </c>
      <c r="T16" s="9">
        <v>54</v>
      </c>
      <c r="U16" s="10" t="s">
        <v>22</v>
      </c>
    </row>
    <row r="17" spans="7:21" ht="23.25">
      <c r="G17" s="7">
        <v>100</v>
      </c>
      <c r="H17" s="11" t="s">
        <v>23</v>
      </c>
      <c r="I17" s="9">
        <v>0.2</v>
      </c>
      <c r="J17" s="10" t="s">
        <v>22</v>
      </c>
      <c r="L17" s="7">
        <v>10</v>
      </c>
      <c r="M17" s="11" t="s">
        <v>24</v>
      </c>
      <c r="N17" s="9">
        <v>12</v>
      </c>
      <c r="O17" s="10" t="s">
        <v>22</v>
      </c>
      <c r="Q17" s="12">
        <v>5</v>
      </c>
      <c r="R17" s="7">
        <v>20</v>
      </c>
      <c r="S17" s="11" t="s">
        <v>24</v>
      </c>
      <c r="T17" s="9">
        <v>54</v>
      </c>
      <c r="U17" s="10" t="s">
        <v>22</v>
      </c>
    </row>
    <row r="18" spans="7:21" ht="23.25">
      <c r="G18" s="7">
        <v>200</v>
      </c>
      <c r="H18" s="11" t="s">
        <v>23</v>
      </c>
      <c r="I18" s="9">
        <v>0.4</v>
      </c>
      <c r="J18" s="10" t="s">
        <v>22</v>
      </c>
      <c r="L18" s="7">
        <v>20</v>
      </c>
      <c r="M18" s="11" t="s">
        <v>24</v>
      </c>
      <c r="N18" s="9">
        <v>18</v>
      </c>
      <c r="O18" s="10" t="s">
        <v>22</v>
      </c>
      <c r="Q18" s="12">
        <v>6</v>
      </c>
      <c r="R18" s="7">
        <v>20</v>
      </c>
      <c r="S18" s="11" t="s">
        <v>24</v>
      </c>
      <c r="T18" s="9">
        <v>54</v>
      </c>
      <c r="U18" s="10" t="s">
        <v>22</v>
      </c>
    </row>
    <row r="19" spans="7:21" ht="23.25">
      <c r="G19" s="7">
        <v>200</v>
      </c>
      <c r="H19" s="11" t="s">
        <v>25</v>
      </c>
      <c r="I19" s="9">
        <v>0.4</v>
      </c>
      <c r="J19" s="10" t="s">
        <v>26</v>
      </c>
      <c r="L19" s="13"/>
      <c r="M19" s="14"/>
      <c r="N19" s="13"/>
      <c r="O19" s="14"/>
      <c r="Q19" s="12">
        <v>7</v>
      </c>
      <c r="R19" s="7">
        <v>20</v>
      </c>
      <c r="S19" s="11" t="s">
        <v>24</v>
      </c>
      <c r="T19" s="9">
        <v>54</v>
      </c>
      <c r="U19" s="10" t="s">
        <v>22</v>
      </c>
    </row>
    <row r="20" spans="7:21" ht="23.25">
      <c r="G20" s="7">
        <v>500</v>
      </c>
      <c r="H20" s="11" t="s">
        <v>23</v>
      </c>
      <c r="I20" s="9">
        <v>2</v>
      </c>
      <c r="J20" s="10" t="s">
        <v>22</v>
      </c>
      <c r="L20" s="13"/>
      <c r="M20" s="14"/>
      <c r="N20" s="13"/>
      <c r="O20" s="14"/>
      <c r="Q20" s="12">
        <v>8</v>
      </c>
      <c r="R20" s="7">
        <v>20</v>
      </c>
      <c r="S20" s="11" t="s">
        <v>24</v>
      </c>
      <c r="T20" s="9">
        <v>54</v>
      </c>
      <c r="U20" s="10" t="s">
        <v>22</v>
      </c>
    </row>
    <row r="21" spans="7:21" ht="23.25">
      <c r="G21" s="7">
        <v>1</v>
      </c>
      <c r="H21" s="11" t="s">
        <v>24</v>
      </c>
      <c r="I21" s="9">
        <v>2</v>
      </c>
      <c r="J21" s="10" t="s">
        <v>22</v>
      </c>
      <c r="L21" s="13"/>
      <c r="M21" s="14"/>
      <c r="N21" s="13"/>
      <c r="O21" s="14"/>
      <c r="Q21" s="12">
        <v>9</v>
      </c>
      <c r="R21" s="7">
        <v>20</v>
      </c>
      <c r="S21" s="11" t="s">
        <v>24</v>
      </c>
      <c r="T21" s="9">
        <v>54</v>
      </c>
      <c r="U21" s="10" t="s">
        <v>22</v>
      </c>
    </row>
    <row r="22" spans="7:21" ht="23.25">
      <c r="G22" s="7">
        <v>1</v>
      </c>
      <c r="H22" s="11" t="s">
        <v>27</v>
      </c>
      <c r="I22" s="9">
        <v>2</v>
      </c>
      <c r="J22" s="10" t="s">
        <v>22</v>
      </c>
      <c r="Q22" s="12">
        <v>10</v>
      </c>
      <c r="R22" s="7">
        <v>20</v>
      </c>
      <c r="S22" s="11" t="s">
        <v>24</v>
      </c>
      <c r="T22" s="9">
        <v>54</v>
      </c>
      <c r="U22" s="10" t="s">
        <v>22</v>
      </c>
    </row>
    <row r="23" spans="7:21" ht="23.25">
      <c r="G23" s="7">
        <v>2</v>
      </c>
      <c r="H23" s="11" t="s">
        <v>24</v>
      </c>
      <c r="I23" s="9">
        <v>4</v>
      </c>
      <c r="J23" s="10" t="s">
        <v>22</v>
      </c>
      <c r="Q23" s="12">
        <v>11</v>
      </c>
      <c r="R23" s="7">
        <v>20</v>
      </c>
      <c r="S23" s="11" t="s">
        <v>24</v>
      </c>
      <c r="T23" s="9">
        <v>54</v>
      </c>
      <c r="U23" s="10" t="s">
        <v>22</v>
      </c>
    </row>
    <row r="24" spans="7:21" ht="23.25">
      <c r="G24" s="7">
        <v>5</v>
      </c>
      <c r="H24" s="11" t="s">
        <v>24</v>
      </c>
      <c r="I24" s="9">
        <v>10</v>
      </c>
      <c r="J24" s="10" t="s">
        <v>22</v>
      </c>
      <c r="Q24" s="12">
        <v>12</v>
      </c>
      <c r="R24" s="7">
        <v>20</v>
      </c>
      <c r="S24" s="11" t="s">
        <v>24</v>
      </c>
      <c r="T24" s="9">
        <v>54</v>
      </c>
      <c r="U24" s="10" t="s">
        <v>22</v>
      </c>
    </row>
    <row r="25" spans="7:21" ht="23.25">
      <c r="Q25" s="12">
        <v>13</v>
      </c>
      <c r="R25" s="7">
        <v>20</v>
      </c>
      <c r="S25" s="11" t="s">
        <v>24</v>
      </c>
      <c r="T25" s="9">
        <v>54</v>
      </c>
      <c r="U25" s="10" t="s">
        <v>22</v>
      </c>
    </row>
    <row r="26" spans="7:21" ht="23.25">
      <c r="Q26" s="12">
        <v>14</v>
      </c>
      <c r="R26" s="7">
        <v>20</v>
      </c>
      <c r="S26" s="11" t="s">
        <v>24</v>
      </c>
      <c r="T26" s="9">
        <v>54</v>
      </c>
      <c r="U26" s="10" t="s">
        <v>22</v>
      </c>
    </row>
    <row r="27" spans="7:21" ht="23.25">
      <c r="Q27" s="12">
        <v>15</v>
      </c>
      <c r="R27" s="7">
        <v>20</v>
      </c>
      <c r="S27" s="11" t="s">
        <v>24</v>
      </c>
      <c r="T27" s="9">
        <v>54</v>
      </c>
      <c r="U27" s="10" t="s">
        <v>22</v>
      </c>
    </row>
    <row r="28" spans="7:21" ht="23.25">
      <c r="Q28" s="12">
        <v>16</v>
      </c>
      <c r="R28" s="7">
        <v>20</v>
      </c>
      <c r="S28" s="11" t="s">
        <v>24</v>
      </c>
      <c r="T28" s="9">
        <v>54</v>
      </c>
      <c r="U28" s="10" t="s">
        <v>22</v>
      </c>
    </row>
    <row r="29" spans="7:21" ht="23.25">
      <c r="Q29" s="12">
        <v>17</v>
      </c>
      <c r="R29" s="7">
        <v>20</v>
      </c>
      <c r="S29" s="11" t="s">
        <v>24</v>
      </c>
      <c r="T29" s="9">
        <v>54</v>
      </c>
      <c r="U29" s="10" t="s">
        <v>22</v>
      </c>
    </row>
    <row r="30" spans="7:21" ht="23.25">
      <c r="Q30" s="12">
        <v>18</v>
      </c>
      <c r="R30" s="7">
        <v>20</v>
      </c>
      <c r="S30" s="11" t="s">
        <v>24</v>
      </c>
      <c r="T30" s="9">
        <v>54</v>
      </c>
      <c r="U30" s="10" t="s">
        <v>22</v>
      </c>
    </row>
    <row r="31" spans="7:21" ht="23.25">
      <c r="Q31" s="12">
        <v>19</v>
      </c>
      <c r="R31" s="7">
        <v>20</v>
      </c>
      <c r="S31" s="11" t="s">
        <v>24</v>
      </c>
      <c r="T31" s="9">
        <v>54</v>
      </c>
      <c r="U31" s="10" t="s">
        <v>22</v>
      </c>
    </row>
    <row r="32" spans="7:21" ht="23.25">
      <c r="Q32" s="12">
        <v>20</v>
      </c>
      <c r="R32" s="7">
        <v>20</v>
      </c>
      <c r="S32" s="11" t="s">
        <v>24</v>
      </c>
      <c r="T32" s="9">
        <v>54</v>
      </c>
      <c r="U32" s="10" t="s">
        <v>22</v>
      </c>
    </row>
    <row r="33" spans="17:21" ht="23.25">
      <c r="Q33" s="12">
        <v>21</v>
      </c>
      <c r="R33" s="7">
        <v>20</v>
      </c>
      <c r="S33" s="11" t="s">
        <v>24</v>
      </c>
      <c r="T33" s="9">
        <v>54</v>
      </c>
      <c r="U33" s="10" t="s">
        <v>22</v>
      </c>
    </row>
    <row r="34" spans="17:21" ht="23.25">
      <c r="Q34" s="12">
        <v>22</v>
      </c>
      <c r="R34" s="7">
        <v>20</v>
      </c>
      <c r="S34" s="11" t="s">
        <v>24</v>
      </c>
      <c r="T34" s="9">
        <v>54</v>
      </c>
      <c r="U34" s="10" t="s">
        <v>22</v>
      </c>
    </row>
    <row r="35" spans="17:21" ht="23.25">
      <c r="Q35" s="12">
        <v>23</v>
      </c>
      <c r="R35" s="7">
        <v>20</v>
      </c>
      <c r="S35" s="11" t="s">
        <v>24</v>
      </c>
      <c r="T35" s="9">
        <v>54</v>
      </c>
      <c r="U35" s="10" t="s">
        <v>22</v>
      </c>
    </row>
    <row r="36" spans="17:21" ht="23.25">
      <c r="Q36" s="12">
        <v>24</v>
      </c>
      <c r="R36" s="7">
        <v>20</v>
      </c>
      <c r="S36" s="11" t="s">
        <v>24</v>
      </c>
      <c r="T36" s="9">
        <v>54</v>
      </c>
      <c r="U36" s="10" t="s">
        <v>22</v>
      </c>
    </row>
    <row r="37" spans="17:21" ht="23.25">
      <c r="Q37" s="12">
        <v>25</v>
      </c>
      <c r="R37" s="7">
        <v>20</v>
      </c>
      <c r="S37" s="11" t="s">
        <v>24</v>
      </c>
      <c r="T37" s="9">
        <v>54</v>
      </c>
      <c r="U37" s="10" t="s">
        <v>22</v>
      </c>
    </row>
    <row r="38" spans="17:21" ht="23.25">
      <c r="Q38" s="12">
        <v>26</v>
      </c>
      <c r="R38" s="7">
        <v>20</v>
      </c>
      <c r="S38" s="11" t="s">
        <v>24</v>
      </c>
      <c r="T38" s="9">
        <v>54</v>
      </c>
      <c r="U38" s="10" t="s">
        <v>22</v>
      </c>
    </row>
    <row r="39" spans="17:21" ht="23.25">
      <c r="Q39" s="12">
        <v>27</v>
      </c>
      <c r="R39" s="7">
        <v>20</v>
      </c>
      <c r="S39" s="11" t="s">
        <v>24</v>
      </c>
      <c r="T39" s="9">
        <v>54</v>
      </c>
      <c r="U39" s="10" t="s">
        <v>22</v>
      </c>
    </row>
    <row r="40" spans="17:21" ht="23.25">
      <c r="Q40" s="12">
        <v>28</v>
      </c>
      <c r="R40" s="7">
        <v>20</v>
      </c>
      <c r="S40" s="11" t="s">
        <v>24</v>
      </c>
      <c r="T40" s="9">
        <v>54</v>
      </c>
      <c r="U40" s="10" t="s">
        <v>22</v>
      </c>
    </row>
    <row r="41" spans="17:21" ht="23.25">
      <c r="Q41" s="12">
        <v>29</v>
      </c>
      <c r="R41" s="7">
        <v>20</v>
      </c>
      <c r="S41" s="11" t="s">
        <v>24</v>
      </c>
      <c r="T41" s="9">
        <v>54</v>
      </c>
      <c r="U41" s="10" t="s">
        <v>22</v>
      </c>
    </row>
    <row r="42" spans="17:21" ht="23.25">
      <c r="Q42" s="12">
        <v>30</v>
      </c>
      <c r="R42" s="7">
        <v>20</v>
      </c>
      <c r="S42" s="11" t="s">
        <v>24</v>
      </c>
      <c r="T42" s="9">
        <v>54</v>
      </c>
      <c r="U42" s="10" t="s">
        <v>22</v>
      </c>
    </row>
    <row r="43" spans="17:21" ht="23.25">
      <c r="Q43" s="12">
        <v>31</v>
      </c>
      <c r="R43" s="7">
        <v>20</v>
      </c>
      <c r="S43" s="11" t="s">
        <v>24</v>
      </c>
      <c r="T43" s="9">
        <v>54</v>
      </c>
      <c r="U43" s="10" t="s">
        <v>22</v>
      </c>
    </row>
    <row r="44" spans="17:21" ht="23.25">
      <c r="Q44" s="12">
        <v>32</v>
      </c>
      <c r="R44" s="7">
        <v>20</v>
      </c>
      <c r="S44" s="11" t="s">
        <v>24</v>
      </c>
      <c r="T44" s="9">
        <v>54</v>
      </c>
      <c r="U44" s="10" t="s">
        <v>22</v>
      </c>
    </row>
    <row r="45" spans="17:21" ht="23.25">
      <c r="Q45" s="12">
        <v>33</v>
      </c>
      <c r="R45" s="7">
        <v>20</v>
      </c>
      <c r="S45" s="11" t="s">
        <v>24</v>
      </c>
      <c r="T45" s="9">
        <v>54</v>
      </c>
      <c r="U45" s="10" t="s">
        <v>22</v>
      </c>
    </row>
    <row r="46" spans="17:21" ht="23.25">
      <c r="Q46" s="12">
        <v>34</v>
      </c>
      <c r="R46" s="7">
        <v>20</v>
      </c>
      <c r="S46" s="11" t="s">
        <v>24</v>
      </c>
      <c r="T46" s="9">
        <v>54</v>
      </c>
      <c r="U46" s="10" t="s">
        <v>22</v>
      </c>
    </row>
    <row r="47" spans="17:21" ht="23.25">
      <c r="Q47" s="12">
        <v>35</v>
      </c>
      <c r="R47" s="7">
        <v>20</v>
      </c>
      <c r="S47" s="11" t="s">
        <v>24</v>
      </c>
      <c r="T47" s="9">
        <v>54</v>
      </c>
      <c r="U47" s="10" t="s">
        <v>22</v>
      </c>
    </row>
    <row r="48" spans="17:21" ht="23.25">
      <c r="Q48" s="12">
        <v>36</v>
      </c>
      <c r="R48" s="7">
        <v>20</v>
      </c>
      <c r="S48" s="11" t="s">
        <v>24</v>
      </c>
      <c r="T48" s="9">
        <v>54</v>
      </c>
      <c r="U48" s="10" t="s">
        <v>22</v>
      </c>
    </row>
    <row r="49" spans="17:21" ht="23.25">
      <c r="Q49" s="12">
        <v>37</v>
      </c>
      <c r="R49" s="7">
        <v>20</v>
      </c>
      <c r="S49" s="11" t="s">
        <v>24</v>
      </c>
      <c r="T49" s="9">
        <v>54</v>
      </c>
      <c r="U49" s="10" t="s">
        <v>22</v>
      </c>
    </row>
    <row r="50" spans="17:21" ht="23.25">
      <c r="Q50" s="12">
        <v>38</v>
      </c>
      <c r="R50" s="7">
        <v>20</v>
      </c>
      <c r="S50" s="11" t="s">
        <v>24</v>
      </c>
      <c r="T50" s="9">
        <v>54</v>
      </c>
      <c r="U50" s="10" t="s">
        <v>22</v>
      </c>
    </row>
    <row r="51" spans="17:21" ht="23.25">
      <c r="Q51" s="12">
        <v>39</v>
      </c>
      <c r="R51" s="7">
        <v>20</v>
      </c>
      <c r="S51" s="11" t="s">
        <v>24</v>
      </c>
      <c r="T51" s="9">
        <v>54</v>
      </c>
      <c r="U51" s="10" t="s">
        <v>22</v>
      </c>
    </row>
    <row r="52" spans="17:21" ht="23.25">
      <c r="Q52" s="12">
        <v>40</v>
      </c>
      <c r="R52" s="7">
        <v>20</v>
      </c>
      <c r="S52" s="11" t="s">
        <v>24</v>
      </c>
      <c r="T52" s="9">
        <v>54</v>
      </c>
      <c r="U52" s="10" t="s">
        <v>22</v>
      </c>
    </row>
    <row r="53" spans="17:21" ht="23.25">
      <c r="Q53" s="12">
        <v>41</v>
      </c>
      <c r="R53" s="7">
        <v>20</v>
      </c>
      <c r="S53" s="11" t="s">
        <v>24</v>
      </c>
      <c r="T53" s="9">
        <v>54</v>
      </c>
      <c r="U53" s="10" t="s">
        <v>22</v>
      </c>
    </row>
    <row r="54" spans="17:21" ht="23.25">
      <c r="Q54" s="12">
        <v>42</v>
      </c>
      <c r="R54" s="7">
        <v>20</v>
      </c>
      <c r="S54" s="11" t="s">
        <v>24</v>
      </c>
      <c r="T54" s="9">
        <v>54</v>
      </c>
      <c r="U54" s="10" t="s">
        <v>22</v>
      </c>
    </row>
    <row r="55" spans="17:21" ht="23.25">
      <c r="Q55" s="12">
        <v>43</v>
      </c>
      <c r="R55" s="7">
        <v>20</v>
      </c>
      <c r="S55" s="11" t="s">
        <v>24</v>
      </c>
      <c r="T55" s="9">
        <v>54</v>
      </c>
      <c r="U55" s="10" t="s">
        <v>22</v>
      </c>
    </row>
    <row r="56" spans="17:21" ht="23.25">
      <c r="Q56" s="12">
        <v>44</v>
      </c>
      <c r="R56" s="7">
        <v>20</v>
      </c>
      <c r="S56" s="11" t="s">
        <v>24</v>
      </c>
      <c r="T56" s="9">
        <v>54</v>
      </c>
      <c r="U56" s="10" t="s">
        <v>22</v>
      </c>
    </row>
    <row r="57" spans="17:21" ht="23.25">
      <c r="Q57" s="12">
        <v>45</v>
      </c>
      <c r="R57" s="7">
        <v>20</v>
      </c>
      <c r="S57" s="11" t="s">
        <v>24</v>
      </c>
      <c r="T57" s="9">
        <v>54</v>
      </c>
      <c r="U57" s="10" t="s">
        <v>22</v>
      </c>
    </row>
    <row r="58" spans="17:21" ht="23.25">
      <c r="Q58" s="12">
        <v>46</v>
      </c>
      <c r="R58" s="7">
        <v>20</v>
      </c>
      <c r="S58" s="11" t="s">
        <v>24</v>
      </c>
      <c r="T58" s="9">
        <v>54</v>
      </c>
      <c r="U58" s="10" t="s">
        <v>22</v>
      </c>
    </row>
    <row r="59" spans="17:21" ht="23.25">
      <c r="Q59" s="12">
        <v>47</v>
      </c>
      <c r="R59" s="7">
        <v>20</v>
      </c>
      <c r="S59" s="11" t="s">
        <v>24</v>
      </c>
      <c r="T59" s="9">
        <v>54</v>
      </c>
      <c r="U59" s="10" t="s">
        <v>22</v>
      </c>
    </row>
    <row r="60" spans="17:21" ht="23.25">
      <c r="Q60" s="12">
        <v>48</v>
      </c>
      <c r="R60" s="7">
        <v>20</v>
      </c>
      <c r="S60" s="11" t="s">
        <v>24</v>
      </c>
      <c r="T60" s="9">
        <v>54</v>
      </c>
      <c r="U60" s="10" t="s">
        <v>22</v>
      </c>
    </row>
    <row r="61" spans="17:21" ht="23.25">
      <c r="Q61" s="12">
        <v>49</v>
      </c>
      <c r="R61" s="7">
        <v>20</v>
      </c>
      <c r="S61" s="11" t="s">
        <v>24</v>
      </c>
      <c r="T61" s="9">
        <v>54</v>
      </c>
      <c r="U61" s="10" t="s">
        <v>22</v>
      </c>
    </row>
    <row r="62" spans="17:21" ht="23.25">
      <c r="Q62" s="12">
        <v>50</v>
      </c>
      <c r="R62" s="7">
        <v>20</v>
      </c>
      <c r="S62" s="11" t="s">
        <v>24</v>
      </c>
      <c r="T62" s="9">
        <v>54</v>
      </c>
      <c r="U62" s="10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 Budget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2017-03-20T02:57:03Z</cp:lastPrinted>
  <dcterms:created xsi:type="dcterms:W3CDTF">2015-10-01T03:03:03Z</dcterms:created>
  <dcterms:modified xsi:type="dcterms:W3CDTF">2017-10-25T20:58:59Z</dcterms:modified>
</cp:coreProperties>
</file>