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embeddings/oleObject2.bin" ContentType="application/vnd.openxmlformats-officedocument.oleObject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5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kaw\oxsoft\metrikos\evgenis\02_Mechanical\"/>
    </mc:Choice>
  </mc:AlternateContent>
  <bookViews>
    <workbookView xWindow="-15" yWindow="-15" windowWidth="19230" windowHeight="12015" activeTab="4"/>
  </bookViews>
  <sheets>
    <sheet name="Data" sheetId="9" r:id="rId1"/>
    <sheet name="Certificate" sheetId="13" r:id="rId2"/>
    <sheet name="Report" sheetId="11" r:id="rId3"/>
    <sheet name="Result" sheetId="12" r:id="rId4"/>
    <sheet name="Uncert Budget" sheetId="14" r:id="rId5"/>
    <sheet name="Cert of STD" sheetId="2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definedNames>
    <definedName name="AAA">[1]Eq.List!$A$2:$I$188</definedName>
    <definedName name="ACCTORQUE">[2]Torque!$A$16:$J$19</definedName>
    <definedName name="ASSET">[3]E4402B!#REF!</definedName>
    <definedName name="BBB">[4]Eq.List!$A$2:$H$210</definedName>
    <definedName name="bfbdd">#REF!</definedName>
    <definedName name="calibration_by">[5]MAR05!$BH$39:$BH$43</definedName>
    <definedName name="CAP">[3]E4402B!#REF!</definedName>
    <definedName name="CCC">[6]Eq.List!$A$2:$H$210</definedName>
    <definedName name="Cet.no">'[7]Cert.'!#REF!</definedName>
    <definedName name="da">#REF!</definedName>
    <definedName name="data">#REF!</definedName>
    <definedName name="data1">#REF!</definedName>
    <definedName name="DATE">[3]E4402B!#REF!</definedName>
    <definedName name="DDD">#REF!</definedName>
    <definedName name="DDDE">[8]Equip.List!$A$2:$I$188</definedName>
    <definedName name="dsvg">#REF!</definedName>
    <definedName name="dttaff">#REF!</definedName>
    <definedName name="efrfg">#REF!</definedName>
    <definedName name="eq.list">[9]Eq.List!$A$2:$H$280</definedName>
    <definedName name="Equip.List">[10]Equip.List!$A$2:$H$182</definedName>
    <definedName name="Equip.Table">[11]Equipment!$A$2:$H$182</definedName>
    <definedName name="Equipment">[12]Sheet2!$A$2:$A$182</definedName>
    <definedName name="fkop">#REF!</definedName>
    <definedName name="GGG">#REF!</definedName>
    <definedName name="hgjky8uoytjgkjhlili">#REF!</definedName>
    <definedName name="HHH">[13]Eq.List!$A$2:$H$210</definedName>
    <definedName name="HHJ">#REF!</definedName>
    <definedName name="HHN">#REF!</definedName>
    <definedName name="JOB">[3]E4402B!#REF!</definedName>
    <definedName name="kds">#REF!</definedName>
    <definedName name="KKKM">#REF!</definedName>
    <definedName name="LCR">[14]Eq.List!$A$2:$H$211</definedName>
    <definedName name="LIST">#REF!</definedName>
    <definedName name="list.temp">#REF!</definedName>
    <definedName name="Lists">[15]Onsite!$C$5:$R$7</definedName>
    <definedName name="liststandard">[2]Torque!$A$16:$A$19</definedName>
    <definedName name="LISTTORQUE">[2]Torque!$A$16:$J$19</definedName>
    <definedName name="listunit">#REF!</definedName>
    <definedName name="LLCCRR">#REF!</definedName>
    <definedName name="lmcblfgmop">#REF!</definedName>
    <definedName name="lookuparea">#REF!</definedName>
    <definedName name="Mass">#REF!</definedName>
    <definedName name="Mclass">#REF!</definedName>
    <definedName name="MFG">[3]E4402B!#REF!</definedName>
    <definedName name="NNN">#REF!</definedName>
    <definedName name="OOO">#REF!</definedName>
    <definedName name="op">#REF!</definedName>
    <definedName name="optic">#REF!</definedName>
    <definedName name="opticstandard">#REF!</definedName>
    <definedName name="opticstd">#REF!</definedName>
    <definedName name="Page__2__of__2">'[16]Cert. (LIG)'!#REF!</definedName>
    <definedName name="PartName">[15]Onsite!$C$5:$C$7</definedName>
    <definedName name="Pinij">#REF!</definedName>
    <definedName name="Plate">#REF!</definedName>
    <definedName name="post">[17]CERT!#REF!</definedName>
    <definedName name="PPPL">[18]Eq.List!$A$2:$H$216</definedName>
    <definedName name="_xlnm.Print_Area" localSheetId="1">Certificate!$A$1:$AD$39</definedName>
    <definedName name="_xlnm.Print_Area" localSheetId="0">Data!$A$1:$AE$55</definedName>
    <definedName name="_xlnm.Print_Area" localSheetId="2">Report!$A$1:$V$24</definedName>
    <definedName name="_xlnm.Print_Area" localSheetId="3">Result!$A$1:$Y$40</definedName>
    <definedName name="pui">#REF!</definedName>
    <definedName name="QWE">[19]Eq.List!$A$2:$H$210</definedName>
    <definedName name="sfrg">#REF!</definedName>
    <definedName name="SM_99014">#REF!</definedName>
    <definedName name="SN">[3]E4402B!#REF!</definedName>
    <definedName name="standard">[10]Equip.List!$A$2:$A$182</definedName>
    <definedName name="std">[20]Equip.List!$A$2:$H$188</definedName>
    <definedName name="std.">[21]Equip.List!$A$2:$A$184</definedName>
    <definedName name="std.list">#REF!</definedName>
    <definedName name="STD.TABLE">[12]Sheet2!$A$2:$H$182</definedName>
    <definedName name="std_list">#REF!</definedName>
    <definedName name="stds">#REF!</definedName>
    <definedName name="uilfykukf">#REF!</definedName>
    <definedName name="UIO">[22]Eq.List!$A$2:$H$210</definedName>
    <definedName name="unit">#REF!</definedName>
    <definedName name="UUU">#REF!</definedName>
    <definedName name="vbtb">#REF!</definedName>
    <definedName name="vjsoj">'[7]Cert.'!#REF!</definedName>
    <definedName name="XXX">#REF!</definedName>
    <definedName name="ZXC">#REF!</definedName>
  </definedNames>
  <calcPr calcId="162913"/>
  <fileRecoveryPr autoRecover="0"/>
</workbook>
</file>

<file path=xl/calcChain.xml><?xml version="1.0" encoding="utf-8"?>
<calcChain xmlns="http://schemas.openxmlformats.org/spreadsheetml/2006/main">
  <c r="S8" i="14" l="1"/>
  <c r="S9" i="14"/>
  <c r="S10" i="14"/>
  <c r="S11" i="14"/>
  <c r="S12" i="14"/>
  <c r="S13" i="14"/>
  <c r="S14" i="14"/>
  <c r="S15" i="14"/>
  <c r="S16" i="14"/>
  <c r="S17" i="14"/>
  <c r="S7" i="14"/>
  <c r="Q8" i="14"/>
  <c r="Q9" i="14"/>
  <c r="Q10" i="14"/>
  <c r="Q11" i="14"/>
  <c r="Q12" i="14"/>
  <c r="Q13" i="14"/>
  <c r="Q14" i="14"/>
  <c r="Q15" i="14"/>
  <c r="Q16" i="14"/>
  <c r="Q17" i="14"/>
  <c r="Q7" i="14"/>
  <c r="P8" i="14"/>
  <c r="P9" i="14"/>
  <c r="P10" i="14"/>
  <c r="P11" i="14"/>
  <c r="P12" i="14"/>
  <c r="P13" i="14"/>
  <c r="P14" i="14"/>
  <c r="P15" i="14"/>
  <c r="P16" i="14"/>
  <c r="P17" i="14"/>
  <c r="P7" i="14"/>
  <c r="O8" i="14"/>
  <c r="O9" i="14"/>
  <c r="O10" i="14"/>
  <c r="O11" i="14"/>
  <c r="O12" i="14"/>
  <c r="O13" i="14"/>
  <c r="O14" i="14"/>
  <c r="O15" i="14"/>
  <c r="O16" i="14"/>
  <c r="O17" i="14"/>
  <c r="O7" i="14"/>
  <c r="N17" i="14"/>
  <c r="N16" i="14"/>
  <c r="N15" i="14"/>
  <c r="N14" i="14"/>
  <c r="N13" i="14"/>
  <c r="N12" i="14"/>
  <c r="N11" i="14"/>
  <c r="N10" i="14"/>
  <c r="N9" i="14"/>
  <c r="N8" i="14"/>
  <c r="N7" i="14"/>
  <c r="E21" i="14"/>
  <c r="C21" i="14"/>
  <c r="C20" i="14"/>
  <c r="C22" i="14" s="1"/>
  <c r="C19" i="14"/>
  <c r="X26" i="9" l="1"/>
  <c r="X33" i="9" l="1"/>
  <c r="X34" i="9"/>
  <c r="X35" i="9"/>
  <c r="X36" i="9"/>
  <c r="X37" i="9"/>
  <c r="X38" i="9"/>
  <c r="X39" i="9"/>
  <c r="X40" i="9"/>
  <c r="X41" i="9"/>
  <c r="X42" i="9"/>
  <c r="X32" i="9"/>
  <c r="T32" i="9"/>
  <c r="J7" i="14" l="1"/>
  <c r="G7" i="14"/>
  <c r="K7" i="14"/>
  <c r="L7" i="14"/>
  <c r="M7" i="14" s="1"/>
  <c r="T7" i="14" s="1"/>
  <c r="U7" i="14" s="1"/>
  <c r="V7" i="14" s="1"/>
  <c r="B7" i="14"/>
  <c r="F16" i="12"/>
  <c r="AB32" i="9"/>
  <c r="A32" i="9"/>
  <c r="I7" i="14" l="1"/>
  <c r="W7" i="14" s="1"/>
  <c r="R16" i="12" s="1"/>
  <c r="H7" i="14"/>
  <c r="J16" i="12"/>
  <c r="N16" i="12" s="1"/>
  <c r="J8" i="13"/>
  <c r="A20" i="9"/>
  <c r="J7" i="13" l="1"/>
  <c r="K29" i="12" l="1"/>
  <c r="B5" i="14" l="1"/>
  <c r="C5" i="14" s="1"/>
  <c r="H5" i="14" s="1"/>
  <c r="J5" i="14" s="1"/>
  <c r="L5" i="14" s="1"/>
  <c r="J8" i="14"/>
  <c r="K8" i="14" s="1"/>
  <c r="G9" i="14"/>
  <c r="G10" i="14"/>
  <c r="G11" i="14"/>
  <c r="G12" i="14"/>
  <c r="G13" i="14"/>
  <c r="G14" i="14"/>
  <c r="G15" i="14"/>
  <c r="G16" i="14"/>
  <c r="G17" i="14"/>
  <c r="G8" i="14"/>
  <c r="J9" i="14" l="1"/>
  <c r="K9" i="14" s="1"/>
  <c r="E52" i="9"/>
  <c r="J10" i="14" l="1"/>
  <c r="K10" i="14" s="1"/>
  <c r="J11" i="14"/>
  <c r="A40" i="9"/>
  <c r="B15" i="14" s="1"/>
  <c r="H15" i="14" l="1"/>
  <c r="I15" i="14" s="1"/>
  <c r="J12" i="14"/>
  <c r="K11" i="14"/>
  <c r="A25" i="9"/>
  <c r="F10" i="12" s="1"/>
  <c r="A46" i="9"/>
  <c r="I10" i="12"/>
  <c r="J13" i="14" l="1"/>
  <c r="K12" i="14"/>
  <c r="L9" i="14"/>
  <c r="M9" i="14" s="1"/>
  <c r="T9" i="14" s="1"/>
  <c r="U9" i="14" s="1"/>
  <c r="V9" i="14" s="1"/>
  <c r="L10" i="14"/>
  <c r="M10" i="14" s="1"/>
  <c r="T10" i="14" s="1"/>
  <c r="U10" i="14" s="1"/>
  <c r="V10" i="14" s="1"/>
  <c r="L11" i="14"/>
  <c r="M11" i="14" s="1"/>
  <c r="T11" i="14" s="1"/>
  <c r="U11" i="14" s="1"/>
  <c r="V11" i="14" s="1"/>
  <c r="L12" i="14"/>
  <c r="M12" i="14" s="1"/>
  <c r="T12" i="14" s="1"/>
  <c r="U12" i="14" s="1"/>
  <c r="V12" i="14" s="1"/>
  <c r="L13" i="14"/>
  <c r="M13" i="14" s="1"/>
  <c r="T13" i="14" s="1"/>
  <c r="U13" i="14" s="1"/>
  <c r="V13" i="14" s="1"/>
  <c r="L14" i="14"/>
  <c r="M14" i="14" s="1"/>
  <c r="T14" i="14" s="1"/>
  <c r="U14" i="14" s="1"/>
  <c r="V14" i="14" s="1"/>
  <c r="L15" i="14"/>
  <c r="M15" i="14" s="1"/>
  <c r="T15" i="14" s="1"/>
  <c r="U15" i="14" s="1"/>
  <c r="V15" i="14" s="1"/>
  <c r="L16" i="14"/>
  <c r="M16" i="14" s="1"/>
  <c r="T16" i="14" s="1"/>
  <c r="U16" i="14" s="1"/>
  <c r="V16" i="14" s="1"/>
  <c r="L17" i="14"/>
  <c r="M17" i="14" s="1"/>
  <c r="T17" i="14" s="1"/>
  <c r="U17" i="14" s="1"/>
  <c r="V17" i="14" s="1"/>
  <c r="L8" i="14"/>
  <c r="M8" i="14" s="1"/>
  <c r="T8" i="14" s="1"/>
  <c r="U8" i="14" s="1"/>
  <c r="V8" i="14" s="1"/>
  <c r="T34" i="9"/>
  <c r="J18" i="12" s="1"/>
  <c r="T35" i="9"/>
  <c r="T36" i="9"/>
  <c r="J20" i="12" s="1"/>
  <c r="T37" i="9"/>
  <c r="T38" i="9"/>
  <c r="J22" i="12" s="1"/>
  <c r="T39" i="9"/>
  <c r="T40" i="9"/>
  <c r="J24" i="12" s="1"/>
  <c r="T41" i="9"/>
  <c r="T42" i="9"/>
  <c r="J26" i="12" s="1"/>
  <c r="T33" i="9"/>
  <c r="J14" i="14" l="1"/>
  <c r="K13" i="14"/>
  <c r="J17" i="12"/>
  <c r="J25" i="12"/>
  <c r="J23" i="12"/>
  <c r="J21" i="12"/>
  <c r="J19" i="12"/>
  <c r="H36" i="13"/>
  <c r="AA20" i="13"/>
  <c r="AA21" i="13" s="1"/>
  <c r="AA19" i="13"/>
  <c r="J16" i="13"/>
  <c r="J15" i="13"/>
  <c r="J14" i="13"/>
  <c r="J13" i="13"/>
  <c r="J12" i="13"/>
  <c r="J5" i="13"/>
  <c r="H5" i="11" s="1"/>
  <c r="J15" i="14" l="1"/>
  <c r="K14" i="14"/>
  <c r="AA22" i="13"/>
  <c r="F33" i="12"/>
  <c r="F32" i="12"/>
  <c r="F31" i="12"/>
  <c r="F30" i="12"/>
  <c r="F29" i="12"/>
  <c r="K34" i="12"/>
  <c r="K33" i="12"/>
  <c r="K32" i="12"/>
  <c r="K31" i="12"/>
  <c r="K30" i="12"/>
  <c r="S9" i="9"/>
  <c r="C13" i="12"/>
  <c r="C28" i="12"/>
  <c r="U13" i="12"/>
  <c r="H10" i="12"/>
  <c r="K10" i="12" s="1"/>
  <c r="I30" i="12"/>
  <c r="I31" i="12"/>
  <c r="I32" i="12"/>
  <c r="I33" i="12"/>
  <c r="I29" i="12"/>
  <c r="K15" i="14" l="1"/>
  <c r="J16" i="14"/>
  <c r="I34" i="12"/>
  <c r="C7" i="12"/>
  <c r="J17" i="14" l="1"/>
  <c r="K17" i="14" s="1"/>
  <c r="K16" i="14"/>
  <c r="W15" i="14"/>
  <c r="R24" i="12" s="1"/>
  <c r="A42" i="9"/>
  <c r="A41" i="9"/>
  <c r="AB40" i="9"/>
  <c r="A39" i="9"/>
  <c r="A38" i="9"/>
  <c r="A37" i="9"/>
  <c r="A36" i="9"/>
  <c r="A35" i="9"/>
  <c r="A34" i="9"/>
  <c r="A33" i="9"/>
  <c r="B8" i="14" s="1"/>
  <c r="H8" i="14" l="1"/>
  <c r="I8" i="14" s="1"/>
  <c r="AB35" i="9"/>
  <c r="B10" i="14"/>
  <c r="AB39" i="9"/>
  <c r="B14" i="14"/>
  <c r="AB36" i="9"/>
  <c r="B11" i="14"/>
  <c r="AB33" i="9"/>
  <c r="AB37" i="9"/>
  <c r="B12" i="14"/>
  <c r="AB41" i="9"/>
  <c r="B16" i="14"/>
  <c r="AB34" i="9"/>
  <c r="B9" i="14"/>
  <c r="AB38" i="9"/>
  <c r="B13" i="14"/>
  <c r="AB42" i="9"/>
  <c r="B17" i="14"/>
  <c r="F18" i="12"/>
  <c r="F20" i="12"/>
  <c r="F22" i="12"/>
  <c r="F24" i="12"/>
  <c r="F26" i="12"/>
  <c r="F17" i="12"/>
  <c r="F19" i="12"/>
  <c r="F21" i="12"/>
  <c r="F23" i="12"/>
  <c r="F25" i="12"/>
  <c r="A31" i="9"/>
  <c r="H11" i="14" l="1"/>
  <c r="I11" i="14" s="1"/>
  <c r="W11" i="14" s="1"/>
  <c r="R20" i="12" s="1"/>
  <c r="H14" i="14"/>
  <c r="I14" i="14" s="1"/>
  <c r="W14" i="14" s="1"/>
  <c r="R23" i="12" s="1"/>
  <c r="H10" i="14"/>
  <c r="I10" i="14" s="1"/>
  <c r="W10" i="14" s="1"/>
  <c r="R19" i="12" s="1"/>
  <c r="H17" i="14"/>
  <c r="I17" i="14" s="1"/>
  <c r="W17" i="14" s="1"/>
  <c r="R26" i="12" s="1"/>
  <c r="H13" i="14"/>
  <c r="I13" i="14" s="1"/>
  <c r="W13" i="14" s="1"/>
  <c r="R22" i="12" s="1"/>
  <c r="H9" i="14"/>
  <c r="I9" i="14" s="1"/>
  <c r="W9" i="14" s="1"/>
  <c r="R18" i="12" s="1"/>
  <c r="H16" i="14"/>
  <c r="I16" i="14" s="1"/>
  <c r="W16" i="14" s="1"/>
  <c r="R25" i="12" s="1"/>
  <c r="H12" i="14"/>
  <c r="I12" i="14" s="1"/>
  <c r="W12" i="14" s="1"/>
  <c r="R21" i="12" s="1"/>
  <c r="W8" i="14"/>
  <c r="R17" i="12" s="1"/>
  <c r="N25" i="12"/>
  <c r="N21" i="12"/>
  <c r="N26" i="12"/>
  <c r="N22" i="12"/>
  <c r="N17" i="12"/>
  <c r="N23" i="12"/>
  <c r="N19" i="12"/>
  <c r="N24" i="12"/>
  <c r="N20" i="12"/>
  <c r="N18" i="12"/>
  <c r="H5" i="12"/>
</calcChain>
</file>

<file path=xl/comments1.xml><?xml version="1.0" encoding="utf-8"?>
<comments xmlns="http://schemas.openxmlformats.org/spreadsheetml/2006/main">
  <authors>
    <author>Nathaphol Boonmee</author>
  </authors>
  <commentList>
    <comment ref="Q38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Microsoft th</author>
    <author>Nathaphol Boonmee</author>
    <author>ภควดี ลักษมีวงศ์</author>
  </authors>
  <commentList>
    <comment ref="N3" authorId="0" shapeId="0">
      <text>
        <r>
          <rPr>
            <b/>
            <sz val="8"/>
            <color indexed="81"/>
            <rFont val="Tahoma"/>
            <family val="2"/>
          </rPr>
          <t>SP Metrology: การประเมินค่าความไม่แน่นอนที่อาจเกิดจาก_</t>
        </r>
        <r>
          <rPr>
            <sz val="8"/>
            <color indexed="81"/>
            <rFont val="Tahoma"/>
            <family val="2"/>
          </rPr>
          <t xml:space="preserve">การวางน้ำหนักไม่ตรงกลาง
</t>
        </r>
      </text>
    </comment>
    <comment ref="P3" authorId="0" shapeId="0">
      <text>
        <r>
          <rPr>
            <b/>
            <sz val="8"/>
            <color indexed="81"/>
            <rFont val="Tahoma"/>
            <family val="2"/>
          </rPr>
          <t>SP Metrology: การประเมินค่าความไม่แน่นอนที่อาจเกิดจาก_</t>
        </r>
        <r>
          <rPr>
            <sz val="8"/>
            <color indexed="81"/>
            <rFont val="Tahoma"/>
            <family val="2"/>
          </rPr>
          <t>การเปลี่ยนแปลงอุณภูมิ</t>
        </r>
      </text>
    </comment>
    <comment ref="B6" authorId="1" shapeId="0">
      <text>
        <r>
          <rPr>
            <sz val="9"/>
            <color indexed="81"/>
            <rFont val="Tahoma"/>
            <family val="2"/>
          </rPr>
          <t xml:space="preserve">(1ppm*W)/SQRT3
</t>
        </r>
      </text>
    </comment>
    <comment ref="C6" authorId="1" shapeId="0">
      <text>
        <r>
          <rPr>
            <sz val="9"/>
            <color indexed="81"/>
            <rFont val="Tahoma"/>
            <family val="2"/>
          </rPr>
          <t xml:space="preserve">
ค่าจากใบรายงานผลการสอบเทียบ STD Weight</t>
        </r>
      </text>
    </comment>
    <comment ref="H6" authorId="1" shapeId="0">
      <text>
        <r>
          <rPr>
            <sz val="9"/>
            <color indexed="81"/>
            <rFont val="Tahoma"/>
            <family val="2"/>
          </rPr>
          <t xml:space="preserve">(1ppm*W)/SQRT3
</t>
        </r>
      </text>
    </comment>
    <comment ref="J6" authorId="1" shapeId="0">
      <text>
        <r>
          <rPr>
            <sz val="9"/>
            <color indexed="81"/>
            <rFont val="Tahoma"/>
            <family val="2"/>
          </rPr>
          <t xml:space="preserve">
ค่าความละเอียดในการอ่านของเครื่องชั่ง
</t>
        </r>
      </text>
    </comment>
    <comment ref="L6" authorId="1" shapeId="0">
      <text>
        <r>
          <rPr>
            <sz val="9"/>
            <color indexed="81"/>
            <rFont val="Tahoma"/>
            <family val="2"/>
          </rPr>
          <t xml:space="preserve">
ได้จากการวัดซ้ำ
</t>
        </r>
      </text>
    </comment>
    <comment ref="B22" authorId="2" shapeId="0">
      <text>
        <r>
          <rPr>
            <b/>
            <sz val="9"/>
            <color indexed="81"/>
            <rFont val="Tahoma"/>
            <charset val="222"/>
          </rPr>
          <t>SP Metrology:</t>
        </r>
        <r>
          <rPr>
            <sz val="9"/>
            <color indexed="81"/>
            <rFont val="Tahoma"/>
            <charset val="222"/>
          </rPr>
          <t xml:space="preserve">
The current density of an Air.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B6" authorId="0" shapeId="0">
      <text>
        <r>
          <rPr>
            <sz val="9"/>
            <color indexed="81"/>
            <rFont val="Tahoma"/>
            <family val="2"/>
          </rPr>
          <t xml:space="preserve">MPE
Class F1
</t>
        </r>
      </text>
    </comment>
    <comment ref="G6" authorId="0" shapeId="0">
      <text>
        <r>
          <rPr>
            <sz val="9"/>
            <color indexed="81"/>
            <rFont val="Tahoma"/>
            <family val="2"/>
          </rPr>
          <t>MPE
Class F1</t>
        </r>
      </text>
    </comment>
    <comment ref="L6" authorId="0" shapeId="0">
      <text>
        <r>
          <rPr>
            <sz val="9"/>
            <color indexed="81"/>
            <rFont val="Tahoma"/>
            <family val="2"/>
          </rPr>
          <t xml:space="preserve">MPE
Class E2
</t>
        </r>
      </text>
    </comment>
    <comment ref="Q6" authorId="0" shapeId="0">
      <text>
        <r>
          <rPr>
            <sz val="9"/>
            <color indexed="81"/>
            <rFont val="Tahoma"/>
            <family val="2"/>
          </rPr>
          <t xml:space="preserve">MPE
Class M1
</t>
        </r>
      </text>
    </comment>
    <comment ref="B8" authorId="0" shapeId="0">
      <text>
        <r>
          <rPr>
            <sz val="9"/>
            <color indexed="81"/>
            <rFont val="Tahoma"/>
            <family val="2"/>
          </rPr>
          <t xml:space="preserve">บันทึกวันหมดอายุการใช้งานของSTD ที่ได้จากการสอบเทียบล่าสุดทุกครั้ง
</t>
        </r>
      </text>
    </comment>
    <comment ref="G8" authorId="0" shapeId="0">
      <text>
        <r>
          <rPr>
            <sz val="9"/>
            <color indexed="81"/>
            <rFont val="Tahoma"/>
            <family val="2"/>
          </rPr>
          <t xml:space="preserve">
บันทึกวันหมดอายุการใช้งานของSTD ที่ได้จากการสอบเทียบล่าสุดทุกครั้ง</t>
        </r>
      </text>
    </comment>
    <comment ref="L8" authorId="0" shapeId="0">
      <text>
        <r>
          <rPr>
            <sz val="9"/>
            <color indexed="81"/>
            <rFont val="Tahoma"/>
            <family val="2"/>
          </rPr>
          <t xml:space="preserve">
บันทึกวันหมดอายุการใช้งานของSTD ที่ได้จากการสอบเทียบล่าสุดทุกครั้ง
</t>
        </r>
      </text>
    </comment>
    <comment ref="R8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D9" authorId="0" shapeId="0">
      <text>
        <r>
          <rPr>
            <sz val="9"/>
            <color indexed="81"/>
            <rFont val="Tahoma"/>
            <family val="2"/>
          </rPr>
          <t xml:space="preserve">
Update Uncertainty ที่ได้จากการสอบเทียบล่าสุดทุกครั้ง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I9" authorId="0" shapeId="0">
      <text>
        <r>
          <rPr>
            <sz val="9"/>
            <color indexed="81"/>
            <rFont val="Tahoma"/>
            <family val="2"/>
          </rPr>
          <t xml:space="preserve">
Update Uncertainty ที่ได้จากการสอบเทียบล่าสุดทุกครั้ง</t>
        </r>
      </text>
    </comment>
    <comment ref="L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N9" authorId="0" shapeId="0">
      <text>
        <r>
          <rPr>
            <sz val="9"/>
            <color indexed="81"/>
            <rFont val="Tahoma"/>
            <family val="2"/>
          </rPr>
          <t>Update Uncertainty ที่ได้จากการสอบเทียบล่าสุดทุกครั้ง</t>
        </r>
      </text>
    </comment>
    <comment ref="R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T9" authorId="0" shapeId="0">
      <text>
        <r>
          <rPr>
            <sz val="9"/>
            <color indexed="81"/>
            <rFont val="Tahoma"/>
            <family val="2"/>
          </rPr>
          <t>Update Uncertainty ที่ได้จากการสอบเทียบล่าสุดทุกครั้ง</t>
        </r>
      </text>
    </comment>
  </commentList>
</comments>
</file>

<file path=xl/sharedStrings.xml><?xml version="1.0" encoding="utf-8"?>
<sst xmlns="http://schemas.openxmlformats.org/spreadsheetml/2006/main" count="462" uniqueCount="190">
  <si>
    <t>Nominal</t>
  </si>
  <si>
    <t>Uncertainty</t>
  </si>
  <si>
    <t>Air Buoyancy effect</t>
  </si>
  <si>
    <t xml:space="preserve">Resolution of  </t>
  </si>
  <si>
    <t>Repeatability</t>
  </si>
  <si>
    <t>Uc</t>
  </si>
  <si>
    <t>Ui</t>
  </si>
  <si>
    <t>Standard Weight.</t>
  </si>
  <si>
    <t>± 1 ppm 10^6</t>
  </si>
  <si>
    <t>UUC</t>
  </si>
  <si>
    <t>of UUC</t>
  </si>
  <si>
    <t>Value</t>
  </si>
  <si>
    <t>Weight 10 mg - 500 mg</t>
  </si>
  <si>
    <t>Weight 1g - 5 kg</t>
  </si>
  <si>
    <t>Weight 10 g - 20 kg</t>
  </si>
  <si>
    <t>Weight 5 kg - 20 kg</t>
  </si>
  <si>
    <t>SP-SM-001</t>
  </si>
  <si>
    <t>SP-SM-002</t>
  </si>
  <si>
    <t>SP-SM-003</t>
  </si>
  <si>
    <t>SP-SM-004</t>
  </si>
  <si>
    <t>Due Date</t>
  </si>
  <si>
    <t>No.</t>
  </si>
  <si>
    <t>mg</t>
  </si>
  <si>
    <t>g</t>
  </si>
  <si>
    <t>kg</t>
  </si>
  <si>
    <t>g*</t>
  </si>
  <si>
    <t>mg*</t>
  </si>
  <si>
    <t>kg*</t>
  </si>
  <si>
    <t>ปี 2012</t>
  </si>
  <si>
    <t>Variation</t>
  </si>
  <si>
    <t>Length</t>
  </si>
  <si>
    <t>of GB.</t>
  </si>
  <si>
    <t>( mm )</t>
  </si>
  <si>
    <t>SP METROLOGY SYSTEM THAILAND</t>
  </si>
  <si>
    <t>Certificate No. :</t>
  </si>
  <si>
    <t>Receive Date :</t>
  </si>
  <si>
    <t>Calibration Date :</t>
  </si>
  <si>
    <t>to</t>
  </si>
  <si>
    <t>Temp &amp; Humiduty :</t>
  </si>
  <si>
    <t>%RH</t>
  </si>
  <si>
    <t>Customer Name :</t>
  </si>
  <si>
    <t>Electronic Balance</t>
  </si>
  <si>
    <t>Manufacturer :</t>
  </si>
  <si>
    <t>Model :</t>
  </si>
  <si>
    <t>Serial No. :</t>
  </si>
  <si>
    <t>ID No :</t>
  </si>
  <si>
    <t>Due Date :</t>
  </si>
  <si>
    <t>Range :</t>
  </si>
  <si>
    <t>Resolution :</t>
  </si>
  <si>
    <t>STDEV</t>
  </si>
  <si>
    <t xml:space="preserve">Nominal </t>
  </si>
  <si>
    <t>Load test</t>
  </si>
  <si>
    <t>lndicator</t>
  </si>
  <si>
    <t>X1</t>
  </si>
  <si>
    <t>X2</t>
  </si>
  <si>
    <t>X3</t>
  </si>
  <si>
    <t>X4</t>
  </si>
  <si>
    <t>Average</t>
  </si>
  <si>
    <t>Diff. Error Max.</t>
  </si>
  <si>
    <t>Calibrated By :</t>
  </si>
  <si>
    <t>Uncertainty Budget of Electronic Balance</t>
  </si>
  <si>
    <t xml:space="preserve">Equipment Name </t>
  </si>
  <si>
    <t>Location</t>
  </si>
  <si>
    <t>In Lab</t>
  </si>
  <si>
    <t>On Site</t>
  </si>
  <si>
    <t>Equipment Name :</t>
  </si>
  <si>
    <t>Overall Inspection</t>
  </si>
  <si>
    <t>Good</t>
  </si>
  <si>
    <t>Not Good</t>
  </si>
  <si>
    <t>Measurement Result</t>
  </si>
  <si>
    <t>Error</t>
  </si>
  <si>
    <t>Certificate of Calibration</t>
  </si>
  <si>
    <t>Certificate Number</t>
  </si>
  <si>
    <t>: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</si>
  <si>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</si>
  <si>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</si>
  <si>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</si>
  <si>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</si>
  <si>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</si>
  <si>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</si>
  <si>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</si>
  <si>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</si>
  <si>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</si>
  <si>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N/A</t>
  </si>
  <si>
    <t>Environmental Conditions</t>
  </si>
  <si>
    <t>Ambient Temperature</t>
  </si>
  <si>
    <t>Relative Humidity</t>
  </si>
  <si>
    <t>Location of Calibration</t>
  </si>
  <si>
    <t>Method of Calibration</t>
  </si>
  <si>
    <t>Approved by  :</t>
  </si>
  <si>
    <t>Authorized Signatory</t>
  </si>
  <si>
    <t>Certificate Report</t>
  </si>
  <si>
    <r>
      <t>Page :</t>
    </r>
    <r>
      <rPr>
        <sz val="10"/>
        <rFont val="Gulim"/>
        <family val="2"/>
      </rPr>
      <t xml:space="preserve"> 2 of 3</t>
    </r>
  </si>
  <si>
    <t xml:space="preserve">  </t>
  </si>
  <si>
    <t>Serial No.</t>
  </si>
  <si>
    <t>Certificate No.</t>
  </si>
  <si>
    <t>Due. Date</t>
  </si>
  <si>
    <t>Standard Weight Hook</t>
  </si>
  <si>
    <t>Standard Weight</t>
  </si>
  <si>
    <t>Traceability</t>
  </si>
  <si>
    <t>This certification is traceable to the International System of Unit maintained at :</t>
  </si>
  <si>
    <t>-The National Institute of Metrology ( Thailand ), NIMT.</t>
  </si>
  <si>
    <t>Result of Calibration</t>
  </si>
  <si>
    <r>
      <t>Page :</t>
    </r>
    <r>
      <rPr>
        <sz val="10"/>
        <rFont val="Gulim"/>
        <family val="2"/>
      </rPr>
      <t xml:space="preserve"> 3 of 3</t>
    </r>
  </si>
  <si>
    <t>Measurement Uncertainty</t>
  </si>
  <si>
    <t>The reported uncertainty of measurement is the expanded uncertainty obtained by multiplying</t>
  </si>
  <si>
    <t>the standard uncertainty with the coverage factor k = 2.00, providing a level of confidence approximately 95%</t>
  </si>
  <si>
    <t>- End of Certificate -</t>
  </si>
  <si>
    <t xml:space="preserve">Departure of indication from nominal Value </t>
  </si>
  <si>
    <t>Center</t>
  </si>
  <si>
    <t>Front</t>
  </si>
  <si>
    <t>Back</t>
  </si>
  <si>
    <t>Left</t>
  </si>
  <si>
    <t>Right</t>
  </si>
  <si>
    <t>Repeatability ( n = 10 number of measurement )</t>
  </si>
  <si>
    <t>Page 2 of 2</t>
  </si>
  <si>
    <t>Balance</t>
  </si>
  <si>
    <t>Max-Min</t>
  </si>
  <si>
    <t>M-001</t>
  </si>
  <si>
    <t>Standard Deviation</t>
  </si>
  <si>
    <t>Maximum 
difference</t>
  </si>
  <si>
    <t>Off - Center Loading</t>
  </si>
  <si>
    <t>(Max Capacity)</t>
  </si>
  <si>
    <t>(Step up to 10%)</t>
  </si>
  <si>
    <t>(1/4 of Capacity)</t>
  </si>
  <si>
    <t>This certifies that the above instrument was calibrated in compliance with the calibration system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</si>
  <si>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</si>
  <si>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</si>
  <si>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</si>
  <si>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>SPR16030112-16</t>
  </si>
  <si>
    <t xml:space="preserve">Page </t>
  </si>
  <si>
    <t>of</t>
  </si>
  <si>
    <t>TTB INDUSTRY</t>
  </si>
  <si>
    <t>Reference Standards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</si>
  <si>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</si>
  <si>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</si>
  <si>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r>
      <t>Page :</t>
    </r>
    <r>
      <rPr>
        <sz val="10.5"/>
        <rFont val="Gulim"/>
        <family val="2"/>
      </rPr>
      <t xml:space="preserve"> 1 of 3</t>
    </r>
  </si>
  <si>
    <t>23 °C ± 2 °C</t>
  </si>
  <si>
    <t>50% ± 15 %</t>
  </si>
  <si>
    <t>In-Lab</t>
  </si>
  <si>
    <t>Calibration Procedure</t>
  </si>
  <si>
    <t xml:space="preserve">Date of Issue </t>
  </si>
  <si>
    <t xml:space="preserve">Calibrated by </t>
  </si>
  <si>
    <t>SP-CPM-04-01</t>
  </si>
  <si>
    <t>UUC Reading</t>
  </si>
  <si>
    <t xml:space="preserve">Unit : </t>
  </si>
  <si>
    <t>Nominal 
Value</t>
  </si>
  <si>
    <t>UUC 
Reading</t>
  </si>
  <si>
    <t>Uncertainty 
( ± )</t>
  </si>
  <si>
    <t>Adress</t>
  </si>
  <si>
    <t xml:space="preserve">Reference Standard </t>
  </si>
  <si>
    <t>Mr.Nirut  Loha</t>
  </si>
  <si>
    <t>Mr.Pakapon  Nammontree</t>
  </si>
  <si>
    <t>Mr.Prayoon   Topart</t>
  </si>
  <si>
    <t>Mr.Santi  Thonghlor</t>
  </si>
  <si>
    <t>Mr.Werayut  Jampol</t>
  </si>
  <si>
    <t>88/115</t>
  </si>
  <si>
    <t>(Mr. Santi Hankitudomsuk)</t>
  </si>
  <si>
    <t>SPR16110161-5</t>
  </si>
  <si>
    <t>01 Dec 2017</t>
  </si>
  <si>
    <t>SPR16110161-2</t>
  </si>
  <si>
    <t>Calibration Officer</t>
  </si>
  <si>
    <t>SP-SM-002-1</t>
  </si>
  <si>
    <t>SP-SM-003-1</t>
  </si>
  <si>
    <t>SP-SM-003-2</t>
  </si>
  <si>
    <t>SP-SM-026</t>
  </si>
  <si>
    <t>SPR16110161-3</t>
  </si>
  <si>
    <t>SPR16110161-4</t>
  </si>
  <si>
    <t xml:space="preserve">Standard Weight </t>
  </si>
  <si>
    <t>5 kg</t>
  </si>
  <si>
    <t>60-210057-1</t>
  </si>
  <si>
    <t>60-210057-2</t>
  </si>
  <si>
    <t>60-210057-3</t>
  </si>
  <si>
    <t>SS6K3324-16</t>
  </si>
  <si>
    <t>10 Feb 2018</t>
  </si>
  <si>
    <t>22 Nov 2017</t>
  </si>
  <si>
    <r>
      <rPr>
        <vertAlign val="superscript"/>
        <sz val="11"/>
        <color indexed="8"/>
        <rFont val="Calibri"/>
        <family val="2"/>
        <scheme val="minor"/>
      </rPr>
      <t>o</t>
    </r>
    <r>
      <rPr>
        <sz val="11"/>
        <color indexed="8"/>
        <rFont val="Calibri"/>
        <family val="2"/>
        <scheme val="minor"/>
      </rPr>
      <t>C</t>
    </r>
  </si>
  <si>
    <r>
      <t>V</t>
    </r>
    <r>
      <rPr>
        <vertAlign val="subscript"/>
        <sz val="11"/>
        <color theme="1"/>
        <rFont val="Calibri"/>
        <family val="2"/>
        <scheme val="minor"/>
      </rPr>
      <t>eff</t>
    </r>
  </si>
  <si>
    <r>
      <t>K</t>
    </r>
    <r>
      <rPr>
        <vertAlign val="subscript"/>
        <sz val="11"/>
        <color theme="1"/>
        <rFont val="Calibri"/>
        <family val="2"/>
        <scheme val="minor"/>
      </rPr>
      <t>95</t>
    </r>
  </si>
  <si>
    <r>
      <t>U</t>
    </r>
    <r>
      <rPr>
        <vertAlign val="subscript"/>
        <sz val="11"/>
        <color theme="1"/>
        <rFont val="Calibri"/>
        <family val="1"/>
        <scheme val="minor"/>
      </rPr>
      <t>95%</t>
    </r>
  </si>
  <si>
    <r>
      <t xml:space="preserve">(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m )</t>
    </r>
  </si>
  <si>
    <t>Temp =</t>
  </si>
  <si>
    <t>Humidity =</t>
  </si>
  <si>
    <t>Range</t>
  </si>
  <si>
    <t>Resolution</t>
  </si>
  <si>
    <t xml:space="preserve"> g.</t>
  </si>
  <si>
    <r>
      <rPr>
        <sz val="11"/>
        <color theme="1"/>
        <rFont val="Calibri"/>
        <family val="2"/>
        <scheme val="minor"/>
      </rPr>
      <t>ρ</t>
    </r>
    <r>
      <rPr>
        <vertAlign val="subscript"/>
        <sz val="12.6"/>
        <color theme="1"/>
        <rFont val="Calibri"/>
        <family val="1"/>
        <scheme val="minor"/>
      </rPr>
      <t>a</t>
    </r>
  </si>
  <si>
    <r>
      <t>u</t>
    </r>
    <r>
      <rPr>
        <sz val="11"/>
        <color theme="1"/>
        <rFont val="Symbol"/>
        <family val="1"/>
        <charset val="2"/>
      </rPr>
      <t>(</t>
    </r>
    <r>
      <rPr>
        <sz val="11"/>
        <color theme="1"/>
        <rFont val="Calibri"/>
        <family val="2"/>
        <scheme val="minor"/>
      </rPr>
      <t>δ</t>
    </r>
    <r>
      <rPr>
        <sz val="11"/>
        <color theme="1"/>
        <rFont val="Angsana New"/>
        <family val="1"/>
      </rPr>
      <t>I</t>
    </r>
    <r>
      <rPr>
        <vertAlign val="subscript"/>
        <sz val="11"/>
        <color theme="1"/>
        <rFont val="Angsana New"/>
        <family val="1"/>
        <charset val="222"/>
      </rPr>
      <t>temp</t>
    </r>
    <r>
      <rPr>
        <sz val="11"/>
        <color theme="1"/>
        <rFont val="Symbol"/>
        <family val="1"/>
        <charset val="2"/>
      </rPr>
      <t xml:space="preserve">)   </t>
    </r>
  </si>
  <si>
    <r>
      <t>u</t>
    </r>
    <r>
      <rPr>
        <sz val="11"/>
        <color theme="1"/>
        <rFont val="Symbol"/>
        <family val="1"/>
        <charset val="2"/>
      </rPr>
      <t>(</t>
    </r>
    <r>
      <rPr>
        <sz val="11"/>
        <color theme="1"/>
        <rFont val="Calibri"/>
        <family val="2"/>
        <scheme val="minor"/>
      </rPr>
      <t>δ</t>
    </r>
    <r>
      <rPr>
        <sz val="11"/>
        <color theme="1"/>
        <rFont val="Angsana New"/>
        <family val="1"/>
      </rPr>
      <t>I</t>
    </r>
    <r>
      <rPr>
        <vertAlign val="subscript"/>
        <sz val="11"/>
        <color theme="1"/>
        <rFont val="Angsana New"/>
        <family val="1"/>
        <charset val="222"/>
      </rPr>
      <t>ecc</t>
    </r>
    <r>
      <rPr>
        <sz val="11"/>
        <color theme="1"/>
        <rFont val="Symbol"/>
        <family val="1"/>
        <charset val="2"/>
      </rPr>
      <t>)</t>
    </r>
  </si>
  <si>
    <r>
      <rPr>
        <b/>
        <sz val="10"/>
        <rFont val="Gulim"/>
        <family val="2"/>
      </rPr>
      <t>U</t>
    </r>
    <r>
      <rPr>
        <b/>
        <vertAlign val="subscript"/>
        <sz val="10"/>
        <rFont val="Gulim"/>
        <family val="2"/>
      </rPr>
      <t>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</si>
</sst>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43" formatCode="_-* #,##0.00_-;\-* #,##0.00_-;_-* &quot;-&quot;??_-;_-@_-"/>
    <numFmt numFmtId="164" formatCode="_(* #,##0.00_);_(* \(#,##0.00\);_(* &quot;-&quot;??_);_(@_)"/>
    <numFmt numFmtId="165" formatCode="0.000000"/>
    <numFmt numFmtId="166" formatCode="0.0000"/>
    <numFmt numFmtId="167" formatCode="0.00000"/>
    <numFmt numFmtId="0" formatCode="[$-409]d\-mmm\-yyyy;@"/>
    <numFmt numFmtId="169" formatCode="0.000"/>
    <numFmt numFmtId="170" formatCode="dd\ mmmm\ yyyy"/>
    <numFmt numFmtId="171" formatCode="0.0"/>
    <numFmt numFmtId="0" formatCode="[$-409]d\-mmm\-yy;@"/>
    <numFmt numFmtId="0" formatCode="[$-809]dd\ mmmm\ yyyy;@"/>
    <numFmt numFmtId="0" formatCode="[$-1010409]d\ mmmm\ yyyy;@"/>
    <numFmt numFmtId="0" formatCode="[$-409]dd\-mmm\-yy;@"/>
    <numFmt numFmtId="0" formatCode="_-[$€]* #,##0.00_-;\-[$€]* #,##0.00_-;_-[$€]* &quot;-&quot;??_-;_-@_-"/>
    <numFmt numFmtId="177" formatCode="_(* #,##0_);_(* \(#,##0\);_(* &quot;-&quot;_);_(@_)"/>
    <numFmt numFmtId="178" formatCode="_(&quot;$&quot;* #,##0_);_(&quot;$&quot;* \(#,##0\);_(&quot;$&quot;* &quot;-&quot;_);_(@_)"/>
    <numFmt numFmtId="179" formatCode="_(&quot;$&quot;* #,##0.00_);_(&quot;$&quot;* \(#,##0.00\);_(&quot;$&quot;* &quot;-&quot;??_);_(@_)"/>
    <numFmt numFmtId="180" formatCode="0.0000000"/>
  </numFmts>
  <fonts count="112">
    <font>
      <sz val="11"/>
      <color theme="1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sz val="18"/>
      <name val="Angsana New"/>
      <family val="1"/>
    </font>
    <font>
      <b/>
      <sz val="10"/>
      <name val="Gulim"/>
      <family val="2"/>
    </font>
    <font>
      <sz val="10"/>
      <name val="Gulim"/>
      <family val="2"/>
    </font>
    <font>
      <sz val="14"/>
      <name val="Cordia New"/>
      <family val="2"/>
    </font>
    <font>
      <sz val="10"/>
      <color rgb="FF002060"/>
      <name val="Gulim"/>
      <family val="2"/>
    </font>
    <font>
      <b/>
      <sz val="16"/>
      <name val="Angsana New"/>
      <family val="1"/>
    </font>
    <font>
      <b/>
      <sz val="18"/>
      <color rgb="FF002060"/>
      <name val="Angsana New"/>
      <family val="1"/>
    </font>
    <font>
      <b/>
      <sz val="10"/>
      <color theme="3"/>
      <name val="Gulim"/>
      <family val="2"/>
    </font>
    <font>
      <b/>
      <sz val="18"/>
      <color rgb="FFFF0000"/>
      <name val="Angsana New"/>
      <family val="1"/>
    </font>
    <font>
      <sz val="16"/>
      <name val="Angsana New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charset val="222"/>
      <scheme val="minor"/>
    </font>
    <font>
      <sz val="14"/>
      <color theme="1"/>
      <name val="Cordia New"/>
      <family val="2"/>
    </font>
    <font>
      <sz val="10"/>
      <color theme="1"/>
      <name val="Gulim"/>
      <family val="2"/>
    </font>
    <font>
      <b/>
      <sz val="14"/>
      <name val="Cordia New"/>
      <family val="2"/>
    </font>
    <font>
      <sz val="14"/>
      <color theme="1"/>
      <name val="Calibri"/>
      <family val="2"/>
      <scheme val="minor"/>
    </font>
    <font>
      <sz val="12"/>
      <name val="Shruti"/>
      <family val="2"/>
    </font>
    <font>
      <b/>
      <sz val="26"/>
      <name val="Gulim"/>
      <family val="2"/>
    </font>
    <font>
      <b/>
      <sz val="22"/>
      <name val="Gulim"/>
      <family val="2"/>
    </font>
    <font>
      <sz val="12"/>
      <name val="Gulim"/>
      <family val="2"/>
    </font>
    <font>
      <sz val="11"/>
      <name val="Gulim"/>
      <family val="2"/>
    </font>
    <font>
      <b/>
      <sz val="11"/>
      <name val="Gulim"/>
      <family val="2"/>
    </font>
    <font>
      <sz val="10"/>
      <color indexed="10"/>
      <name val="Gulim"/>
      <family val="2"/>
    </font>
    <font>
      <b/>
      <sz val="11"/>
      <name val="Gill Sans MT"/>
      <family val="2"/>
    </font>
    <font>
      <sz val="10"/>
      <color indexed="8"/>
      <name val="Gulim"/>
      <family val="2"/>
    </font>
    <font>
      <sz val="11"/>
      <name val="Gill Sans MT"/>
      <family val="2"/>
    </font>
    <font>
      <b/>
      <sz val="16"/>
      <name val="Cordia New"/>
      <family val="2"/>
    </font>
    <font>
      <b/>
      <sz val="12"/>
      <name val="Gulim"/>
      <family val="2"/>
    </font>
    <font>
      <sz val="14"/>
      <color indexed="10"/>
      <name val="Cordia New"/>
      <family val="2"/>
    </font>
    <font>
      <u/>
      <sz val="10"/>
      <name val="Gulim"/>
      <family val="2"/>
    </font>
    <font>
      <i/>
      <sz val="12"/>
      <name val="Gulim"/>
      <family val="2"/>
    </font>
    <font>
      <sz val="12"/>
      <color theme="1"/>
      <name val="Gulim"/>
      <family val="2"/>
    </font>
    <font>
      <u/>
      <sz val="10"/>
      <color indexed="10"/>
      <name val="Gulim"/>
      <family val="2"/>
    </font>
    <font>
      <b/>
      <i/>
      <sz val="10"/>
      <name val="Gulim"/>
      <family val="2"/>
    </font>
    <font>
      <b/>
      <sz val="18"/>
      <name val="Gulim"/>
      <family val="2"/>
    </font>
    <font>
      <b/>
      <sz val="9"/>
      <color theme="1"/>
      <name val="Arial"/>
      <family val="2"/>
    </font>
    <font>
      <sz val="9"/>
      <color indexed="8"/>
      <name val="Arial"/>
      <family val="2"/>
    </font>
    <font>
      <sz val="9"/>
      <color indexed="12"/>
      <name val="Arial"/>
      <family val="2"/>
    </font>
    <font>
      <b/>
      <sz val="10"/>
      <color theme="1"/>
      <name val="Gulim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sz val="10.5"/>
      <color theme="1"/>
      <name val="Gulim"/>
      <family val="2"/>
    </font>
    <font>
      <b/>
      <sz val="10.5"/>
      <color theme="0"/>
      <name val="Gulim"/>
      <family val="2"/>
    </font>
    <font>
      <sz val="8"/>
      <name val="Arial"/>
      <family val="2"/>
    </font>
    <font>
      <b/>
      <sz val="12"/>
      <name val="Arial"/>
      <family val="2"/>
    </font>
    <font>
      <b/>
      <sz val="14"/>
      <color theme="0"/>
      <name val="Cordia New"/>
      <family val="2"/>
    </font>
    <font>
      <sz val="9"/>
      <color theme="1"/>
      <name val="Gulim"/>
      <family val="2"/>
    </font>
    <font>
      <sz val="10"/>
      <color theme="1"/>
      <name val="Gulim"/>
      <family val="2"/>
    </font>
    <font>
      <sz val="14"/>
      <color theme="1"/>
      <name val="Cordia New"/>
      <family val="2"/>
    </font>
    <font>
      <vertAlign val="superscript"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4"/>
      <color theme="3" tint="-0.249977111117893"/>
      <name val="Cordia New"/>
      <family val="2"/>
    </font>
    <font>
      <sz val="14"/>
      <name val="Cordia New"/>
      <family val="2"/>
    </font>
    <font>
      <sz val="14"/>
      <color theme="1"/>
      <name val="Calibri"/>
      <family val="2"/>
      <scheme val="minor"/>
    </font>
    <font>
      <sz val="9"/>
      <name val="Gulim"/>
      <family val="2"/>
    </font>
    <font>
      <sz val="10"/>
      <name val="Gulim"/>
      <family val="2"/>
    </font>
    <font>
      <b/>
      <sz val="10"/>
      <name val="Gulim"/>
      <family val="2"/>
    </font>
    <font>
      <sz val="14"/>
      <color rgb="FF0000FF"/>
      <name val="Cordia New"/>
      <family val="2"/>
    </font>
    <font>
      <sz val="14"/>
      <color rgb="FF00B050"/>
      <name val="Cordia New"/>
      <family val="2"/>
    </font>
    <font>
      <sz val="10"/>
      <color rgb="FF0000FF"/>
      <name val="Gulim"/>
      <family val="2"/>
    </font>
    <font>
      <sz val="10"/>
      <color rgb="FF0070C0"/>
      <name val="Gulim"/>
      <family val="2"/>
    </font>
    <font>
      <sz val="10"/>
      <color rgb="FFFF0000"/>
      <name val="Gulim"/>
      <family val="2"/>
    </font>
    <font>
      <sz val="14"/>
      <color rgb="FF0070C0"/>
      <name val="Cordia New"/>
      <family val="2"/>
    </font>
    <font>
      <sz val="14"/>
      <color rgb="FFFEFA58"/>
      <name val="Cordia New"/>
      <family val="2"/>
    </font>
    <font>
      <sz val="14"/>
      <color rgb="FFFF0000"/>
      <name val="Cordia New"/>
      <family val="2"/>
    </font>
    <font>
      <b/>
      <sz val="14"/>
      <color theme="6" tint="-0.499984740745262"/>
      <name val="Cordia New"/>
      <family val="2"/>
    </font>
    <font>
      <sz val="9"/>
      <name val="Arial"/>
      <family val="2"/>
    </font>
    <font>
      <sz val="16"/>
      <color theme="1"/>
      <name val="Cordia New"/>
      <family val="2"/>
    </font>
    <font>
      <sz val="12"/>
      <name val="Cordia New"/>
      <family val="2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1"/>
      <scheme val="minor"/>
    </font>
    <font>
      <sz val="11"/>
      <color theme="1"/>
      <name val="Symbol"/>
      <family val="1"/>
      <charset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4"/>
      <name val="Angsana New"/>
      <family val="1"/>
      <charset val="222"/>
    </font>
    <font>
      <vertAlign val="subscript"/>
      <sz val="12.6"/>
      <color theme="1"/>
      <name val="Calibri"/>
      <family val="1"/>
      <scheme val="minor"/>
    </font>
    <font>
      <vertAlign val="subscript"/>
      <sz val="11"/>
      <color theme="1"/>
      <name val="Angsana New"/>
      <family val="1"/>
      <charset val="222"/>
    </font>
    <font>
      <sz val="14"/>
      <name val="Bookman Old Style"/>
      <family val="1"/>
      <charset val="222"/>
    </font>
    <font>
      <sz val="11"/>
      <color theme="1"/>
      <name val="Angsana New"/>
      <family val="1"/>
    </font>
    <font>
      <sz val="9"/>
      <name val="Arial"/>
      <family val="2"/>
    </font>
    <font>
      <b/>
      <sz val="9"/>
      <name val="Arial"/>
      <family val="2"/>
    </font>
    <font>
      <sz val="18"/>
      <name val="Angsana New"/>
      <family val="1"/>
    </font>
    <font>
      <sz val="11"/>
      <color theme="1"/>
      <name val="Calibri"/>
      <family val="2"/>
      <scheme val="minor"/>
    </font>
    <font>
      <b/>
      <sz val="18"/>
      <name val="Arial"/>
      <family val="2"/>
    </font>
    <font>
      <sz val="12"/>
      <name val="Cordia New"/>
      <family val="2"/>
    </font>
    <font>
      <sz val="14"/>
      <name val="Cordia New"/>
      <family val="2"/>
    </font>
    <font>
      <sz val="16"/>
      <name val="Cordia New"/>
      <family val="2"/>
    </font>
    <font>
      <sz val="26"/>
      <name val="Angsana New"/>
      <family val="1"/>
    </font>
    <font>
      <sz val="10"/>
      <name val="Gulim"/>
      <family val="2"/>
    </font>
    <font>
      <sz val="12"/>
      <color rgb="FF002060"/>
      <name val="Cordia New"/>
      <family val="2"/>
    </font>
    <font>
      <sz val="12"/>
      <color theme="1"/>
      <name val="Cordia New"/>
      <family val="2"/>
    </font>
    <font>
      <sz val="12"/>
      <color theme="4" tint="-0.499984740745262"/>
      <name val="Cordia New"/>
      <family val="2"/>
    </font>
    <font>
      <b/>
      <sz val="12"/>
      <color theme="8" tint="-0.499984740745262"/>
      <name val="Cordia New"/>
      <family val="2"/>
    </font>
    <font>
      <sz val="14"/>
      <name val="Angsana New"/>
      <family val="1"/>
    </font>
    <font>
      <sz val="16"/>
      <name val="Angsana New"/>
      <family val="1"/>
    </font>
    <font>
      <sz val="10"/>
      <color rgb="FF0070C0"/>
      <name val="Gulim"/>
      <family val="2"/>
    </font>
    <font>
      <sz val="10"/>
      <color rgb="FFFF0000"/>
      <name val="Gulim"/>
      <family val="2"/>
    </font>
    <font>
      <b/>
      <sz val="10"/>
      <name val="Gulim"/>
      <family val="2"/>
    </font>
    <font>
      <sz val="9"/>
      <color indexed="81"/>
      <name val="Tahoma"/>
      <charset val="222"/>
    </font>
    <font>
      <b/>
      <sz val="9"/>
      <color indexed="81"/>
      <name val="Tahoma"/>
      <charset val="222"/>
    </font>
    <font>
      <sz val="14"/>
      <color theme="2" tint="-0.499984740745262"/>
      <name val="Angsana New"/>
      <family val="1"/>
      <charset val="222"/>
    </font>
    <font>
      <sz val="10"/>
      <color theme="2" tint="-0.499984740745262"/>
      <name val="Gulim"/>
      <family val="2"/>
      <charset val="222"/>
    </font>
    <font>
      <b/>
      <vertAlign val="subscript"/>
      <sz val="10"/>
      <name val="Gulim"/>
      <family val="2"/>
    </font>
    <font>
      <b/>
      <sz val="12"/>
      <name val="Cordia New"/>
      <family val="2"/>
    </font>
    <font>
      <sz val="12"/>
      <color theme="5" tint="0.39991454817346722"/>
      <name val="Cordia New"/>
      <family val="2"/>
    </font>
    <font>
      <b/>
      <sz val="12"/>
      <color theme="5" tint="0.39991454817346722"/>
      <name val="Cordia New"/>
      <family val="2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6"/>
      </patternFill>
    </fill>
    <fill>
      <patternFill patternType="solid">
        <fgColor rgb="FF00FF00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57">
    <xf numFmtId="0" fontId="0" fillId="0" borderId="0"/>
    <xf numFmtId="0" fontId="2" fillId="0" borderId="0"/>
    <xf numFmtId="0" fontId="2" fillId="0" borderId="0"/>
    <xf numFmtId="0" fontId="6" fillId="0" borderId="0"/>
    <xf numFmtId="164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6" fillId="0" borderId="0"/>
    <xf numFmtId="0" fontId="15" fillId="0" borderId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49" fillId="0" borderId="0" applyNumberFormat="0" applyAlignment="0"/>
    <xf numFmtId="164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38" fontId="49" fillId="2" borderId="0" applyNumberFormat="0" applyBorder="0" applyAlignment="0" applyProtection="0"/>
    <xf numFmtId="0" fontId="50" fillId="0" borderId="15" applyNumberFormat="0" applyAlignment="0" applyProtection="0">
      <alignment horizontal="left" vertical="center"/>
    </xf>
    <xf numFmtId="0" fontId="50" fillId="0" borderId="12">
      <alignment horizontal="left" vertical="center"/>
    </xf>
    <xf numFmtId="10" fontId="49" fillId="2" borderId="10" applyNumberFormat="0" applyBorder="0" applyAlignment="0" applyProtection="0"/>
    <xf numFmtId="0" fontId="2" fillId="0" borderId="0"/>
    <xf numFmtId="0" fontId="2" fillId="0" borderId="0"/>
    <xf numFmtId="0" fontId="6" fillId="18" borderId="16" applyNumberFormat="0" applyFont="0" applyAlignment="0" applyProtection="0"/>
    <xf numFmtId="0" fontId="6" fillId="18" borderId="16" applyNumberFormat="0" applyFont="0" applyAlignment="0" applyProtection="0"/>
    <xf numFmtId="0" fontId="6" fillId="18" borderId="16" applyNumberFormat="0" applyFont="0" applyAlignment="0" applyProtection="0"/>
    <xf numFmtId="0" fontId="6" fillId="18" borderId="16" applyNumberFormat="0" applyFont="0" applyAlignment="0" applyProtection="0"/>
    <xf numFmtId="0" fontId="6" fillId="18" borderId="16" applyNumberFormat="0" applyFont="0" applyAlignment="0" applyProtection="0"/>
    <xf numFmtId="0" fontId="6" fillId="18" borderId="16" applyNumberFormat="0" applyFont="0" applyAlignment="0" applyProtection="0"/>
    <xf numFmtId="0" fontId="6" fillId="18" borderId="16" applyNumberFormat="0" applyFont="0" applyAlignment="0" applyProtection="0"/>
    <xf numFmtId="0" fontId="6" fillId="18" borderId="16" applyNumberFormat="0" applyFont="0" applyAlignment="0" applyProtection="0"/>
    <xf numFmtId="10" fontId="2" fillId="0" borderId="0" applyFont="0" applyFill="0" applyBorder="0" applyAlignment="0" applyProtection="0"/>
    <xf numFmtId="177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6" fillId="0" borderId="0"/>
    <xf numFmtId="179" fontId="6" fillId="0" borderId="0" applyFont="0" applyFill="0" applyBorder="0" applyAlignment="0" applyProtection="0"/>
    <xf numFmtId="178" fontId="6" fillId="0" borderId="0" applyFont="0" applyFill="0" applyBorder="0" applyAlignment="0" applyProtection="0"/>
  </cellStyleXfs>
  <cellXfs count="57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5" fillId="0" borderId="0" xfId="2" applyFont="1" applyFill="1" applyAlignment="1">
      <alignment horizontal="center" vertical="center"/>
    </xf>
    <xf numFmtId="0" fontId="7" fillId="0" borderId="0" xfId="2" applyFont="1" applyFill="1" applyAlignment="1">
      <alignment horizontal="center" vertical="center"/>
    </xf>
    <xf numFmtId="0" fontId="10" fillId="11" borderId="1" xfId="2" applyFont="1" applyFill="1" applyBorder="1" applyAlignment="1">
      <alignment vertical="center"/>
    </xf>
    <xf numFmtId="0" fontId="10" fillId="11" borderId="5" xfId="2" applyFont="1" applyFill="1" applyBorder="1" applyAlignment="1">
      <alignment vertical="center"/>
    </xf>
    <xf numFmtId="0" fontId="12" fillId="0" borderId="11" xfId="2" applyFont="1" applyFill="1" applyBorder="1" applyAlignment="1">
      <alignment horizontal="right" vertical="center"/>
    </xf>
    <xf numFmtId="0" fontId="12" fillId="0" borderId="12" xfId="2" applyFont="1" applyFill="1" applyBorder="1" applyAlignment="1">
      <alignment horizontal="left" vertical="center"/>
    </xf>
    <xf numFmtId="0" fontId="12" fillId="12" borderId="11" xfId="2" applyFont="1" applyFill="1" applyBorder="1" applyAlignment="1">
      <alignment horizontal="right" vertical="center"/>
    </xf>
    <xf numFmtId="0" fontId="12" fillId="12" borderId="13" xfId="2" applyFont="1" applyFill="1" applyBorder="1" applyAlignment="1">
      <alignment horizontal="left" vertical="center"/>
    </xf>
    <xf numFmtId="0" fontId="12" fillId="0" borderId="13" xfId="2" applyFont="1" applyFill="1" applyBorder="1" applyAlignment="1">
      <alignment horizontal="left" vertical="center"/>
    </xf>
    <xf numFmtId="0" fontId="5" fillId="0" borderId="10" xfId="2" applyFont="1" applyFill="1" applyBorder="1" applyAlignment="1">
      <alignment horizontal="center" vertical="center"/>
    </xf>
    <xf numFmtId="0" fontId="12" fillId="0" borderId="0" xfId="2" applyFont="1" applyFill="1" applyBorder="1" applyAlignment="1">
      <alignment horizontal="right" vertical="center"/>
    </xf>
    <xf numFmtId="0" fontId="12" fillId="0" borderId="0" xfId="2" applyFont="1" applyFill="1" applyBorder="1" applyAlignment="1">
      <alignment horizontal="left" vertical="center"/>
    </xf>
    <xf numFmtId="0" fontId="18" fillId="0" borderId="0" xfId="10" applyFont="1" applyAlignment="1">
      <alignment horizontal="center" vertical="center"/>
    </xf>
    <xf numFmtId="0" fontId="18" fillId="0" borderId="0" xfId="10" applyFont="1" applyBorder="1" applyAlignment="1">
      <alignment horizontal="center" vertical="center"/>
    </xf>
    <xf numFmtId="0" fontId="17" fillId="0" borderId="0" xfId="19" applyFont="1" applyFill="1" applyAlignment="1">
      <alignment vertical="center"/>
    </xf>
    <xf numFmtId="0" fontId="6" fillId="0" borderId="0" xfId="10" applyFont="1" applyAlignment="1">
      <alignment vertical="center"/>
    </xf>
    <xf numFmtId="0" fontId="17" fillId="0" borderId="0" xfId="14" applyFont="1" applyFill="1" applyAlignment="1">
      <alignment vertical="center"/>
    </xf>
    <xf numFmtId="0" fontId="6" fillId="0" borderId="0" xfId="10" applyFont="1" applyBorder="1" applyAlignment="1">
      <alignment vertical="center"/>
    </xf>
    <xf numFmtId="0" fontId="4" fillId="0" borderId="0" xfId="5" applyNumberFormat="1" applyFont="1" applyBorder="1" applyAlignment="1">
      <alignment vertical="center"/>
    </xf>
    <xf numFmtId="0" fontId="20" fillId="0" borderId="0" xfId="10" applyFont="1" applyAlignment="1">
      <alignment vertical="center"/>
    </xf>
    <xf numFmtId="0" fontId="22" fillId="0" borderId="0" xfId="10" applyFont="1" applyAlignment="1">
      <alignment horizontal="center" vertical="center"/>
    </xf>
    <xf numFmtId="0" fontId="23" fillId="0" borderId="0" xfId="10" applyFont="1" applyAlignment="1">
      <alignment vertical="center"/>
    </xf>
    <xf numFmtId="0" fontId="24" fillId="0" borderId="0" xfId="10" applyFont="1" applyAlignment="1">
      <alignment vertical="center"/>
    </xf>
    <xf numFmtId="0" fontId="4" fillId="0" borderId="0" xfId="10" applyFont="1" applyBorder="1" applyAlignment="1">
      <alignment vertical="center"/>
    </xf>
    <xf numFmtId="0" fontId="25" fillId="0" borderId="0" xfId="10" applyFont="1" applyAlignment="1">
      <alignment vertical="center"/>
    </xf>
    <xf numFmtId="0" fontId="25" fillId="0" borderId="0" xfId="10" applyFont="1" applyBorder="1" applyAlignment="1">
      <alignment vertical="center"/>
    </xf>
    <xf numFmtId="0" fontId="4" fillId="0" borderId="0" xfId="10" applyFont="1" applyAlignment="1">
      <alignment horizontal="center" vertical="center"/>
    </xf>
    <xf numFmtId="0" fontId="5" fillId="0" borderId="0" xfId="10" applyFont="1" applyBorder="1" applyAlignment="1">
      <alignment vertical="center"/>
    </xf>
    <xf numFmtId="0" fontId="5" fillId="0" borderId="0" xfId="10" applyFont="1" applyAlignment="1">
      <alignment vertical="center"/>
    </xf>
    <xf numFmtId="0" fontId="4" fillId="0" borderId="0" xfId="10" applyFont="1" applyAlignment="1">
      <alignment horizontal="right" vertical="center"/>
    </xf>
    <xf numFmtId="0" fontId="4" fillId="0" borderId="0" xfId="10" applyFont="1" applyAlignment="1">
      <alignment vertical="center"/>
    </xf>
    <xf numFmtId="0" fontId="25" fillId="0" borderId="0" xfId="10" applyFont="1" applyBorder="1" applyAlignment="1">
      <alignment horizontal="center" vertical="center"/>
    </xf>
    <xf numFmtId="0" fontId="4" fillId="0" borderId="0" xfId="5" applyFont="1" applyBorder="1" applyAlignment="1">
      <alignment vertical="center"/>
    </xf>
    <xf numFmtId="0" fontId="5" fillId="0" borderId="0" xfId="5" applyFont="1" applyBorder="1" applyAlignment="1">
      <alignment vertical="center"/>
    </xf>
    <xf numFmtId="0" fontId="26" fillId="0" borderId="0" xfId="18" applyFont="1" applyBorder="1" applyAlignment="1">
      <alignment horizontal="left" vertical="center"/>
    </xf>
    <xf numFmtId="0" fontId="5" fillId="0" borderId="0" xfId="18" applyFont="1" applyBorder="1" applyAlignment="1">
      <alignment horizontal="left" vertical="center"/>
    </xf>
    <xf numFmtId="0" fontId="23" fillId="0" borderId="0" xfId="18" applyFont="1" applyBorder="1" applyAlignment="1">
      <alignment horizontal="left" vertical="center"/>
    </xf>
    <xf numFmtId="0" fontId="23" fillId="0" borderId="0" xfId="10" applyFont="1" applyBorder="1" applyAlignment="1">
      <alignment vertical="center"/>
    </xf>
    <xf numFmtId="0" fontId="25" fillId="0" borderId="0" xfId="5" applyFont="1" applyBorder="1" applyAlignment="1">
      <alignment vertical="center"/>
    </xf>
    <xf numFmtId="0" fontId="5" fillId="0" borderId="0" xfId="18" applyFont="1" applyFill="1" applyBorder="1" applyAlignment="1">
      <alignment horizontal="left" vertical="center"/>
    </xf>
    <xf numFmtId="0" fontId="24" fillId="0" borderId="0" xfId="10" applyFont="1" applyBorder="1" applyAlignment="1">
      <alignment vertical="center"/>
    </xf>
    <xf numFmtId="0" fontId="4" fillId="0" borderId="14" xfId="10" applyFont="1" applyBorder="1" applyAlignment="1">
      <alignment vertical="center"/>
    </xf>
    <xf numFmtId="0" fontId="25" fillId="0" borderId="14" xfId="10" applyFont="1" applyBorder="1" applyAlignment="1">
      <alignment vertical="center"/>
    </xf>
    <xf numFmtId="0" fontId="25" fillId="0" borderId="14" xfId="10" applyFont="1" applyBorder="1" applyAlignment="1">
      <alignment horizontal="center" vertical="center"/>
    </xf>
    <xf numFmtId="0" fontId="27" fillId="0" borderId="14" xfId="10" applyFont="1" applyBorder="1" applyAlignment="1">
      <alignment vertical="center"/>
    </xf>
    <xf numFmtId="0" fontId="5" fillId="0" borderId="14" xfId="10" applyFont="1" applyBorder="1" applyAlignment="1">
      <alignment vertical="center"/>
    </xf>
    <xf numFmtId="0" fontId="5" fillId="0" borderId="14" xfId="18" applyFont="1" applyBorder="1" applyAlignment="1">
      <alignment horizontal="left" vertical="center"/>
    </xf>
    <xf numFmtId="164" fontId="23" fillId="0" borderId="0" xfId="4" applyFont="1" applyFill="1" applyBorder="1" applyAlignment="1" applyProtection="1">
      <alignment vertical="center"/>
      <protection locked="0"/>
    </xf>
    <xf numFmtId="0" fontId="23" fillId="0" borderId="0" xfId="10" applyFont="1" applyBorder="1" applyAlignment="1">
      <alignment horizontal="left" vertical="center"/>
    </xf>
    <xf numFmtId="0" fontId="25" fillId="0" borderId="0" xfId="5" applyFont="1" applyBorder="1" applyAlignment="1">
      <alignment horizontal="center" vertical="center"/>
    </xf>
    <xf numFmtId="0" fontId="23" fillId="0" borderId="0" xfId="10" applyFont="1" applyAlignment="1">
      <alignment horizontal="left" vertical="center"/>
    </xf>
    <xf numFmtId="0" fontId="4" fillId="0" borderId="0" xfId="5" applyFont="1" applyBorder="1" applyAlignment="1">
      <alignment horizontal="center" vertical="center"/>
    </xf>
    <xf numFmtId="0" fontId="23" fillId="0" borderId="0" xfId="5" applyFont="1" applyBorder="1" applyAlignment="1">
      <alignment vertical="center"/>
    </xf>
    <xf numFmtId="0" fontId="4" fillId="0" borderId="0" xfId="5" applyFont="1" applyBorder="1" applyAlignment="1">
      <alignment horizontal="left" vertical="center"/>
    </xf>
    <xf numFmtId="1" fontId="4" fillId="0" borderId="0" xfId="5" applyNumberFormat="1" applyFont="1" applyBorder="1" applyAlignment="1">
      <alignment horizontal="left" vertical="center"/>
    </xf>
    <xf numFmtId="0" fontId="25" fillId="0" borderId="0" xfId="10" applyFont="1" applyAlignment="1">
      <alignment horizontal="left" vertical="center"/>
    </xf>
    <xf numFmtId="0" fontId="25" fillId="0" borderId="0" xfId="5" applyFont="1" applyBorder="1" applyAlignment="1">
      <alignment horizontal="left" vertical="center"/>
    </xf>
    <xf numFmtId="0" fontId="27" fillId="0" borderId="0" xfId="10" applyFont="1" applyAlignment="1">
      <alignment vertical="center"/>
    </xf>
    <xf numFmtId="0" fontId="27" fillId="0" borderId="0" xfId="5" applyFont="1" applyBorder="1" applyAlignment="1">
      <alignment vertical="center"/>
    </xf>
    <xf numFmtId="0" fontId="5" fillId="0" borderId="0" xfId="10" applyFont="1" applyAlignment="1">
      <alignment horizontal="center" vertical="center"/>
    </xf>
    <xf numFmtId="0" fontId="17" fillId="0" borderId="0" xfId="10" applyFont="1" applyAlignment="1">
      <alignment vertical="center"/>
    </xf>
    <xf numFmtId="0" fontId="4" fillId="0" borderId="0" xfId="10" applyFont="1" applyBorder="1" applyAlignment="1">
      <alignment horizontal="center" vertical="center"/>
    </xf>
    <xf numFmtId="0" fontId="29" fillId="0" borderId="0" xfId="10" applyFont="1" applyAlignment="1">
      <alignment vertical="center"/>
    </xf>
    <xf numFmtId="0" fontId="29" fillId="0" borderId="0" xfId="10" applyFont="1" applyBorder="1" applyAlignment="1">
      <alignment vertical="center"/>
    </xf>
    <xf numFmtId="0" fontId="5" fillId="0" borderId="0" xfId="10" quotePrefix="1" applyFont="1" applyAlignment="1">
      <alignment vertical="center"/>
    </xf>
    <xf numFmtId="0" fontId="24" fillId="0" borderId="0" xfId="10" applyFont="1" applyAlignment="1">
      <alignment horizontal="center" vertical="center"/>
    </xf>
    <xf numFmtId="0" fontId="23" fillId="0" borderId="0" xfId="3" applyFont="1" applyBorder="1" applyAlignment="1">
      <alignment vertical="center"/>
    </xf>
    <xf numFmtId="0" fontId="23" fillId="0" borderId="0" xfId="10" applyFont="1" applyBorder="1" applyAlignment="1">
      <alignment horizontal="center" vertical="center"/>
    </xf>
    <xf numFmtId="0" fontId="5" fillId="0" borderId="0" xfId="10" applyFont="1" applyBorder="1" applyAlignment="1">
      <alignment horizontal="center" vertical="center"/>
    </xf>
    <xf numFmtId="0" fontId="30" fillId="0" borderId="0" xfId="10" applyFont="1" applyAlignment="1">
      <alignment vertical="center"/>
    </xf>
    <xf numFmtId="0" fontId="6" fillId="0" borderId="0" xfId="10" applyFont="1" applyAlignment="1">
      <alignment horizontal="center" vertical="center"/>
    </xf>
    <xf numFmtId="0" fontId="6" fillId="0" borderId="0" xfId="10" applyFont="1" applyBorder="1" applyAlignment="1">
      <alignment horizontal="center" vertical="center"/>
    </xf>
    <xf numFmtId="0" fontId="24" fillId="0" borderId="0" xfId="10" applyFont="1" applyAlignment="1">
      <alignment horizontal="right" vertical="center"/>
    </xf>
    <xf numFmtId="0" fontId="31" fillId="0" borderId="0" xfId="10" applyFont="1" applyBorder="1" applyAlignment="1">
      <alignment vertical="center"/>
    </xf>
    <xf numFmtId="0" fontId="23" fillId="0" borderId="0" xfId="10" quotePrefix="1" applyFont="1" applyBorder="1" applyAlignment="1">
      <alignment vertical="center" shrinkToFit="1"/>
    </xf>
    <xf numFmtId="0" fontId="18" fillId="0" borderId="0" xfId="10" applyFont="1" applyBorder="1" applyAlignment="1">
      <alignment vertical="center"/>
    </xf>
    <xf numFmtId="0" fontId="30" fillId="0" borderId="0" xfId="5" applyFont="1" applyBorder="1" applyAlignment="1">
      <alignment vertical="center"/>
    </xf>
    <xf numFmtId="0" fontId="6" fillId="0" borderId="0" xfId="5" applyFont="1" applyBorder="1" applyAlignment="1">
      <alignment vertical="center"/>
    </xf>
    <xf numFmtId="0" fontId="32" fillId="0" borderId="0" xfId="18" applyFont="1" applyBorder="1" applyAlignment="1">
      <alignment horizontal="left" vertical="center"/>
    </xf>
    <xf numFmtId="0" fontId="30" fillId="0" borderId="14" xfId="10" applyFont="1" applyBorder="1" applyAlignment="1">
      <alignment vertical="center"/>
    </xf>
    <xf numFmtId="0" fontId="6" fillId="0" borderId="14" xfId="10" applyFont="1" applyBorder="1" applyAlignment="1">
      <alignment vertical="center"/>
    </xf>
    <xf numFmtId="0" fontId="24" fillId="0" borderId="14" xfId="10" applyFont="1" applyBorder="1" applyAlignment="1">
      <alignment vertical="center"/>
    </xf>
    <xf numFmtId="0" fontId="24" fillId="0" borderId="0" xfId="18" applyFont="1" applyBorder="1" applyAlignment="1">
      <alignment horizontal="left" vertical="center"/>
    </xf>
    <xf numFmtId="0" fontId="23" fillId="0" borderId="0" xfId="5" applyFont="1" applyAlignment="1">
      <alignment vertical="center"/>
    </xf>
    <xf numFmtId="0" fontId="4" fillId="0" borderId="0" xfId="10" applyFont="1" applyAlignment="1">
      <alignment horizontal="left" vertical="center"/>
    </xf>
    <xf numFmtId="0" fontId="30" fillId="0" borderId="0" xfId="5" applyFont="1" applyBorder="1" applyAlignment="1">
      <alignment horizontal="left" vertical="center"/>
    </xf>
    <xf numFmtId="0" fontId="18" fillId="0" borderId="0" xfId="5" applyFont="1" applyBorder="1" applyAlignment="1">
      <alignment horizontal="center" vertical="center"/>
    </xf>
    <xf numFmtId="0" fontId="6" fillId="0" borderId="0" xfId="5" quotePrefix="1" applyNumberFormat="1" applyFont="1" applyBorder="1" applyAlignment="1">
      <alignment vertical="center"/>
    </xf>
    <xf numFmtId="0" fontId="6" fillId="0" borderId="0" xfId="5" applyNumberFormat="1" applyFont="1" applyBorder="1" applyAlignment="1">
      <alignment vertical="center"/>
    </xf>
    <xf numFmtId="0" fontId="24" fillId="0" borderId="0" xfId="5" applyFont="1" applyBorder="1" applyAlignment="1">
      <alignment vertical="center"/>
    </xf>
    <xf numFmtId="0" fontId="34" fillId="0" borderId="0" xfId="5" applyFont="1" applyBorder="1" applyAlignment="1">
      <alignment horizontal="left" vertical="center"/>
    </xf>
    <xf numFmtId="0" fontId="31" fillId="0" borderId="0" xfId="5" applyFont="1" applyBorder="1" applyAlignment="1">
      <alignment horizontal="center" vertical="center"/>
    </xf>
    <xf numFmtId="0" fontId="31" fillId="0" borderId="0" xfId="5" applyNumberFormat="1" applyFont="1" applyBorder="1" applyAlignment="1">
      <alignment horizontal="left" vertical="center"/>
    </xf>
    <xf numFmtId="0" fontId="30" fillId="0" borderId="0" xfId="10" applyFont="1" applyBorder="1" applyAlignment="1">
      <alignment vertical="center"/>
    </xf>
    <xf numFmtId="170" fontId="6" fillId="0" borderId="0" xfId="5" applyNumberFormat="1" applyFont="1" applyBorder="1" applyAlignment="1">
      <alignment horizontal="left" vertical="center"/>
    </xf>
    <xf numFmtId="0" fontId="18" fillId="0" borderId="0" xfId="10" applyFont="1" applyAlignment="1">
      <alignment vertical="center"/>
    </xf>
    <xf numFmtId="0" fontId="35" fillId="0" borderId="0" xfId="10" applyFont="1" applyAlignment="1">
      <alignment vertical="center"/>
    </xf>
    <xf numFmtId="0" fontId="16" fillId="0" borderId="0" xfId="5" applyFont="1" applyBorder="1" applyAlignment="1">
      <alignment horizontal="left" vertical="center"/>
    </xf>
    <xf numFmtId="0" fontId="31" fillId="0" borderId="0" xfId="5" applyFont="1" applyBorder="1" applyAlignment="1">
      <alignment horizontal="left" vertical="center"/>
    </xf>
    <xf numFmtId="0" fontId="23" fillId="0" borderId="0" xfId="5" applyFont="1" applyBorder="1" applyAlignment="1">
      <alignment horizontal="left" vertical="center"/>
    </xf>
    <xf numFmtId="0" fontId="31" fillId="0" borderId="0" xfId="5" applyFont="1" applyBorder="1" applyAlignment="1">
      <alignment vertical="center"/>
    </xf>
    <xf numFmtId="0" fontId="23" fillId="0" borderId="0" xfId="20" applyFont="1" applyBorder="1" applyAlignment="1">
      <alignment vertical="center"/>
    </xf>
    <xf numFmtId="0" fontId="5" fillId="0" borderId="0" xfId="10" quotePrefix="1" applyFont="1" applyBorder="1" applyAlignment="1">
      <alignment vertical="center"/>
    </xf>
    <xf numFmtId="0" fontId="6" fillId="0" borderId="0" xfId="10" quotePrefix="1" applyFont="1" applyBorder="1" applyAlignment="1">
      <alignment vertical="center"/>
    </xf>
    <xf numFmtId="170" fontId="24" fillId="0" borderId="0" xfId="10" applyNumberFormat="1" applyFont="1" applyBorder="1" applyAlignment="1">
      <alignment vertical="center"/>
    </xf>
    <xf numFmtId="2" fontId="24" fillId="0" borderId="0" xfId="5" applyNumberFormat="1" applyFont="1" applyBorder="1" applyAlignment="1">
      <alignment vertical="center"/>
    </xf>
    <xf numFmtId="1" fontId="24" fillId="0" borderId="0" xfId="5" applyNumberFormat="1" applyFont="1" applyBorder="1" applyAlignment="1">
      <alignment vertical="center"/>
    </xf>
    <xf numFmtId="170" fontId="6" fillId="0" borderId="0" xfId="10" applyNumberFormat="1" applyFont="1" applyBorder="1" applyAlignment="1">
      <alignment vertical="center"/>
    </xf>
    <xf numFmtId="0" fontId="5" fillId="0" borderId="0" xfId="5" applyNumberFormat="1" applyFont="1" applyBorder="1" applyAlignment="1">
      <alignment vertical="center"/>
    </xf>
    <xf numFmtId="0" fontId="36" fillId="0" borderId="0" xfId="5" applyNumberFormat="1" applyFont="1" applyAlignment="1">
      <alignment vertical="center"/>
    </xf>
    <xf numFmtId="0" fontId="26" fillId="0" borderId="0" xfId="5" applyNumberFormat="1" applyFont="1" applyAlignment="1">
      <alignment vertical="center"/>
    </xf>
    <xf numFmtId="0" fontId="5" fillId="0" borderId="0" xfId="5" applyNumberFormat="1" applyFont="1" applyAlignment="1">
      <alignment vertical="center"/>
    </xf>
    <xf numFmtId="0" fontId="5" fillId="0" borderId="0" xfId="10" applyNumberFormat="1" applyFont="1" applyBorder="1" applyAlignment="1">
      <alignment vertical="center"/>
    </xf>
    <xf numFmtId="0" fontId="37" fillId="0" borderId="0" xfId="5" applyNumberFormat="1" applyFont="1" applyBorder="1" applyAlignment="1">
      <alignment horizontal="right" vertical="center"/>
    </xf>
    <xf numFmtId="0" fontId="4" fillId="0" borderId="0" xfId="10" applyNumberFormat="1" applyFont="1" applyAlignment="1">
      <alignment vertical="center"/>
    </xf>
    <xf numFmtId="0" fontId="5" fillId="0" borderId="0" xfId="0" applyNumberFormat="1" applyFont="1" applyBorder="1" applyAlignment="1">
      <alignment vertical="center"/>
    </xf>
    <xf numFmtId="0" fontId="5" fillId="0" borderId="0" xfId="6" applyNumberFormat="1" applyFont="1" applyAlignment="1">
      <alignment vertical="center"/>
    </xf>
    <xf numFmtId="0" fontId="5" fillId="0" borderId="0" xfId="6" applyNumberFormat="1" applyFont="1" applyBorder="1" applyAlignment="1">
      <alignment horizontal="center" vertical="center"/>
    </xf>
    <xf numFmtId="0" fontId="5" fillId="0" borderId="0" xfId="13" applyNumberFormat="1" applyFont="1" applyBorder="1"/>
    <xf numFmtId="0" fontId="5" fillId="0" borderId="0" xfId="6" applyNumberFormat="1" applyFont="1" applyBorder="1" applyAlignment="1">
      <alignment vertical="center"/>
    </xf>
    <xf numFmtId="0" fontId="5" fillId="0" borderId="0" xfId="0" applyNumberFormat="1" applyFont="1" applyBorder="1" applyAlignment="1">
      <alignment vertical="center" shrinkToFit="1"/>
    </xf>
    <xf numFmtId="0" fontId="5" fillId="0" borderId="0" xfId="13" quotePrefix="1" applyNumberFormat="1" applyFont="1" applyBorder="1" applyAlignment="1">
      <alignment horizontal="center" vertical="center"/>
    </xf>
    <xf numFmtId="0" fontId="33" fillId="0" borderId="0" xfId="8" applyNumberFormat="1" applyFont="1" applyBorder="1" applyAlignment="1">
      <alignment vertical="center" shrinkToFit="1"/>
    </xf>
    <xf numFmtId="2" fontId="41" fillId="2" borderId="0" xfId="0" applyNumberFormat="1" applyFont="1" applyFill="1" applyBorder="1" applyAlignment="1">
      <alignment vertical="center"/>
    </xf>
    <xf numFmtId="0" fontId="39" fillId="15" borderId="0" xfId="0" applyFont="1" applyFill="1" applyBorder="1" applyAlignment="1">
      <alignment vertical="center"/>
    </xf>
    <xf numFmtId="171" fontId="40" fillId="2" borderId="0" xfId="0" applyNumberFormat="1" applyFont="1" applyFill="1" applyBorder="1" applyAlignment="1">
      <alignment vertical="center"/>
    </xf>
    <xf numFmtId="1" fontId="28" fillId="2" borderId="12" xfId="0" applyNumberFormat="1" applyFont="1" applyFill="1" applyBorder="1" applyAlignment="1">
      <alignment vertical="center"/>
    </xf>
    <xf numFmtId="1" fontId="28" fillId="2" borderId="13" xfId="0" applyNumberFormat="1" applyFont="1" applyFill="1" applyBorder="1" applyAlignment="1">
      <alignment vertical="center"/>
    </xf>
    <xf numFmtId="0" fontId="42" fillId="15" borderId="0" xfId="0" applyFont="1" applyFill="1" applyBorder="1" applyAlignment="1">
      <alignment vertical="center"/>
    </xf>
    <xf numFmtId="1" fontId="5" fillId="0" borderId="0" xfId="5" quotePrefix="1" applyNumberFormat="1" applyFont="1" applyBorder="1" applyAlignment="1">
      <alignment horizontal="left" vertical="center"/>
    </xf>
    <xf numFmtId="0" fontId="5" fillId="0" borderId="0" xfId="10" applyFont="1" applyAlignment="1">
      <alignment horizontal="center" vertical="center"/>
    </xf>
    <xf numFmtId="0" fontId="5" fillId="0" borderId="0" xfId="10" applyFont="1" applyBorder="1" applyAlignment="1">
      <alignment horizontal="center" vertical="center"/>
    </xf>
    <xf numFmtId="0" fontId="6" fillId="0" borderId="0" xfId="10" applyFont="1" applyBorder="1" applyAlignment="1">
      <alignment horizontal="center" vertical="center"/>
    </xf>
    <xf numFmtId="0" fontId="44" fillId="0" borderId="0" xfId="10" applyFont="1" applyBorder="1" applyAlignment="1">
      <alignment vertical="center"/>
    </xf>
    <xf numFmtId="0" fontId="44" fillId="0" borderId="0" xfId="10" applyFont="1" applyAlignment="1">
      <alignment vertical="center"/>
    </xf>
    <xf numFmtId="0" fontId="44" fillId="0" borderId="0" xfId="10" applyFont="1" applyAlignment="1">
      <alignment horizontal="center" vertical="center"/>
    </xf>
    <xf numFmtId="0" fontId="45" fillId="0" borderId="0" xfId="10" applyFont="1" applyBorder="1" applyAlignment="1">
      <alignment vertical="center"/>
    </xf>
    <xf numFmtId="0" fontId="45" fillId="0" borderId="0" xfId="10" applyFont="1" applyAlignment="1">
      <alignment vertical="center"/>
    </xf>
    <xf numFmtId="0" fontId="44" fillId="0" borderId="0" xfId="10" applyFont="1" applyBorder="1" applyAlignment="1">
      <alignment horizontal="center" vertical="center"/>
    </xf>
    <xf numFmtId="0" fontId="44" fillId="0" borderId="0" xfId="5" applyFont="1" applyBorder="1" applyAlignment="1">
      <alignment vertical="center"/>
    </xf>
    <xf numFmtId="0" fontId="45" fillId="0" borderId="0" xfId="5" applyFont="1" applyBorder="1" applyAlignment="1">
      <alignment vertical="center"/>
    </xf>
    <xf numFmtId="0" fontId="46" fillId="0" borderId="0" xfId="18" applyFont="1" applyBorder="1" applyAlignment="1">
      <alignment horizontal="left" vertical="center"/>
    </xf>
    <xf numFmtId="0" fontId="45" fillId="0" borderId="0" xfId="18" applyFont="1" applyBorder="1" applyAlignment="1">
      <alignment horizontal="left" vertical="center"/>
    </xf>
    <xf numFmtId="0" fontId="45" fillId="0" borderId="0" xfId="5" applyFont="1" applyBorder="1" applyAlignment="1">
      <alignment horizontal="left" vertical="center"/>
    </xf>
    <xf numFmtId="0" fontId="45" fillId="0" borderId="0" xfId="18" applyFont="1" applyFill="1" applyBorder="1" applyAlignment="1">
      <alignment horizontal="left" vertical="center"/>
    </xf>
    <xf numFmtId="0" fontId="4" fillId="0" borderId="14" xfId="10" applyFont="1" applyBorder="1" applyAlignment="1">
      <alignment horizontal="center" vertical="center"/>
    </xf>
    <xf numFmtId="164" fontId="23" fillId="0" borderId="14" xfId="4" applyFont="1" applyFill="1" applyBorder="1" applyAlignment="1" applyProtection="1">
      <alignment vertical="center"/>
      <protection locked="0"/>
    </xf>
    <xf numFmtId="0" fontId="23" fillId="0" borderId="14" xfId="10" applyFont="1" applyBorder="1" applyAlignment="1">
      <alignment horizontal="left" vertical="center"/>
    </xf>
    <xf numFmtId="0" fontId="4" fillId="0" borderId="0" xfId="18" applyFont="1" applyFill="1" applyBorder="1" applyAlignment="1">
      <alignment horizontal="left"/>
    </xf>
    <xf numFmtId="0" fontId="44" fillId="0" borderId="0" xfId="5" applyFont="1" applyBorder="1" applyAlignment="1">
      <alignment horizontal="left" vertical="center"/>
    </xf>
    <xf numFmtId="0" fontId="45" fillId="0" borderId="0" xfId="5" quotePrefix="1" applyFont="1" applyBorder="1" applyAlignment="1">
      <alignment vertical="center"/>
    </xf>
    <xf numFmtId="1" fontId="5" fillId="0" borderId="0" xfId="5" quotePrefix="1" applyNumberFormat="1" applyFont="1" applyBorder="1" applyAlignment="1">
      <alignment vertical="center"/>
    </xf>
    <xf numFmtId="1" fontId="45" fillId="0" borderId="0" xfId="5" applyNumberFormat="1" applyFont="1" applyBorder="1" applyAlignment="1">
      <alignment horizontal="left" vertical="center"/>
    </xf>
    <xf numFmtId="1" fontId="45" fillId="0" borderId="0" xfId="5" quotePrefix="1" applyNumberFormat="1" applyFont="1" applyBorder="1" applyAlignment="1">
      <alignment horizontal="left" vertical="center"/>
    </xf>
    <xf numFmtId="0" fontId="5" fillId="0" borderId="0" xfId="5" quotePrefix="1" applyNumberFormat="1" applyFont="1" applyBorder="1" applyAlignment="1">
      <alignment vertical="center"/>
    </xf>
    <xf numFmtId="0" fontId="47" fillId="0" borderId="0" xfId="5" applyFont="1" applyBorder="1" applyAlignment="1">
      <alignment horizontal="left" vertical="center"/>
    </xf>
    <xf numFmtId="9" fontId="47" fillId="0" borderId="0" xfId="5" applyNumberFormat="1" applyFont="1" applyBorder="1" applyAlignment="1">
      <alignment horizontal="left" vertical="center"/>
    </xf>
    <xf numFmtId="0" fontId="5" fillId="0" borderId="0" xfId="5" applyNumberFormat="1" applyFont="1" applyBorder="1" applyAlignment="1">
      <alignment vertical="center"/>
    </xf>
    <xf numFmtId="0" fontId="5" fillId="0" borderId="0" xfId="3" applyFont="1" applyBorder="1" applyAlignment="1">
      <alignment vertical="center"/>
    </xf>
    <xf numFmtId="0" fontId="5" fillId="0" borderId="0" xfId="10" applyFont="1" applyAlignment="1">
      <alignment horizontal="left" vertical="center"/>
    </xf>
    <xf numFmtId="0" fontId="19" fillId="0" borderId="0" xfId="28" applyFont="1"/>
    <xf numFmtId="170" fontId="45" fillId="0" borderId="0" xfId="10" applyNumberFormat="1" applyFont="1" applyAlignment="1">
      <alignment vertical="center"/>
    </xf>
    <xf numFmtId="0" fontId="45" fillId="0" borderId="14" xfId="10" applyFont="1" applyBorder="1" applyAlignment="1">
      <alignment vertical="center"/>
    </xf>
    <xf numFmtId="0" fontId="23" fillId="0" borderId="14" xfId="10" applyFont="1" applyBorder="1" applyAlignment="1">
      <alignment vertical="center"/>
    </xf>
    <xf numFmtId="0" fontId="45" fillId="0" borderId="0" xfId="10" applyFont="1" applyBorder="1" applyAlignment="1">
      <alignment horizontal="left" vertical="center"/>
    </xf>
    <xf numFmtId="0" fontId="45" fillId="0" borderId="0" xfId="10" applyFont="1" applyAlignment="1">
      <alignment horizontal="center" vertical="center"/>
    </xf>
    <xf numFmtId="2" fontId="45" fillId="0" borderId="0" xfId="5" applyNumberFormat="1" applyFont="1" applyBorder="1" applyAlignment="1">
      <alignment vertical="center"/>
    </xf>
    <xf numFmtId="0" fontId="48" fillId="0" borderId="0" xfId="28" applyFont="1" applyFill="1" applyBorder="1" applyAlignment="1">
      <alignment vertical="center"/>
    </xf>
    <xf numFmtId="0" fontId="6" fillId="0" borderId="0" xfId="28" applyFont="1" applyAlignment="1">
      <alignment vertical="center"/>
    </xf>
    <xf numFmtId="0" fontId="2" fillId="0" borderId="0" xfId="28"/>
    <xf numFmtId="0" fontId="17" fillId="0" borderId="0" xfId="28" applyFont="1" applyFill="1" applyAlignment="1">
      <alignment vertical="center"/>
    </xf>
    <xf numFmtId="0" fontId="16" fillId="0" borderId="0" xfId="28" applyFont="1" applyAlignment="1">
      <alignment vertical="center"/>
    </xf>
    <xf numFmtId="2" fontId="5" fillId="2" borderId="4" xfId="0" applyNumberFormat="1" applyFont="1" applyFill="1" applyBorder="1" applyAlignment="1">
      <alignment vertical="center"/>
    </xf>
    <xf numFmtId="2" fontId="5" fillId="2" borderId="9" xfId="0" applyNumberFormat="1" applyFont="1" applyFill="1" applyBorder="1" applyAlignment="1">
      <alignment vertical="center"/>
    </xf>
    <xf numFmtId="2" fontId="5" fillId="2" borderId="7" xfId="0" applyNumberFormat="1" applyFont="1" applyFill="1" applyBorder="1" applyAlignment="1">
      <alignment vertical="center"/>
    </xf>
    <xf numFmtId="0" fontId="45" fillId="0" borderId="0" xfId="10" applyNumberFormat="1" applyFont="1" applyAlignment="1">
      <alignment horizontal="left" vertical="center"/>
    </xf>
    <xf numFmtId="0" fontId="44" fillId="0" borderId="0" xfId="10" applyFont="1" applyAlignment="1">
      <alignment horizontal="left" vertical="center"/>
    </xf>
    <xf numFmtId="0" fontId="21" fillId="0" borderId="0" xfId="5" applyNumberFormat="1" applyFont="1" applyBorder="1" applyAlignment="1">
      <alignment vertical="center"/>
    </xf>
    <xf numFmtId="0" fontId="4" fillId="0" borderId="0" xfId="10" applyNumberFormat="1" applyFont="1" applyAlignment="1">
      <alignment horizontal="left" vertical="center"/>
    </xf>
    <xf numFmtId="0" fontId="5" fillId="0" borderId="0" xfId="5" applyNumberFormat="1" applyFont="1" applyAlignment="1"/>
    <xf numFmtId="0" fontId="45" fillId="0" borderId="0" xfId="10" applyNumberFormat="1" applyFont="1" applyAlignment="1">
      <alignment vertical="center"/>
    </xf>
    <xf numFmtId="0" fontId="52" fillId="0" borderId="0" xfId="19" applyFont="1" applyFill="1" applyAlignment="1"/>
    <xf numFmtId="0" fontId="53" fillId="0" borderId="0" xfId="19" applyFont="1" applyFill="1" applyBorder="1" applyAlignment="1">
      <alignment vertical="center"/>
    </xf>
    <xf numFmtId="0" fontId="52" fillId="0" borderId="0" xfId="19" applyFont="1" applyFill="1" applyBorder="1" applyAlignment="1"/>
    <xf numFmtId="170" fontId="54" fillId="0" borderId="0" xfId="19" applyNumberFormat="1" applyFont="1" applyFill="1" applyBorder="1" applyAlignment="1">
      <alignment vertical="center"/>
    </xf>
    <xf numFmtId="0" fontId="53" fillId="0" borderId="0" xfId="19" applyFont="1" applyFill="1" applyAlignment="1">
      <alignment vertical="center"/>
    </xf>
    <xf numFmtId="170" fontId="52" fillId="0" borderId="0" xfId="19" applyNumberFormat="1" applyFont="1" applyFill="1" applyBorder="1" applyAlignment="1"/>
    <xf numFmtId="0" fontId="52" fillId="0" borderId="0" xfId="19" applyFont="1" applyFill="1" applyAlignment="1">
      <alignment horizontal="center"/>
    </xf>
    <xf numFmtId="0" fontId="52" fillId="0" borderId="0" xfId="19" applyFont="1" applyFill="1" applyAlignment="1">
      <alignment horizontal="left"/>
    </xf>
    <xf numFmtId="0" fontId="54" fillId="0" borderId="0" xfId="19" applyFont="1" applyFill="1" applyAlignment="1">
      <alignment vertical="center"/>
    </xf>
    <xf numFmtId="0" fontId="52" fillId="0" borderId="0" xfId="0" applyFont="1" applyFill="1" applyBorder="1" applyAlignment="1"/>
    <xf numFmtId="0" fontId="52" fillId="0" borderId="0" xfId="0" applyFont="1" applyFill="1" applyBorder="1" applyAlignment="1">
      <alignment vertical="center"/>
    </xf>
    <xf numFmtId="0" fontId="53" fillId="0" borderId="0" xfId="0" applyFont="1" applyFill="1" applyBorder="1" applyAlignment="1">
      <alignment vertical="center"/>
    </xf>
    <xf numFmtId="0" fontId="52" fillId="0" borderId="0" xfId="0" applyFont="1" applyFill="1" applyAlignment="1">
      <alignment vertical="center"/>
    </xf>
    <xf numFmtId="0" fontId="53" fillId="0" borderId="0" xfId="0" applyFont="1" applyFill="1" applyAlignment="1">
      <alignment vertical="center"/>
    </xf>
    <xf numFmtId="0" fontId="58" fillId="0" borderId="0" xfId="10" applyFont="1" applyAlignment="1">
      <alignment vertical="center"/>
    </xf>
    <xf numFmtId="0" fontId="58" fillId="0" borderId="0" xfId="0" applyFont="1" applyAlignment="1">
      <alignment vertical="center"/>
    </xf>
    <xf numFmtId="0" fontId="59" fillId="0" borderId="0" xfId="0" applyFont="1"/>
    <xf numFmtId="0" fontId="53" fillId="0" borderId="0" xfId="14" applyFont="1" applyFill="1" applyAlignment="1">
      <alignment vertical="center"/>
    </xf>
    <xf numFmtId="0" fontId="52" fillId="0" borderId="0" xfId="0" applyFont="1" applyFill="1" applyBorder="1" applyAlignment="1" applyProtection="1">
      <protection locked="0"/>
    </xf>
    <xf numFmtId="0" fontId="52" fillId="0" borderId="0" xfId="0" applyFont="1" applyFill="1" applyBorder="1" applyAlignment="1" applyProtection="1">
      <alignment vertical="center"/>
      <protection locked="0"/>
    </xf>
    <xf numFmtId="0" fontId="53" fillId="0" borderId="0" xfId="0" applyFont="1" applyFill="1" applyBorder="1" applyAlignment="1" applyProtection="1">
      <alignment vertical="center"/>
      <protection locked="0"/>
    </xf>
    <xf numFmtId="0" fontId="52" fillId="0" borderId="3" xfId="0" applyFont="1" applyFill="1" applyBorder="1" applyAlignment="1"/>
    <xf numFmtId="0" fontId="52" fillId="0" borderId="3" xfId="0" applyFont="1" applyFill="1" applyBorder="1" applyAlignment="1">
      <alignment vertical="center"/>
    </xf>
    <xf numFmtId="0" fontId="53" fillId="0" borderId="3" xfId="0" applyFont="1" applyFill="1" applyBorder="1" applyAlignment="1">
      <alignment vertical="center"/>
    </xf>
    <xf numFmtId="0" fontId="53" fillId="0" borderId="0" xfId="0" applyFont="1" applyFill="1" applyBorder="1" applyAlignment="1">
      <alignment horizontal="right" vertical="center"/>
    </xf>
    <xf numFmtId="0" fontId="52" fillId="0" borderId="0" xfId="0" applyFont="1" applyFill="1" applyAlignment="1"/>
    <xf numFmtId="0" fontId="52" fillId="0" borderId="0" xfId="0" applyFont="1" applyFill="1" applyBorder="1" applyAlignment="1">
      <alignment horizontal="center"/>
    </xf>
    <xf numFmtId="0" fontId="52" fillId="0" borderId="0" xfId="0" applyFont="1" applyFill="1" applyAlignment="1">
      <alignment horizontal="right"/>
    </xf>
    <xf numFmtId="0" fontId="53" fillId="0" borderId="0" xfId="0" applyFont="1" applyFill="1" applyAlignment="1"/>
    <xf numFmtId="0" fontId="52" fillId="0" borderId="0" xfId="0" applyFont="1" applyFill="1" applyBorder="1" applyAlignment="1">
      <alignment horizontal="right"/>
    </xf>
    <xf numFmtId="0" fontId="52" fillId="0" borderId="0" xfId="0" applyFont="1" applyFill="1" applyAlignment="1">
      <alignment horizontal="left"/>
    </xf>
    <xf numFmtId="0" fontId="60" fillId="0" borderId="0" xfId="0" applyFont="1" applyBorder="1" applyAlignment="1">
      <alignment horizontal="center"/>
    </xf>
    <xf numFmtId="0" fontId="52" fillId="0" borderId="12" xfId="0" applyFont="1" applyFill="1" applyBorder="1" applyAlignment="1">
      <alignment horizontal="center"/>
    </xf>
    <xf numFmtId="0" fontId="53" fillId="0" borderId="12" xfId="0" applyFont="1" applyFill="1" applyBorder="1" applyAlignment="1">
      <alignment vertical="center"/>
    </xf>
    <xf numFmtId="0" fontId="52" fillId="0" borderId="12" xfId="0" applyFont="1" applyFill="1" applyBorder="1" applyAlignment="1"/>
    <xf numFmtId="0" fontId="60" fillId="0" borderId="12" xfId="0" applyFont="1" applyBorder="1" applyAlignment="1">
      <alignment horizontal="center"/>
    </xf>
    <xf numFmtId="0" fontId="53" fillId="0" borderId="14" xfId="0" applyFont="1" applyFill="1" applyBorder="1" applyAlignment="1">
      <alignment vertical="center"/>
    </xf>
    <xf numFmtId="0" fontId="52" fillId="0" borderId="14" xfId="0" applyFont="1" applyFill="1" applyBorder="1" applyAlignment="1"/>
    <xf numFmtId="0" fontId="52" fillId="0" borderId="14" xfId="0" applyFont="1" applyFill="1" applyBorder="1" applyAlignment="1">
      <alignment vertical="center"/>
    </xf>
    <xf numFmtId="0" fontId="52" fillId="0" borderId="0" xfId="0" applyFont="1" applyFill="1" applyBorder="1" applyAlignment="1">
      <alignment horizontal="left" vertical="center"/>
    </xf>
    <xf numFmtId="0" fontId="52" fillId="0" borderId="0" xfId="0" applyFont="1" applyFill="1" applyBorder="1" applyAlignment="1">
      <alignment horizontal="center" vertical="center"/>
    </xf>
    <xf numFmtId="0" fontId="60" fillId="0" borderId="0" xfId="0" applyFont="1" applyBorder="1" applyAlignment="1">
      <alignment horizontal="left" vertical="center"/>
    </xf>
    <xf numFmtId="0" fontId="53" fillId="0" borderId="0" xfId="0" applyFont="1" applyFill="1" applyAlignment="1">
      <alignment horizontal="left" vertical="center"/>
    </xf>
    <xf numFmtId="0" fontId="52" fillId="0" borderId="0" xfId="0" applyFont="1" applyFill="1" applyAlignment="1" applyProtection="1">
      <protection locked="0"/>
    </xf>
    <xf numFmtId="0" fontId="60" fillId="0" borderId="0" xfId="0" applyFont="1" applyBorder="1" applyAlignment="1" applyProtection="1">
      <alignment horizontal="left"/>
      <protection locked="0"/>
    </xf>
    <xf numFmtId="0" fontId="52" fillId="0" borderId="12" xfId="0" applyFont="1" applyFill="1" applyBorder="1" applyAlignment="1" applyProtection="1">
      <alignment horizontal="left"/>
      <protection locked="0"/>
    </xf>
    <xf numFmtId="0" fontId="52" fillId="0" borderId="12" xfId="0" applyFont="1" applyFill="1" applyBorder="1" applyAlignment="1" applyProtection="1">
      <alignment vertical="center"/>
      <protection locked="0"/>
    </xf>
    <xf numFmtId="0" fontId="53" fillId="0" borderId="0" xfId="0" applyFont="1" applyFill="1" applyAlignment="1">
      <alignment horizontal="center" vertical="center"/>
    </xf>
    <xf numFmtId="0" fontId="61" fillId="0" borderId="0" xfId="0" applyFont="1" applyBorder="1" applyAlignment="1">
      <alignment horizontal="center" vertical="center"/>
    </xf>
    <xf numFmtId="0" fontId="62" fillId="0" borderId="0" xfId="5" applyNumberFormat="1" applyFont="1" applyBorder="1" applyAlignment="1">
      <alignment vertical="center"/>
    </xf>
    <xf numFmtId="0" fontId="54" fillId="0" borderId="0" xfId="0" applyFont="1" applyFill="1" applyAlignment="1">
      <alignment horizontal="left" vertical="center"/>
    </xf>
    <xf numFmtId="0" fontId="54" fillId="0" borderId="0" xfId="0" applyFont="1" applyFill="1" applyBorder="1" applyAlignment="1">
      <alignment vertical="center"/>
    </xf>
    <xf numFmtId="0" fontId="54" fillId="0" borderId="0" xfId="0" applyFont="1" applyFill="1" applyAlignment="1">
      <alignment vertical="center"/>
    </xf>
    <xf numFmtId="0" fontId="54" fillId="0" borderId="0" xfId="0" applyFont="1" applyFill="1" applyAlignment="1">
      <alignment horizontal="right" vertical="center"/>
    </xf>
    <xf numFmtId="171" fontId="53" fillId="0" borderId="0" xfId="0" applyNumberFormat="1" applyFont="1" applyFill="1" applyAlignment="1">
      <alignment vertical="center"/>
    </xf>
    <xf numFmtId="0" fontId="68" fillId="0" borderId="0" xfId="0" applyFont="1" applyFill="1" applyBorder="1" applyAlignment="1">
      <alignment horizontal="center" vertical="top"/>
    </xf>
    <xf numFmtId="169" fontId="54" fillId="0" borderId="0" xfId="0" applyNumberFormat="1" applyFont="1" applyFill="1" applyBorder="1" applyAlignment="1">
      <alignment horizontal="center" vertical="center"/>
    </xf>
    <xf numFmtId="169" fontId="68" fillId="0" borderId="0" xfId="0" applyNumberFormat="1" applyFont="1" applyFill="1" applyBorder="1" applyAlignment="1">
      <alignment horizontal="center" vertical="center"/>
    </xf>
    <xf numFmtId="0" fontId="68" fillId="0" borderId="0" xfId="0" applyFont="1" applyFill="1" applyBorder="1" applyAlignment="1">
      <alignment horizontal="center" vertical="center"/>
    </xf>
    <xf numFmtId="169" fontId="69" fillId="0" borderId="0" xfId="0" applyNumberFormat="1" applyFont="1" applyFill="1" applyBorder="1" applyAlignment="1">
      <alignment horizontal="center" vertical="center"/>
    </xf>
    <xf numFmtId="0" fontId="69" fillId="0" borderId="0" xfId="0" applyFont="1" applyFill="1" applyBorder="1" applyAlignment="1">
      <alignment horizontal="center" vertical="center"/>
    </xf>
    <xf numFmtId="169" fontId="70" fillId="15" borderId="0" xfId="0" applyNumberFormat="1" applyFont="1" applyFill="1" applyBorder="1" applyAlignment="1">
      <alignment horizontal="center" vertical="center"/>
    </xf>
    <xf numFmtId="0" fontId="70" fillId="15" borderId="0" xfId="0" applyFont="1" applyFill="1" applyBorder="1" applyAlignment="1">
      <alignment horizontal="center" vertical="center"/>
    </xf>
    <xf numFmtId="0" fontId="54" fillId="15" borderId="0" xfId="0" applyFont="1" applyFill="1" applyBorder="1" applyAlignment="1">
      <alignment horizontal="center" vertical="center"/>
    </xf>
    <xf numFmtId="171" fontId="54" fillId="0" borderId="0" xfId="0" applyNumberFormat="1" applyFont="1" applyFill="1" applyBorder="1" applyAlignment="1">
      <alignment vertical="center"/>
    </xf>
    <xf numFmtId="0" fontId="54" fillId="0" borderId="14" xfId="0" applyFont="1" applyFill="1" applyBorder="1" applyAlignment="1">
      <alignment vertical="center"/>
    </xf>
    <xf numFmtId="0" fontId="54" fillId="15" borderId="0" xfId="0" applyFont="1" applyFill="1" applyBorder="1" applyAlignment="1">
      <alignment vertical="center"/>
    </xf>
    <xf numFmtId="0" fontId="53" fillId="15" borderId="0" xfId="19" applyFont="1" applyFill="1" applyBorder="1" applyAlignment="1">
      <alignment vertical="center"/>
    </xf>
    <xf numFmtId="0" fontId="54" fillId="15" borderId="0" xfId="19" applyFont="1" applyFill="1" applyBorder="1" applyAlignment="1">
      <alignment vertical="center"/>
    </xf>
    <xf numFmtId="0" fontId="71" fillId="15" borderId="0" xfId="19" applyFont="1" applyFill="1" applyBorder="1" applyAlignment="1">
      <alignment vertical="center"/>
    </xf>
    <xf numFmtId="171" fontId="67" fillId="15" borderId="0" xfId="19" applyNumberFormat="1" applyFont="1" applyFill="1" applyBorder="1" applyAlignment="1">
      <alignment vertical="center"/>
    </xf>
    <xf numFmtId="167" fontId="54" fillId="15" borderId="0" xfId="19" applyNumberFormat="1" applyFont="1" applyFill="1" applyBorder="1" applyAlignment="1">
      <alignment vertical="center"/>
    </xf>
    <xf numFmtId="167" fontId="58" fillId="15" borderId="0" xfId="0" applyNumberFormat="1" applyFont="1" applyFill="1" applyBorder="1" applyAlignment="1"/>
    <xf numFmtId="0" fontId="72" fillId="2" borderId="0" xfId="27" applyFont="1" applyFill="1" applyAlignment="1" applyProtection="1">
      <alignment vertical="center"/>
    </xf>
    <xf numFmtId="0" fontId="73" fillId="0" borderId="0" xfId="14" applyFont="1" applyFill="1" applyAlignment="1">
      <alignment vertical="center"/>
    </xf>
    <xf numFmtId="0" fontId="58" fillId="0" borderId="0" xfId="10" applyFont="1" applyBorder="1" applyAlignment="1">
      <alignment vertical="center"/>
    </xf>
    <xf numFmtId="0" fontId="80" fillId="0" borderId="0" xfId="0" applyFont="1" applyAlignment="1">
      <alignment horizontal="center"/>
    </xf>
    <xf numFmtId="0" fontId="80" fillId="0" borderId="0" xfId="0" applyFont="1"/>
    <xf numFmtId="0" fontId="80" fillId="0" borderId="0" xfId="0" applyFont="1" applyAlignment="1">
      <alignment horizontal="left"/>
    </xf>
    <xf numFmtId="0" fontId="80" fillId="0" borderId="18" xfId="0" applyFont="1" applyBorder="1" applyAlignment="1">
      <alignment horizontal="center"/>
    </xf>
    <xf numFmtId="0" fontId="80" fillId="0" borderId="18" xfId="0" applyFont="1" applyBorder="1"/>
    <xf numFmtId="0" fontId="80" fillId="0" borderId="18" xfId="0" applyFont="1" applyBorder="1" applyAlignment="1">
      <alignment horizontal="left"/>
    </xf>
    <xf numFmtId="0" fontId="80" fillId="0" borderId="0" xfId="0" applyFont="1" applyAlignment="1">
      <alignment horizontal="center" vertical="center"/>
    </xf>
    <xf numFmtId="0" fontId="80" fillId="0" borderId="19" xfId="0" applyFont="1" applyBorder="1" applyAlignment="1">
      <alignment horizontal="center"/>
    </xf>
    <xf numFmtId="0" fontId="80" fillId="0" borderId="19" xfId="0" applyFont="1" applyBorder="1"/>
    <xf numFmtId="49" fontId="80" fillId="0" borderId="19" xfId="0" applyNumberFormat="1" applyFont="1" applyBorder="1" applyAlignment="1">
      <alignment horizontal="left"/>
    </xf>
    <xf numFmtId="0" fontId="80" fillId="0" borderId="19" xfId="0" applyFont="1" applyBorder="1" applyAlignment="1">
      <alignment horizontal="left"/>
    </xf>
    <xf numFmtId="0" fontId="80" fillId="0" borderId="19" xfId="0" applyFont="1" applyBorder="1" applyAlignment="1">
      <alignment horizontal="right"/>
    </xf>
    <xf numFmtId="0" fontId="52" fillId="12" borderId="14" xfId="0" applyFont="1" applyFill="1" applyBorder="1" applyAlignment="1">
      <alignment horizontal="left"/>
    </xf>
    <xf numFmtId="171" fontId="54" fillId="0" borderId="8" xfId="0" applyNumberFormat="1" applyFont="1" applyFill="1" applyBorder="1" applyAlignment="1">
      <alignment horizontal="center" vertical="center"/>
    </xf>
    <xf numFmtId="171" fontId="54" fillId="0" borderId="14" xfId="0" applyNumberFormat="1" applyFont="1" applyFill="1" applyBorder="1" applyAlignment="1">
      <alignment horizontal="center" vertical="center"/>
    </xf>
    <xf numFmtId="169" fontId="54" fillId="17" borderId="11" xfId="0" applyNumberFormat="1" applyFont="1" applyFill="1" applyBorder="1" applyAlignment="1">
      <alignment horizontal="center" vertical="center"/>
    </xf>
    <xf numFmtId="169" fontId="54" fillId="17" borderId="12" xfId="0" applyNumberFormat="1" applyFont="1" applyFill="1" applyBorder="1" applyAlignment="1">
      <alignment horizontal="center" vertical="center"/>
    </xf>
    <xf numFmtId="169" fontId="54" fillId="17" borderId="13" xfId="0" applyNumberFormat="1" applyFont="1" applyFill="1" applyBorder="1" applyAlignment="1">
      <alignment horizontal="center" vertical="center"/>
    </xf>
    <xf numFmtId="0" fontId="66" fillId="0" borderId="8" xfId="0" applyFont="1" applyFill="1" applyBorder="1" applyAlignment="1">
      <alignment horizontal="center" vertical="center"/>
    </xf>
    <xf numFmtId="0" fontId="66" fillId="0" borderId="14" xfId="0" applyFont="1" applyFill="1" applyBorder="1" applyAlignment="1">
      <alignment horizontal="center" vertical="center"/>
    </xf>
    <xf numFmtId="0" fontId="66" fillId="0" borderId="9" xfId="0" applyFont="1" applyFill="1" applyBorder="1" applyAlignment="1">
      <alignment horizontal="center" vertical="center"/>
    </xf>
    <xf numFmtId="0" fontId="66" fillId="0" borderId="6" xfId="0" applyFont="1" applyFill="1" applyBorder="1" applyAlignment="1">
      <alignment horizontal="center" vertical="center"/>
    </xf>
    <xf numFmtId="0" fontId="66" fillId="0" borderId="0" xfId="0" applyFont="1" applyFill="1" applyBorder="1" applyAlignment="1">
      <alignment horizontal="center" vertical="center"/>
    </xf>
    <xf numFmtId="0" fontId="66" fillId="0" borderId="7" xfId="0" applyFont="1" applyFill="1" applyBorder="1" applyAlignment="1">
      <alignment horizontal="center" vertical="center"/>
    </xf>
    <xf numFmtId="169" fontId="53" fillId="12" borderId="6" xfId="0" applyNumberFormat="1" applyFont="1" applyFill="1" applyBorder="1" applyAlignment="1">
      <alignment horizontal="center" vertical="center"/>
    </xf>
    <xf numFmtId="169" fontId="53" fillId="12" borderId="0" xfId="0" applyNumberFormat="1" applyFont="1" applyFill="1" applyBorder="1" applyAlignment="1">
      <alignment horizontal="center" vertical="center"/>
    </xf>
    <xf numFmtId="169" fontId="53" fillId="12" borderId="8" xfId="0" applyNumberFormat="1" applyFont="1" applyFill="1" applyBorder="1" applyAlignment="1">
      <alignment horizontal="center" vertical="center"/>
    </xf>
    <xf numFmtId="169" fontId="53" fillId="12" borderId="14" xfId="0" applyNumberFormat="1" applyFont="1" applyFill="1" applyBorder="1" applyAlignment="1">
      <alignment horizontal="center" vertical="center"/>
    </xf>
    <xf numFmtId="0" fontId="53" fillId="0" borderId="2" xfId="0" applyFont="1" applyFill="1" applyBorder="1" applyAlignment="1">
      <alignment horizontal="center" vertical="center"/>
    </xf>
    <xf numFmtId="0" fontId="53" fillId="0" borderId="3" xfId="0" applyFont="1" applyFill="1" applyBorder="1" applyAlignment="1">
      <alignment horizontal="center" vertical="center"/>
    </xf>
    <xf numFmtId="0" fontId="53" fillId="0" borderId="4" xfId="0" applyFont="1" applyFill="1" applyBorder="1" applyAlignment="1">
      <alignment horizontal="center" vertical="center"/>
    </xf>
    <xf numFmtId="171" fontId="53" fillId="0" borderId="5" xfId="0" applyNumberFormat="1" applyFont="1" applyFill="1" applyBorder="1" applyAlignment="1">
      <alignment horizontal="left" vertical="center"/>
    </xf>
    <xf numFmtId="171" fontId="53" fillId="0" borderId="10" xfId="0" applyNumberFormat="1" applyFont="1" applyFill="1" applyBorder="1" applyAlignment="1">
      <alignment horizontal="left" vertical="center"/>
    </xf>
    <xf numFmtId="169" fontId="65" fillId="12" borderId="5" xfId="0" applyNumberFormat="1" applyFont="1" applyFill="1" applyBorder="1" applyAlignment="1">
      <alignment horizontal="center" vertical="center"/>
    </xf>
    <xf numFmtId="0" fontId="53" fillId="11" borderId="8" xfId="0" applyFont="1" applyFill="1" applyBorder="1" applyAlignment="1">
      <alignment horizontal="center" vertical="center"/>
    </xf>
    <xf numFmtId="0" fontId="53" fillId="11" borderId="14" xfId="0" applyFont="1" applyFill="1" applyBorder="1" applyAlignment="1">
      <alignment horizontal="center" vertical="center"/>
    </xf>
    <xf numFmtId="0" fontId="53" fillId="11" borderId="9" xfId="0" applyFont="1" applyFill="1" applyBorder="1" applyAlignment="1">
      <alignment horizontal="center" vertical="center"/>
    </xf>
    <xf numFmtId="0" fontId="53" fillId="0" borderId="8" xfId="0" applyFont="1" applyFill="1" applyBorder="1" applyAlignment="1">
      <alignment horizontal="center" vertical="top"/>
    </xf>
    <xf numFmtId="0" fontId="53" fillId="0" borderId="14" xfId="0" applyFont="1" applyFill="1" applyBorder="1" applyAlignment="1">
      <alignment horizontal="center" vertical="top"/>
    </xf>
    <xf numFmtId="0" fontId="53" fillId="0" borderId="9" xfId="0" applyFont="1" applyFill="1" applyBorder="1" applyAlignment="1">
      <alignment horizontal="center" vertical="top"/>
    </xf>
    <xf numFmtId="0" fontId="73" fillId="0" borderId="14" xfId="14" applyFont="1" applyFill="1" applyBorder="1" applyAlignment="1">
      <alignment horizontal="left" vertical="center"/>
    </xf>
    <xf numFmtId="14" fontId="52" fillId="0" borderId="14" xfId="0" applyNumberFormat="1" applyFont="1" applyFill="1" applyBorder="1" applyAlignment="1">
      <alignment horizontal="left" vertical="center"/>
    </xf>
    <xf numFmtId="0" fontId="52" fillId="0" borderId="14" xfId="0" applyFont="1" applyFill="1" applyBorder="1" applyAlignment="1">
      <alignment horizontal="left" vertical="center"/>
    </xf>
    <xf numFmtId="0" fontId="52" fillId="0" borderId="12" xfId="0" applyFont="1" applyFill="1" applyBorder="1" applyAlignment="1">
      <alignment horizontal="left" vertical="center"/>
    </xf>
    <xf numFmtId="14" fontId="52" fillId="0" borderId="12" xfId="0" applyNumberFormat="1" applyFont="1" applyFill="1" applyBorder="1" applyAlignment="1">
      <alignment horizontal="left" vertical="center"/>
    </xf>
    <xf numFmtId="0" fontId="53" fillId="8" borderId="11" xfId="0" applyFont="1" applyFill="1" applyBorder="1" applyAlignment="1">
      <alignment horizontal="center" vertical="center"/>
    </xf>
    <xf numFmtId="0" fontId="53" fillId="8" borderId="12" xfId="0" applyFont="1" applyFill="1" applyBorder="1" applyAlignment="1">
      <alignment horizontal="center" vertical="center"/>
    </xf>
    <xf numFmtId="0" fontId="53" fillId="8" borderId="13" xfId="0" applyFont="1" applyFill="1" applyBorder="1" applyAlignment="1">
      <alignment horizontal="center" vertical="center"/>
    </xf>
    <xf numFmtId="169" fontId="53" fillId="12" borderId="2" xfId="0" applyNumberFormat="1" applyFont="1" applyFill="1" applyBorder="1" applyAlignment="1">
      <alignment horizontal="center" vertical="center"/>
    </xf>
    <xf numFmtId="169" fontId="53" fillId="12" borderId="3" xfId="0" applyNumberFormat="1" applyFont="1" applyFill="1" applyBorder="1" applyAlignment="1">
      <alignment horizontal="center" vertical="center"/>
    </xf>
    <xf numFmtId="169" fontId="65" fillId="12" borderId="10" xfId="0" applyNumberFormat="1" applyFont="1" applyFill="1" applyBorder="1" applyAlignment="1">
      <alignment horizontal="center" vertical="center"/>
    </xf>
    <xf numFmtId="171" fontId="54" fillId="0" borderId="0" xfId="0" applyNumberFormat="1" applyFont="1" applyFill="1" applyBorder="1" applyAlignment="1">
      <alignment horizontal="center" vertical="center"/>
    </xf>
    <xf numFmtId="0" fontId="53" fillId="0" borderId="11" xfId="0" applyFont="1" applyFill="1" applyBorder="1" applyAlignment="1">
      <alignment horizontal="center" vertical="center"/>
    </xf>
    <xf numFmtId="0" fontId="53" fillId="0" borderId="12" xfId="0" applyFont="1" applyFill="1" applyBorder="1" applyAlignment="1">
      <alignment horizontal="center" vertical="center"/>
    </xf>
    <xf numFmtId="0" fontId="53" fillId="0" borderId="13" xfId="0" applyFont="1" applyFill="1" applyBorder="1" applyAlignment="1">
      <alignment horizontal="center" vertical="center"/>
    </xf>
    <xf numFmtId="169" fontId="65" fillId="12" borderId="6" xfId="0" applyNumberFormat="1" applyFont="1" applyFill="1" applyBorder="1" applyAlignment="1">
      <alignment horizontal="center" vertical="center"/>
    </xf>
    <xf numFmtId="169" fontId="65" fillId="12" borderId="0" xfId="0" applyNumberFormat="1" applyFont="1" applyFill="1" applyBorder="1" applyAlignment="1">
      <alignment horizontal="center" vertical="center"/>
    </xf>
    <xf numFmtId="169" fontId="65" fillId="12" borderId="7" xfId="0" applyNumberFormat="1" applyFont="1" applyFill="1" applyBorder="1" applyAlignment="1">
      <alignment horizontal="center" vertical="center"/>
    </xf>
    <xf numFmtId="169" fontId="65" fillId="12" borderId="2" xfId="0" applyNumberFormat="1" applyFont="1" applyFill="1" applyBorder="1" applyAlignment="1">
      <alignment horizontal="center" vertical="center"/>
    </xf>
    <xf numFmtId="169" fontId="65" fillId="12" borderId="3" xfId="0" applyNumberFormat="1" applyFont="1" applyFill="1" applyBorder="1" applyAlignment="1">
      <alignment horizontal="center" vertical="center"/>
    </xf>
    <xf numFmtId="169" fontId="65" fillId="12" borderId="4" xfId="0" applyNumberFormat="1" applyFont="1" applyFill="1" applyBorder="1" applyAlignment="1">
      <alignment horizontal="center" vertical="center"/>
    </xf>
    <xf numFmtId="0" fontId="52" fillId="12" borderId="14" xfId="0" applyFont="1" applyFill="1" applyBorder="1" applyAlignment="1">
      <alignment horizontal="center"/>
    </xf>
    <xf numFmtId="0" fontId="52" fillId="12" borderId="12" xfId="0" applyFont="1" applyFill="1" applyBorder="1" applyAlignment="1">
      <alignment horizontal="center"/>
    </xf>
    <xf numFmtId="171" fontId="53" fillId="0" borderId="2" xfId="0" applyNumberFormat="1" applyFont="1" applyFill="1" applyBorder="1" applyAlignment="1">
      <alignment horizontal="left" vertical="center"/>
    </xf>
    <xf numFmtId="171" fontId="53" fillId="0" borderId="3" xfId="0" applyNumberFormat="1" applyFont="1" applyFill="1" applyBorder="1" applyAlignment="1">
      <alignment horizontal="left" vertical="center"/>
    </xf>
    <xf numFmtId="171" fontId="53" fillId="0" borderId="4" xfId="0" applyNumberFormat="1" applyFont="1" applyFill="1" applyBorder="1" applyAlignment="1">
      <alignment horizontal="left" vertical="center"/>
    </xf>
    <xf numFmtId="0" fontId="52" fillId="0" borderId="0" xfId="0" applyFont="1" applyFill="1" applyBorder="1" applyAlignment="1">
      <alignment horizontal="center"/>
    </xf>
    <xf numFmtId="0" fontId="52" fillId="0" borderId="3" xfId="0" applyFont="1" applyFill="1" applyBorder="1" applyAlignment="1">
      <alignment horizontal="left"/>
    </xf>
    <xf numFmtId="0" fontId="52" fillId="0" borderId="3" xfId="0" applyFont="1" applyFill="1" applyBorder="1" applyAlignment="1">
      <alignment horizontal="center"/>
    </xf>
    <xf numFmtId="0" fontId="52" fillId="12" borderId="12" xfId="0" applyFont="1" applyFill="1" applyBorder="1" applyAlignment="1">
      <alignment horizontal="left"/>
    </xf>
    <xf numFmtId="0" fontId="52" fillId="12" borderId="3" xfId="0" applyFont="1" applyFill="1" applyBorder="1" applyAlignment="1">
      <alignment horizontal="left"/>
    </xf>
    <xf numFmtId="0" fontId="52" fillId="0" borderId="14" xfId="19" applyFont="1" applyFill="1" applyBorder="1" applyAlignment="1">
      <alignment horizontal="center"/>
    </xf>
    <xf numFmtId="0" fontId="52" fillId="12" borderId="14" xfId="19" applyNumberFormat="1" applyFont="1" applyFill="1" applyBorder="1" applyAlignment="1">
      <alignment horizontal="left"/>
    </xf>
    <xf numFmtId="0" fontId="52" fillId="12" borderId="14" xfId="19" applyFont="1" applyFill="1" applyBorder="1" applyAlignment="1">
      <alignment horizontal="center"/>
    </xf>
    <xf numFmtId="0" fontId="52" fillId="12" borderId="14" xfId="19" applyFont="1" applyFill="1" applyBorder="1" applyAlignment="1">
      <alignment horizontal="left"/>
    </xf>
    <xf numFmtId="0" fontId="53" fillId="12" borderId="14" xfId="0" applyFont="1" applyFill="1" applyBorder="1" applyAlignment="1">
      <alignment horizontal="left"/>
    </xf>
    <xf numFmtId="0" fontId="52" fillId="12" borderId="12" xfId="0" applyFont="1" applyFill="1" applyBorder="1" applyAlignment="1" applyProtection="1">
      <alignment horizontal="left"/>
      <protection locked="0"/>
    </xf>
    <xf numFmtId="0" fontId="51" fillId="13" borderId="0" xfId="19" applyFont="1" applyFill="1" applyBorder="1" applyAlignment="1">
      <alignment horizontal="center" vertical="center"/>
    </xf>
    <xf numFmtId="0" fontId="54" fillId="14" borderId="0" xfId="19" applyFont="1" applyFill="1" applyBorder="1" applyAlignment="1">
      <alignment horizontal="center" vertical="center"/>
    </xf>
    <xf numFmtId="0" fontId="57" fillId="16" borderId="0" xfId="19" applyFont="1" applyFill="1" applyBorder="1" applyAlignment="1">
      <alignment horizontal="center" vertical="center"/>
    </xf>
    <xf numFmtId="0" fontId="52" fillId="12" borderId="12" xfId="19" applyFont="1" applyFill="1" applyBorder="1" applyAlignment="1">
      <alignment horizontal="center"/>
    </xf>
    <xf numFmtId="0" fontId="52" fillId="12" borderId="0" xfId="19" applyFont="1" applyFill="1" applyAlignment="1">
      <alignment horizontal="center"/>
    </xf>
    <xf numFmtId="169" fontId="67" fillId="15" borderId="8" xfId="0" applyNumberFormat="1" applyFont="1" applyFill="1" applyBorder="1" applyAlignment="1">
      <alignment horizontal="center" vertical="center"/>
    </xf>
    <xf numFmtId="169" fontId="67" fillId="15" borderId="14" xfId="0" applyNumberFormat="1" applyFont="1" applyFill="1" applyBorder="1" applyAlignment="1">
      <alignment horizontal="center" vertical="center"/>
    </xf>
    <xf numFmtId="169" fontId="67" fillId="15" borderId="9" xfId="0" applyNumberFormat="1" applyFont="1" applyFill="1" applyBorder="1" applyAlignment="1">
      <alignment horizontal="center" vertical="center"/>
    </xf>
    <xf numFmtId="165" fontId="53" fillId="15" borderId="3" xfId="0" applyNumberFormat="1" applyFont="1" applyFill="1" applyBorder="1" applyAlignment="1">
      <alignment horizontal="center" vertical="center"/>
    </xf>
    <xf numFmtId="165" fontId="53" fillId="15" borderId="4" xfId="0" applyNumberFormat="1" applyFont="1" applyFill="1" applyBorder="1" applyAlignment="1">
      <alignment horizontal="center" vertical="center"/>
    </xf>
    <xf numFmtId="169" fontId="67" fillId="15" borderId="6" xfId="0" applyNumberFormat="1" applyFont="1" applyFill="1" applyBorder="1" applyAlignment="1">
      <alignment horizontal="center" vertical="center"/>
    </xf>
    <xf numFmtId="169" fontId="67" fillId="15" borderId="0" xfId="0" applyNumberFormat="1" applyFont="1" applyFill="1" applyBorder="1" applyAlignment="1">
      <alignment horizontal="center" vertical="center"/>
    </xf>
    <xf numFmtId="169" fontId="67" fillId="15" borderId="7" xfId="0" applyNumberFormat="1" applyFont="1" applyFill="1" applyBorder="1" applyAlignment="1">
      <alignment horizontal="center" vertical="center"/>
    </xf>
    <xf numFmtId="1" fontId="65" fillId="0" borderId="6" xfId="0" applyNumberFormat="1" applyFont="1" applyFill="1" applyBorder="1" applyAlignment="1">
      <alignment horizontal="center" vertical="center"/>
    </xf>
    <xf numFmtId="1" fontId="65" fillId="0" borderId="0" xfId="0" applyNumberFormat="1" applyFont="1" applyFill="1" applyBorder="1" applyAlignment="1">
      <alignment horizontal="center" vertical="center"/>
    </xf>
    <xf numFmtId="1" fontId="65" fillId="0" borderId="7" xfId="0" applyNumberFormat="1" applyFont="1" applyFill="1" applyBorder="1" applyAlignment="1">
      <alignment horizontal="center" vertical="center"/>
    </xf>
    <xf numFmtId="1" fontId="65" fillId="0" borderId="8" xfId="0" applyNumberFormat="1" applyFont="1" applyFill="1" applyBorder="1" applyAlignment="1">
      <alignment horizontal="center" vertical="center"/>
    </xf>
    <xf numFmtId="1" fontId="65" fillId="0" borderId="14" xfId="0" applyNumberFormat="1" applyFont="1" applyFill="1" applyBorder="1" applyAlignment="1">
      <alignment horizontal="center" vertical="center"/>
    </xf>
    <xf numFmtId="1" fontId="65" fillId="0" borderId="9" xfId="0" applyNumberFormat="1" applyFont="1" applyFill="1" applyBorder="1" applyAlignment="1">
      <alignment horizontal="center" vertical="center"/>
    </xf>
    <xf numFmtId="169" fontId="65" fillId="12" borderId="8" xfId="0" applyNumberFormat="1" applyFont="1" applyFill="1" applyBorder="1" applyAlignment="1">
      <alignment horizontal="center" vertical="center"/>
    </xf>
    <xf numFmtId="169" fontId="65" fillId="12" borderId="14" xfId="0" applyNumberFormat="1" applyFont="1" applyFill="1" applyBorder="1" applyAlignment="1">
      <alignment horizontal="center" vertical="center"/>
    </xf>
    <xf numFmtId="169" fontId="65" fillId="12" borderId="9" xfId="0" applyNumberFormat="1" applyFont="1" applyFill="1" applyBorder="1" applyAlignment="1">
      <alignment horizontal="center" vertical="center"/>
    </xf>
    <xf numFmtId="169" fontId="54" fillId="0" borderId="10" xfId="0" applyNumberFormat="1" applyFont="1" applyFill="1" applyBorder="1" applyAlignment="1">
      <alignment horizontal="center" vertical="center"/>
    </xf>
    <xf numFmtId="0" fontId="64" fillId="0" borderId="10" xfId="0" applyFont="1" applyFill="1" applyBorder="1" applyAlignment="1">
      <alignment horizontal="center" vertical="center"/>
    </xf>
    <xf numFmtId="0" fontId="53" fillId="7" borderId="2" xfId="0" applyFont="1" applyFill="1" applyBorder="1" applyAlignment="1">
      <alignment horizontal="center" vertical="center"/>
    </xf>
    <xf numFmtId="0" fontId="53" fillId="7" borderId="3" xfId="0" applyFont="1" applyFill="1" applyBorder="1" applyAlignment="1">
      <alignment horizontal="center" vertical="center"/>
    </xf>
    <xf numFmtId="0" fontId="53" fillId="7" borderId="4" xfId="0" applyFont="1" applyFill="1" applyBorder="1" applyAlignment="1">
      <alignment horizontal="center" vertical="center"/>
    </xf>
    <xf numFmtId="0" fontId="53" fillId="7" borderId="8" xfId="0" applyFont="1" applyFill="1" applyBorder="1" applyAlignment="1">
      <alignment horizontal="center" vertical="center"/>
    </xf>
    <xf numFmtId="0" fontId="53" fillId="7" borderId="14" xfId="0" applyFont="1" applyFill="1" applyBorder="1" applyAlignment="1">
      <alignment horizontal="center" vertical="center"/>
    </xf>
    <xf numFmtId="0" fontId="53" fillId="7" borderId="9" xfId="0" applyFont="1" applyFill="1" applyBorder="1" applyAlignment="1">
      <alignment horizontal="center" vertical="center"/>
    </xf>
    <xf numFmtId="169" fontId="66" fillId="0" borderId="6" xfId="0" applyNumberFormat="1" applyFont="1" applyFill="1" applyBorder="1" applyAlignment="1">
      <alignment horizontal="center" vertical="center"/>
    </xf>
    <xf numFmtId="169" fontId="66" fillId="0" borderId="0" xfId="0" applyNumberFormat="1" applyFont="1" applyFill="1" applyBorder="1" applyAlignment="1">
      <alignment horizontal="center" vertical="center"/>
    </xf>
    <xf numFmtId="169" fontId="66" fillId="0" borderId="7" xfId="0" applyNumberFormat="1" applyFont="1" applyFill="1" applyBorder="1" applyAlignment="1">
      <alignment horizontal="center" vertical="center"/>
    </xf>
    <xf numFmtId="165" fontId="53" fillId="15" borderId="11" xfId="0" applyNumberFormat="1" applyFont="1" applyFill="1" applyBorder="1" applyAlignment="1">
      <alignment horizontal="center" vertical="center"/>
    </xf>
    <xf numFmtId="165" fontId="53" fillId="15" borderId="12" xfId="0" applyNumberFormat="1" applyFont="1" applyFill="1" applyBorder="1" applyAlignment="1">
      <alignment horizontal="center" vertical="center"/>
    </xf>
    <xf numFmtId="165" fontId="53" fillId="15" borderId="13" xfId="0" applyNumberFormat="1" applyFont="1" applyFill="1" applyBorder="1" applyAlignment="1">
      <alignment horizontal="center" vertical="center"/>
    </xf>
    <xf numFmtId="0" fontId="53" fillId="0" borderId="8" xfId="0" applyFont="1" applyFill="1" applyBorder="1" applyAlignment="1">
      <alignment horizontal="center" vertical="center"/>
    </xf>
    <xf numFmtId="0" fontId="53" fillId="0" borderId="14" xfId="0" applyFont="1" applyFill="1" applyBorder="1" applyAlignment="1">
      <alignment horizontal="center" vertical="center"/>
    </xf>
    <xf numFmtId="0" fontId="53" fillId="0" borderId="9" xfId="0" applyFont="1" applyFill="1" applyBorder="1" applyAlignment="1">
      <alignment horizontal="center" vertical="center"/>
    </xf>
    <xf numFmtId="169" fontId="66" fillId="0" borderId="8" xfId="0" applyNumberFormat="1" applyFont="1" applyFill="1" applyBorder="1" applyAlignment="1">
      <alignment horizontal="center" vertical="center"/>
    </xf>
    <xf numFmtId="169" fontId="66" fillId="0" borderId="14" xfId="0" applyNumberFormat="1" applyFont="1" applyFill="1" applyBorder="1" applyAlignment="1">
      <alignment horizontal="center" vertical="center"/>
    </xf>
    <xf numFmtId="169" fontId="66" fillId="0" borderId="9" xfId="0" applyNumberFormat="1" applyFont="1" applyFill="1" applyBorder="1" applyAlignment="1">
      <alignment horizontal="center" vertical="center"/>
    </xf>
    <xf numFmtId="169" fontId="66" fillId="0" borderId="2" xfId="0" applyNumberFormat="1" applyFont="1" applyFill="1" applyBorder="1" applyAlignment="1">
      <alignment horizontal="center" vertical="center"/>
    </xf>
    <xf numFmtId="169" fontId="66" fillId="0" borderId="3" xfId="0" applyNumberFormat="1" applyFont="1" applyFill="1" applyBorder="1" applyAlignment="1">
      <alignment horizontal="center" vertical="center"/>
    </xf>
    <xf numFmtId="169" fontId="66" fillId="0" borderId="4" xfId="0" applyNumberFormat="1" applyFont="1" applyFill="1" applyBorder="1" applyAlignment="1">
      <alignment horizontal="center" vertical="center"/>
    </xf>
    <xf numFmtId="169" fontId="67" fillId="15" borderId="2" xfId="0" applyNumberFormat="1" applyFont="1" applyFill="1" applyBorder="1" applyAlignment="1">
      <alignment horizontal="center" vertical="center"/>
    </xf>
    <xf numFmtId="169" fontId="67" fillId="15" borderId="3" xfId="0" applyNumberFormat="1" applyFont="1" applyFill="1" applyBorder="1" applyAlignment="1">
      <alignment horizontal="center" vertical="center"/>
    </xf>
    <xf numFmtId="169" fontId="67" fillId="15" borderId="4" xfId="0" applyNumberFormat="1" applyFont="1" applyFill="1" applyBorder="1" applyAlignment="1">
      <alignment horizontal="center" vertical="center"/>
    </xf>
    <xf numFmtId="0" fontId="53" fillId="15" borderId="2" xfId="0" applyFont="1" applyFill="1" applyBorder="1" applyAlignment="1">
      <alignment horizontal="center" vertical="center"/>
    </xf>
    <xf numFmtId="0" fontId="53" fillId="15" borderId="3" xfId="0" applyFont="1" applyFill="1" applyBorder="1" applyAlignment="1">
      <alignment horizontal="center" vertical="center"/>
    </xf>
    <xf numFmtId="0" fontId="53" fillId="15" borderId="4" xfId="0" applyFont="1" applyFill="1" applyBorder="1" applyAlignment="1">
      <alignment horizontal="center" vertical="center"/>
    </xf>
    <xf numFmtId="0" fontId="53" fillId="15" borderId="8" xfId="0" applyFont="1" applyFill="1" applyBorder="1" applyAlignment="1">
      <alignment horizontal="center" vertical="center"/>
    </xf>
    <xf numFmtId="0" fontId="53" fillId="15" borderId="14" xfId="0" applyFont="1" applyFill="1" applyBorder="1" applyAlignment="1">
      <alignment horizontal="center" vertical="center"/>
    </xf>
    <xf numFmtId="0" fontId="53" fillId="15" borderId="9" xfId="0" applyFont="1" applyFill="1" applyBorder="1" applyAlignment="1">
      <alignment horizontal="center" vertical="center"/>
    </xf>
    <xf numFmtId="0" fontId="54" fillId="0" borderId="0" xfId="0" applyFont="1" applyFill="1" applyAlignment="1">
      <alignment horizontal="right" vertical="center"/>
    </xf>
    <xf numFmtId="0" fontId="63" fillId="0" borderId="0" xfId="0" applyFont="1" applyFill="1" applyBorder="1" applyAlignment="1">
      <alignment horizontal="center" vertical="center"/>
    </xf>
    <xf numFmtId="0" fontId="43" fillId="0" borderId="0" xfId="10" applyFont="1" applyAlignment="1">
      <alignment horizontal="center" vertical="center"/>
    </xf>
    <xf numFmtId="0" fontId="23" fillId="0" borderId="0" xfId="10" quotePrefix="1" applyFont="1" applyBorder="1" applyAlignment="1">
      <alignment horizontal="center" vertical="center" shrinkToFit="1"/>
    </xf>
    <xf numFmtId="1" fontId="45" fillId="0" borderId="0" xfId="5" quotePrefix="1" applyNumberFormat="1" applyFont="1" applyBorder="1" applyAlignment="1">
      <alignment horizontal="left" vertical="center"/>
    </xf>
    <xf numFmtId="0" fontId="45" fillId="0" borderId="0" xfId="5" quotePrefix="1" applyNumberFormat="1" applyFont="1" applyBorder="1" applyAlignment="1">
      <alignment horizontal="left" vertical="center"/>
    </xf>
    <xf numFmtId="0" fontId="45" fillId="0" borderId="0" xfId="5" applyNumberFormat="1" applyFont="1" applyBorder="1" applyAlignment="1">
      <alignment horizontal="left" vertical="center"/>
    </xf>
    <xf numFmtId="0" fontId="45" fillId="0" borderId="0" xfId="10" applyFont="1" applyBorder="1" applyAlignment="1">
      <alignment horizontal="center" vertical="center"/>
    </xf>
    <xf numFmtId="0" fontId="45" fillId="0" borderId="0" xfId="10" applyFont="1" applyAlignment="1">
      <alignment horizontal="center" vertical="center"/>
    </xf>
    <xf numFmtId="0" fontId="45" fillId="0" borderId="0" xfId="10" applyNumberFormat="1" applyFont="1" applyAlignment="1">
      <alignment horizontal="left" vertical="center"/>
    </xf>
    <xf numFmtId="0" fontId="6" fillId="0" borderId="0" xfId="5" quotePrefix="1" applyNumberFormat="1" applyFont="1" applyBorder="1" applyAlignment="1">
      <alignment horizontal="left" vertical="center"/>
    </xf>
    <xf numFmtId="0" fontId="6" fillId="0" borderId="0" xfId="5" applyNumberFormat="1" applyFont="1" applyBorder="1" applyAlignment="1">
      <alignment horizontal="left" vertical="center"/>
    </xf>
    <xf numFmtId="0" fontId="6" fillId="0" borderId="0" xfId="10" applyNumberFormat="1" applyFont="1" applyBorder="1" applyAlignment="1">
      <alignment horizontal="left" vertical="center"/>
    </xf>
    <xf numFmtId="0" fontId="30" fillId="0" borderId="0" xfId="10" applyFont="1" applyBorder="1" applyAlignment="1">
      <alignment horizontal="right" vertical="center"/>
    </xf>
    <xf numFmtId="0" fontId="6" fillId="0" borderId="0" xfId="10" applyFont="1" applyBorder="1" applyAlignment="1">
      <alignment horizontal="center" vertical="center"/>
    </xf>
    <xf numFmtId="0" fontId="5" fillId="0" borderId="0" xfId="10" applyFont="1" applyBorder="1" applyAlignment="1">
      <alignment horizontal="center" vertical="center"/>
    </xf>
    <xf numFmtId="0" fontId="5" fillId="0" borderId="11" xfId="10" applyFont="1" applyBorder="1" applyAlignment="1">
      <alignment horizontal="center" vertical="center"/>
    </xf>
    <xf numFmtId="0" fontId="33" fillId="0" borderId="12" xfId="10" applyFont="1" applyBorder="1" applyAlignment="1">
      <alignment horizontal="center" vertical="center"/>
    </xf>
    <xf numFmtId="0" fontId="5" fillId="0" borderId="12" xfId="10" applyFont="1" applyBorder="1" applyAlignment="1">
      <alignment horizontal="center" vertical="center"/>
    </xf>
    <xf numFmtId="0" fontId="5" fillId="0" borderId="13" xfId="10" applyFont="1" applyBorder="1" applyAlignment="1">
      <alignment horizontal="center" vertical="center"/>
    </xf>
    <xf numFmtId="0" fontId="5" fillId="0" borderId="11" xfId="10" quotePrefix="1" applyFont="1" applyBorder="1" applyAlignment="1">
      <alignment horizontal="center" vertical="center"/>
    </xf>
    <xf numFmtId="0" fontId="5" fillId="0" borderId="11" xfId="10" quotePrefix="1" applyNumberFormat="1" applyFont="1" applyBorder="1" applyAlignment="1">
      <alignment horizontal="center" vertical="center"/>
    </xf>
    <xf numFmtId="0" fontId="5" fillId="0" borderId="12" xfId="10" applyNumberFormat="1" applyFont="1" applyBorder="1" applyAlignment="1">
      <alignment horizontal="center" vertical="center"/>
    </xf>
    <xf numFmtId="0" fontId="5" fillId="0" borderId="13" xfId="10" applyNumberFormat="1" applyFont="1" applyBorder="1" applyAlignment="1">
      <alignment horizontal="center" vertical="center"/>
    </xf>
    <xf numFmtId="0" fontId="4" fillId="0" borderId="11" xfId="10" applyFont="1" applyBorder="1" applyAlignment="1">
      <alignment horizontal="center" vertical="center"/>
    </xf>
    <xf numFmtId="0" fontId="4" fillId="0" borderId="12" xfId="10" applyFont="1" applyBorder="1" applyAlignment="1">
      <alignment horizontal="center" vertical="center"/>
    </xf>
    <xf numFmtId="0" fontId="4" fillId="0" borderId="13" xfId="10" applyFont="1" applyBorder="1" applyAlignment="1">
      <alignment horizontal="center" vertical="center"/>
    </xf>
    <xf numFmtId="0" fontId="21" fillId="0" borderId="0" xfId="10" applyFont="1" applyAlignment="1">
      <alignment horizontal="center" vertical="center"/>
    </xf>
    <xf numFmtId="0" fontId="38" fillId="0" borderId="0" xfId="10" applyFont="1" applyAlignment="1">
      <alignment horizontal="center" vertical="center"/>
    </xf>
    <xf numFmtId="0" fontId="5" fillId="0" borderId="0" xfId="0" applyNumberFormat="1" applyFont="1" applyBorder="1" applyAlignment="1">
      <alignment horizontal="center" vertical="center" shrinkToFit="1"/>
    </xf>
    <xf numFmtId="1" fontId="28" fillId="2" borderId="11" xfId="0" applyNumberFormat="1" applyFont="1" applyFill="1" applyBorder="1" applyAlignment="1">
      <alignment horizontal="right" vertical="center"/>
    </xf>
    <xf numFmtId="1" fontId="28" fillId="2" borderId="12" xfId="0" applyNumberFormat="1" applyFont="1" applyFill="1" applyBorder="1" applyAlignment="1">
      <alignment horizontal="right" vertical="center"/>
    </xf>
    <xf numFmtId="169" fontId="5" fillId="2" borderId="11" xfId="0" applyNumberFormat="1" applyFont="1" applyFill="1" applyBorder="1" applyAlignment="1">
      <alignment horizontal="right" vertical="center"/>
    </xf>
    <xf numFmtId="169" fontId="5" fillId="2" borderId="12" xfId="0" applyNumberFormat="1" applyFont="1" applyFill="1" applyBorder="1" applyAlignment="1">
      <alignment horizontal="right" vertical="center"/>
    </xf>
    <xf numFmtId="0" fontId="17" fillId="15" borderId="2" xfId="0" applyFont="1" applyFill="1" applyBorder="1" applyAlignment="1">
      <alignment horizontal="center" vertical="center" wrapText="1"/>
    </xf>
    <xf numFmtId="0" fontId="17" fillId="15" borderId="3" xfId="0" applyFont="1" applyFill="1" applyBorder="1" applyAlignment="1">
      <alignment horizontal="center" vertical="center" wrapText="1"/>
    </xf>
    <xf numFmtId="0" fontId="17" fillId="15" borderId="4" xfId="0" applyFont="1" applyFill="1" applyBorder="1" applyAlignment="1">
      <alignment horizontal="center" vertical="center" wrapText="1"/>
    </xf>
    <xf numFmtId="0" fontId="17" fillId="15" borderId="8" xfId="0" applyFont="1" applyFill="1" applyBorder="1" applyAlignment="1">
      <alignment horizontal="center" vertical="center" wrapText="1"/>
    </xf>
    <xf numFmtId="0" fontId="17" fillId="15" borderId="14" xfId="0" applyFont="1" applyFill="1" applyBorder="1" applyAlignment="1">
      <alignment horizontal="center" vertical="center" wrapText="1"/>
    </xf>
    <xf numFmtId="0" fontId="17" fillId="15" borderId="9" xfId="0" applyFont="1" applyFill="1" applyBorder="1" applyAlignment="1">
      <alignment horizontal="center" vertical="center" wrapText="1"/>
    </xf>
    <xf numFmtId="0" fontId="5" fillId="0" borderId="14" xfId="5" applyNumberFormat="1" applyFont="1" applyBorder="1" applyAlignment="1">
      <alignment horizontal="right"/>
    </xf>
    <xf numFmtId="2" fontId="5" fillId="0" borderId="6" xfId="5" applyNumberFormat="1" applyFont="1" applyBorder="1" applyAlignment="1">
      <alignment horizontal="center" vertical="center"/>
    </xf>
    <xf numFmtId="2" fontId="5" fillId="0" borderId="0" xfId="5" applyNumberFormat="1" applyFont="1" applyBorder="1" applyAlignment="1">
      <alignment horizontal="center" vertical="center"/>
    </xf>
    <xf numFmtId="2" fontId="5" fillId="0" borderId="7" xfId="5" applyNumberFormat="1" applyFont="1" applyBorder="1" applyAlignment="1">
      <alignment horizontal="center" vertical="center"/>
    </xf>
    <xf numFmtId="169" fontId="5" fillId="0" borderId="6" xfId="5" applyNumberFormat="1" applyFont="1" applyBorder="1" applyAlignment="1">
      <alignment horizontal="center" vertical="center"/>
    </xf>
    <xf numFmtId="169" fontId="5" fillId="0" borderId="0" xfId="5" applyNumberFormat="1" applyFont="1" applyBorder="1" applyAlignment="1">
      <alignment horizontal="center" vertical="center"/>
    </xf>
    <xf numFmtId="169" fontId="5" fillId="0" borderId="7" xfId="5" applyNumberFormat="1" applyFont="1" applyBorder="1" applyAlignment="1">
      <alignment horizontal="center" vertical="center"/>
    </xf>
    <xf numFmtId="0" fontId="5" fillId="0" borderId="6" xfId="5" applyNumberFormat="1" applyFont="1" applyBorder="1" applyAlignment="1">
      <alignment horizontal="center" vertical="center"/>
    </xf>
    <xf numFmtId="0" fontId="5" fillId="0" borderId="0" xfId="5" applyNumberFormat="1" applyFont="1" applyBorder="1" applyAlignment="1">
      <alignment horizontal="center" vertical="center"/>
    </xf>
    <xf numFmtId="0" fontId="5" fillId="0" borderId="7" xfId="5" applyNumberFormat="1" applyFont="1" applyBorder="1" applyAlignment="1">
      <alignment horizontal="center" vertical="center"/>
    </xf>
    <xf numFmtId="0" fontId="5" fillId="0" borderId="2" xfId="5" applyNumberFormat="1" applyFont="1" applyBorder="1" applyAlignment="1">
      <alignment horizontal="center" vertical="center" wrapText="1"/>
    </xf>
    <xf numFmtId="0" fontId="5" fillId="0" borderId="3" xfId="5" applyNumberFormat="1" applyFont="1" applyBorder="1" applyAlignment="1">
      <alignment horizontal="center" vertical="center"/>
    </xf>
    <xf numFmtId="0" fontId="5" fillId="0" borderId="4" xfId="5" applyNumberFormat="1" applyFont="1" applyBorder="1" applyAlignment="1">
      <alignment horizontal="center" vertical="center"/>
    </xf>
    <xf numFmtId="0" fontId="5" fillId="0" borderId="8" xfId="5" applyNumberFormat="1" applyFont="1" applyBorder="1" applyAlignment="1">
      <alignment horizontal="center" vertical="center"/>
    </xf>
    <xf numFmtId="0" fontId="5" fillId="0" borderId="14" xfId="5" applyNumberFormat="1" applyFont="1" applyBorder="1" applyAlignment="1">
      <alignment horizontal="center" vertical="center"/>
    </xf>
    <xf numFmtId="0" fontId="5" fillId="0" borderId="9" xfId="5" applyNumberFormat="1" applyFont="1" applyBorder="1" applyAlignment="1">
      <alignment horizontal="center" vertical="center"/>
    </xf>
    <xf numFmtId="0" fontId="5" fillId="0" borderId="2" xfId="5" applyNumberFormat="1" applyFont="1" applyBorder="1" applyAlignment="1">
      <alignment horizontal="center" vertical="center"/>
    </xf>
    <xf numFmtId="0" fontId="5" fillId="0" borderId="3" xfId="5" applyNumberFormat="1" applyFont="1" applyBorder="1" applyAlignment="1">
      <alignment horizontal="center" vertical="center" wrapText="1"/>
    </xf>
    <xf numFmtId="0" fontId="5" fillId="0" borderId="4" xfId="5" applyNumberFormat="1" applyFont="1" applyBorder="1" applyAlignment="1">
      <alignment horizontal="center" vertical="center" wrapText="1"/>
    </xf>
    <xf numFmtId="0" fontId="5" fillId="0" borderId="8" xfId="5" applyNumberFormat="1" applyFont="1" applyBorder="1" applyAlignment="1">
      <alignment horizontal="center" vertical="center" wrapText="1"/>
    </xf>
    <xf numFmtId="0" fontId="5" fillId="0" borderId="14" xfId="5" applyNumberFormat="1" applyFont="1" applyBorder="1" applyAlignment="1">
      <alignment horizontal="center" vertical="center" wrapText="1"/>
    </xf>
    <xf numFmtId="0" fontId="5" fillId="0" borderId="9" xfId="5" applyNumberFormat="1" applyFont="1" applyBorder="1" applyAlignment="1">
      <alignment horizontal="center" vertical="center" wrapText="1"/>
    </xf>
    <xf numFmtId="169" fontId="5" fillId="0" borderId="2" xfId="5" applyNumberFormat="1" applyFont="1" applyBorder="1" applyAlignment="1">
      <alignment horizontal="center" vertical="center"/>
    </xf>
    <xf numFmtId="169" fontId="5" fillId="0" borderId="3" xfId="5" applyNumberFormat="1" applyFont="1" applyBorder="1" applyAlignment="1">
      <alignment horizontal="center" vertical="center"/>
    </xf>
    <xf numFmtId="169" fontId="5" fillId="0" borderId="4" xfId="5" applyNumberFormat="1" applyFont="1" applyBorder="1" applyAlignment="1">
      <alignment horizontal="center" vertical="center"/>
    </xf>
    <xf numFmtId="171" fontId="28" fillId="2" borderId="4" xfId="0" applyNumberFormat="1" applyFont="1" applyFill="1" applyBorder="1" applyAlignment="1">
      <alignment horizontal="left" vertical="center"/>
    </xf>
    <xf numFmtId="171" fontId="28" fillId="2" borderId="9" xfId="0" applyNumberFormat="1" applyFont="1" applyFill="1" applyBorder="1" applyAlignment="1">
      <alignment horizontal="left" vertical="center"/>
    </xf>
    <xf numFmtId="2" fontId="5" fillId="0" borderId="8" xfId="5" applyNumberFormat="1" applyFont="1" applyBorder="1" applyAlignment="1">
      <alignment horizontal="center" vertical="center"/>
    </xf>
    <xf numFmtId="2" fontId="5" fillId="0" borderId="14" xfId="5" applyNumberFormat="1" applyFont="1" applyBorder="1" applyAlignment="1">
      <alignment horizontal="center" vertical="center"/>
    </xf>
    <xf numFmtId="2" fontId="5" fillId="0" borderId="9" xfId="5" applyNumberFormat="1" applyFont="1" applyBorder="1" applyAlignment="1">
      <alignment horizontal="center" vertical="center"/>
    </xf>
    <xf numFmtId="169" fontId="5" fillId="0" borderId="8" xfId="5" applyNumberFormat="1" applyFont="1" applyBorder="1" applyAlignment="1">
      <alignment horizontal="center" vertical="center"/>
    </xf>
    <xf numFmtId="169" fontId="5" fillId="0" borderId="14" xfId="5" applyNumberFormat="1" applyFont="1" applyBorder="1" applyAlignment="1">
      <alignment horizontal="center" vertical="center"/>
    </xf>
    <xf numFmtId="169" fontId="5" fillId="0" borderId="9" xfId="5" applyNumberFormat="1" applyFont="1" applyBorder="1" applyAlignment="1">
      <alignment horizontal="center" vertical="center"/>
    </xf>
    <xf numFmtId="0" fontId="5" fillId="0" borderId="0" xfId="0" applyNumberFormat="1" applyFont="1" applyBorder="1" applyAlignment="1">
      <alignment horizontal="left" vertical="center" shrinkToFit="1"/>
    </xf>
    <xf numFmtId="0" fontId="5" fillId="0" borderId="0" xfId="13" quotePrefix="1" applyNumberFormat="1" applyFont="1" applyBorder="1" applyAlignment="1">
      <alignment horizontal="center" vertical="center"/>
    </xf>
    <xf numFmtId="0" fontId="21" fillId="0" borderId="0" xfId="5" applyNumberFormat="1" applyFont="1" applyBorder="1" applyAlignment="1">
      <alignment horizontal="center" vertical="center"/>
    </xf>
    <xf numFmtId="0" fontId="17" fillId="15" borderId="8" xfId="0" applyFont="1" applyFill="1" applyBorder="1" applyAlignment="1">
      <alignment horizontal="center" vertical="center"/>
    </xf>
    <xf numFmtId="0" fontId="17" fillId="15" borderId="14" xfId="0" applyFont="1" applyFill="1" applyBorder="1" applyAlignment="1">
      <alignment horizontal="center" vertical="center"/>
    </xf>
    <xf numFmtId="0" fontId="17" fillId="15" borderId="9" xfId="0" applyFont="1" applyFill="1" applyBorder="1" applyAlignment="1">
      <alignment horizontal="center" vertical="center"/>
    </xf>
    <xf numFmtId="0" fontId="17" fillId="15" borderId="2" xfId="0" applyFont="1" applyFill="1" applyBorder="1" applyAlignment="1">
      <alignment horizontal="center" vertical="center"/>
    </xf>
    <xf numFmtId="0" fontId="17" fillId="15" borderId="3" xfId="0" applyFont="1" applyFill="1" applyBorder="1" applyAlignment="1">
      <alignment horizontal="center" vertical="center"/>
    </xf>
    <xf numFmtId="0" fontId="17" fillId="15" borderId="4" xfId="0" applyFont="1" applyFill="1" applyBorder="1" applyAlignment="1">
      <alignment horizontal="center" vertical="center"/>
    </xf>
    <xf numFmtId="0" fontId="17" fillId="15" borderId="6" xfId="0" applyFont="1" applyFill="1" applyBorder="1" applyAlignment="1">
      <alignment horizontal="center" vertical="center"/>
    </xf>
    <xf numFmtId="0" fontId="17" fillId="15" borderId="0" xfId="0" applyFont="1" applyFill="1" applyBorder="1" applyAlignment="1">
      <alignment horizontal="center" vertical="center"/>
    </xf>
    <xf numFmtId="0" fontId="17" fillId="15" borderId="7" xfId="0" applyFont="1" applyFill="1" applyBorder="1" applyAlignment="1">
      <alignment horizontal="center" vertical="center"/>
    </xf>
    <xf numFmtId="169" fontId="5" fillId="2" borderId="8" xfId="0" applyNumberFormat="1" applyFont="1" applyFill="1" applyBorder="1" applyAlignment="1">
      <alignment horizontal="right" vertical="center"/>
    </xf>
    <xf numFmtId="169" fontId="5" fillId="2" borderId="14" xfId="0" applyNumberFormat="1" applyFont="1" applyFill="1" applyBorder="1" applyAlignment="1">
      <alignment horizontal="right" vertical="center"/>
    </xf>
    <xf numFmtId="169" fontId="5" fillId="2" borderId="6" xfId="0" applyNumberFormat="1" applyFont="1" applyFill="1" applyBorder="1" applyAlignment="1">
      <alignment horizontal="right" vertical="center"/>
    </xf>
    <xf numFmtId="169" fontId="5" fillId="2" borderId="0" xfId="0" applyNumberFormat="1" applyFont="1" applyFill="1" applyBorder="1" applyAlignment="1">
      <alignment horizontal="right" vertical="center"/>
    </xf>
    <xf numFmtId="169" fontId="5" fillId="2" borderId="2" xfId="0" applyNumberFormat="1" applyFont="1" applyFill="1" applyBorder="1" applyAlignment="1">
      <alignment horizontal="right" vertical="center"/>
    </xf>
    <xf numFmtId="169" fontId="5" fillId="2" borderId="3" xfId="0" applyNumberFormat="1" applyFont="1" applyFill="1" applyBorder="1" applyAlignment="1">
      <alignment horizontal="right" vertical="center"/>
    </xf>
    <xf numFmtId="0" fontId="3" fillId="10" borderId="11" xfId="2" applyFont="1" applyFill="1" applyBorder="1" applyAlignment="1">
      <alignment horizontal="center" vertical="center"/>
    </xf>
    <xf numFmtId="0" fontId="3" fillId="10" borderId="12" xfId="2" applyFont="1" applyFill="1" applyBorder="1" applyAlignment="1">
      <alignment horizontal="center" vertical="center"/>
    </xf>
    <xf numFmtId="0" fontId="3" fillId="10" borderId="13" xfId="2" applyFont="1" applyFill="1" applyBorder="1" applyAlignment="1">
      <alignment horizontal="center" vertical="center"/>
    </xf>
    <xf numFmtId="0" fontId="11" fillId="10" borderId="11" xfId="1" applyNumberFormat="1" applyFont="1" applyFill="1" applyBorder="1" applyAlignment="1" applyProtection="1">
      <alignment horizontal="center" vertical="center"/>
      <protection locked="0"/>
    </xf>
    <xf numFmtId="0" fontId="11" fillId="10" borderId="12" xfId="1" applyNumberFormat="1" applyFont="1" applyFill="1" applyBorder="1" applyAlignment="1" applyProtection="1">
      <alignment horizontal="center" vertical="center"/>
      <protection locked="0"/>
    </xf>
    <xf numFmtId="0" fontId="11" fillId="10" borderId="13" xfId="1" applyNumberFormat="1" applyFont="1" applyFill="1" applyBorder="1" applyAlignment="1" applyProtection="1">
      <alignment horizontal="center" vertical="center"/>
      <protection locked="0"/>
    </xf>
    <xf numFmtId="0" fontId="9" fillId="9" borderId="11" xfId="2" applyFont="1" applyFill="1" applyBorder="1" applyAlignment="1">
      <alignment horizontal="center" vertical="center"/>
    </xf>
    <xf numFmtId="0" fontId="9" fillId="9" borderId="12" xfId="2" applyFont="1" applyFill="1" applyBorder="1" applyAlignment="1">
      <alignment horizontal="center" vertical="center"/>
    </xf>
    <xf numFmtId="0" fontId="9" fillId="9" borderId="13" xfId="2" applyFont="1" applyFill="1" applyBorder="1" applyAlignment="1">
      <alignment horizontal="center" vertical="center"/>
    </xf>
    <xf numFmtId="0" fontId="8" fillId="6" borderId="11" xfId="2" applyFont="1" applyFill="1" applyBorder="1" applyAlignment="1">
      <alignment horizontal="center" vertical="center"/>
    </xf>
    <xf numFmtId="0" fontId="8" fillId="6" borderId="12" xfId="2" applyFont="1" applyFill="1" applyBorder="1" applyAlignment="1">
      <alignment horizontal="center" vertical="center"/>
    </xf>
    <xf numFmtId="0" fontId="8" fillId="6" borderId="13" xfId="2" applyFont="1" applyFill="1" applyBorder="1" applyAlignment="1">
      <alignment horizontal="center" vertical="center"/>
    </xf>
    <xf numFmtId="0" fontId="85" fillId="2" borderId="0" xfId="0" applyFont="1" applyFill="1" applyAlignment="1">
      <alignment horizontal="center" vertical="center"/>
    </xf>
    <xf numFmtId="0" fontId="86" fillId="2" borderId="0" xfId="0" applyFont="1" applyFill="1" applyAlignment="1">
      <alignment vertical="center"/>
    </xf>
    <xf numFmtId="0" fontId="86" fillId="2" borderId="0" xfId="0" applyFont="1" applyFill="1" applyAlignment="1">
      <alignment horizontal="center" vertical="center"/>
    </xf>
    <xf numFmtId="0" fontId="87" fillId="0" borderId="0" xfId="1" applyFont="1" applyAlignment="1">
      <alignment horizontal="center" vertical="center"/>
    </xf>
    <xf numFmtId="0" fontId="88" fillId="0" borderId="0" xfId="0" applyFont="1"/>
    <xf numFmtId="0" fontId="89" fillId="2" borderId="0" xfId="0" applyFont="1" applyFill="1" applyAlignment="1">
      <alignment horizontal="center" vertical="center"/>
    </xf>
    <xf numFmtId="0" fontId="90" fillId="3" borderId="1" xfId="2" applyFont="1" applyFill="1" applyBorder="1" applyAlignment="1">
      <alignment horizontal="center" vertical="center"/>
    </xf>
    <xf numFmtId="0" fontId="91" fillId="4" borderId="2" xfId="2" applyFont="1" applyFill="1" applyBorder="1" applyAlignment="1">
      <alignment horizontal="center" vertical="center"/>
    </xf>
    <xf numFmtId="0" fontId="91" fillId="4" borderId="3" xfId="2" applyFont="1" applyFill="1" applyBorder="1" applyAlignment="1">
      <alignment horizontal="center" vertical="center"/>
    </xf>
    <xf numFmtId="0" fontId="91" fillId="4" borderId="4" xfId="2" applyFont="1" applyFill="1" applyBorder="1" applyAlignment="1">
      <alignment horizontal="center" vertical="center"/>
    </xf>
    <xf numFmtId="0" fontId="92" fillId="19" borderId="1" xfId="2" applyFont="1" applyFill="1" applyBorder="1" applyAlignment="1">
      <alignment horizontal="center" vertical="center"/>
    </xf>
    <xf numFmtId="0" fontId="93" fillId="19" borderId="1" xfId="2" applyFont="1" applyFill="1" applyBorder="1" applyAlignment="1">
      <alignment horizontal="center" vertical="center"/>
    </xf>
    <xf numFmtId="0" fontId="94" fillId="0" borderId="0" xfId="2" applyFont="1" applyFill="1" applyAlignment="1">
      <alignment horizontal="center" vertical="center"/>
    </xf>
    <xf numFmtId="0" fontId="90" fillId="3" borderId="17" xfId="2" applyFont="1" applyFill="1" applyBorder="1" applyAlignment="1">
      <alignment horizontal="center" vertical="center"/>
    </xf>
    <xf numFmtId="0" fontId="91" fillId="4" borderId="6" xfId="2" applyFont="1" applyFill="1" applyBorder="1" applyAlignment="1">
      <alignment horizontal="center" vertical="center"/>
    </xf>
    <xf numFmtId="0" fontId="91" fillId="4" borderId="0" xfId="2" applyFont="1" applyFill="1" applyBorder="1" applyAlignment="1">
      <alignment horizontal="center" vertical="center"/>
    </xf>
    <xf numFmtId="0" fontId="91" fillId="4" borderId="7" xfId="2" applyFont="1" applyFill="1" applyBorder="1" applyAlignment="1">
      <alignment horizontal="center" vertical="center"/>
    </xf>
    <xf numFmtId="0" fontId="92" fillId="19" borderId="17" xfId="2" applyFont="1" applyFill="1" applyBorder="1" applyAlignment="1">
      <alignment horizontal="center" vertical="center"/>
    </xf>
    <xf numFmtId="0" fontId="93" fillId="19" borderId="17" xfId="2" applyFont="1" applyFill="1" applyBorder="1" applyAlignment="1">
      <alignment horizontal="center" vertical="center"/>
    </xf>
    <xf numFmtId="0" fontId="90" fillId="3" borderId="5" xfId="2" applyFont="1" applyFill="1" applyBorder="1" applyAlignment="1">
      <alignment horizontal="center" vertical="center"/>
    </xf>
    <xf numFmtId="0" fontId="90" fillId="4" borderId="8" xfId="2" applyFont="1" applyFill="1" applyBorder="1" applyAlignment="1">
      <alignment horizontal="center" vertical="center"/>
    </xf>
    <xf numFmtId="0" fontId="90" fillId="4" borderId="14" xfId="2" applyFont="1" applyFill="1" applyBorder="1" applyAlignment="1">
      <alignment horizontal="center" vertical="center"/>
    </xf>
    <xf numFmtId="0" fontId="90" fillId="4" borderId="9" xfId="2" applyFont="1" applyFill="1" applyBorder="1" applyAlignment="1">
      <alignment horizontal="center" vertical="center"/>
    </xf>
    <xf numFmtId="0" fontId="91" fillId="4" borderId="8" xfId="2" applyFont="1" applyFill="1" applyBorder="1" applyAlignment="1">
      <alignment horizontal="center" vertical="center"/>
    </xf>
    <xf numFmtId="0" fontId="91" fillId="4" borderId="9" xfId="2" applyFont="1" applyFill="1" applyBorder="1" applyAlignment="1">
      <alignment horizontal="center" vertical="center"/>
    </xf>
    <xf numFmtId="0" fontId="92" fillId="19" borderId="5" xfId="2" applyFont="1" applyFill="1" applyBorder="1" applyAlignment="1">
      <alignment horizontal="center" vertical="center"/>
    </xf>
    <xf numFmtId="0" fontId="87" fillId="19" borderId="5" xfId="2" applyFont="1" applyFill="1" applyBorder="1" applyAlignment="1">
      <alignment horizontal="center" vertical="center"/>
    </xf>
    <xf numFmtId="0" fontId="90" fillId="5" borderId="10" xfId="2" applyFont="1" applyFill="1" applyBorder="1" applyAlignment="1">
      <alignment horizontal="center" vertical="center"/>
    </xf>
    <xf numFmtId="0" fontId="90" fillId="5" borderId="11" xfId="2" applyFont="1" applyFill="1" applyBorder="1" applyAlignment="1">
      <alignment horizontal="center" vertical="center"/>
    </xf>
    <xf numFmtId="0" fontId="90" fillId="5" borderId="12" xfId="2" applyFont="1" applyFill="1" applyBorder="1" applyAlignment="1">
      <alignment horizontal="center" vertical="center"/>
    </xf>
    <xf numFmtId="0" fontId="90" fillId="5" borderId="13" xfId="2" applyFont="1" applyFill="1" applyBorder="1" applyAlignment="1">
      <alignment horizontal="center" vertical="center"/>
    </xf>
    <xf numFmtId="0" fontId="95" fillId="0" borderId="10" xfId="2" applyFont="1" applyFill="1" applyBorder="1" applyAlignment="1">
      <alignment horizontal="center" vertical="center"/>
    </xf>
    <xf numFmtId="0" fontId="90" fillId="19" borderId="10" xfId="2" applyFont="1" applyFill="1" applyBorder="1" applyAlignment="1">
      <alignment horizontal="center" vertical="center"/>
    </xf>
    <xf numFmtId="0" fontId="96" fillId="19" borderId="10" xfId="2" applyFont="1" applyFill="1" applyBorder="1" applyAlignment="1">
      <alignment horizontal="center" vertical="center"/>
    </xf>
    <xf numFmtId="0" fontId="90" fillId="19" borderId="1" xfId="2" applyFont="1" applyFill="1" applyBorder="1" applyAlignment="1">
      <alignment horizontal="center" vertical="center"/>
    </xf>
    <xf numFmtId="1" fontId="90" fillId="7" borderId="10" xfId="2" applyNumberFormat="1" applyFont="1" applyFill="1" applyBorder="1" applyAlignment="1">
      <alignment horizontal="center" vertical="center"/>
    </xf>
    <xf numFmtId="0" fontId="88" fillId="0" borderId="10" xfId="0" applyFont="1" applyBorder="1"/>
    <xf numFmtId="165" fontId="95" fillId="0" borderId="10" xfId="2" applyNumberFormat="1" applyFont="1" applyFill="1" applyBorder="1" applyAlignment="1">
      <alignment horizontal="center" vertical="center"/>
    </xf>
    <xf numFmtId="165" fontId="97" fillId="0" borderId="10" xfId="2" applyNumberFormat="1" applyFont="1" applyFill="1" applyBorder="1" applyAlignment="1">
      <alignment horizontal="center" vertical="center"/>
    </xf>
    <xf numFmtId="180" fontId="97" fillId="0" borderId="10" xfId="2" applyNumberFormat="1" applyFont="1" applyFill="1" applyBorder="1" applyAlignment="1">
      <alignment horizontal="center" vertical="center"/>
    </xf>
    <xf numFmtId="167" fontId="90" fillId="0" borderId="10" xfId="2" applyNumberFormat="1" applyFont="1" applyFill="1" applyBorder="1" applyAlignment="1">
      <alignment horizontal="center" vertical="center"/>
    </xf>
    <xf numFmtId="166" fontId="90" fillId="0" borderId="5" xfId="2" applyNumberFormat="1" applyFont="1" applyFill="1" applyBorder="1" applyAlignment="1">
      <alignment horizontal="center" vertical="center"/>
    </xf>
    <xf numFmtId="11" fontId="90" fillId="0" borderId="5" xfId="2" applyNumberFormat="1" applyFont="1" applyFill="1" applyBorder="1" applyAlignment="1">
      <alignment horizontal="center" vertical="center"/>
    </xf>
    <xf numFmtId="165" fontId="90" fillId="0" borderId="10" xfId="2" applyNumberFormat="1" applyFont="1" applyFill="1" applyBorder="1" applyAlignment="1">
      <alignment horizontal="center" vertical="center"/>
    </xf>
    <xf numFmtId="2" fontId="98" fillId="19" borderId="10" xfId="2" applyNumberFormat="1" applyFont="1" applyFill="1" applyBorder="1" applyAlignment="1">
      <alignment horizontal="center" vertical="center"/>
    </xf>
    <xf numFmtId="0" fontId="99" fillId="0" borderId="0" xfId="2" applyFont="1" applyFill="1" applyBorder="1" applyAlignment="1">
      <alignment horizontal="right" vertical="center"/>
    </xf>
    <xf numFmtId="0" fontId="99" fillId="0" borderId="0" xfId="2" applyFont="1" applyFill="1" applyBorder="1" applyAlignment="1">
      <alignment horizontal="left" vertical="center"/>
    </xf>
    <xf numFmtId="0" fontId="100" fillId="0" borderId="0" xfId="2" applyFont="1" applyFill="1" applyBorder="1" applyAlignment="1">
      <alignment horizontal="right" vertical="center"/>
    </xf>
    <xf numFmtId="0" fontId="100" fillId="0" borderId="0" xfId="2" applyFont="1" applyFill="1" applyBorder="1" applyAlignment="1">
      <alignment horizontal="left" vertical="center"/>
    </xf>
    <xf numFmtId="0" fontId="94" fillId="0" borderId="0" xfId="2" applyFont="1" applyFill="1" applyBorder="1" applyAlignment="1">
      <alignment horizontal="center" vertical="center"/>
    </xf>
    <xf numFmtId="0" fontId="94" fillId="0" borderId="0" xfId="3" applyFont="1" applyFill="1" applyBorder="1" applyAlignment="1">
      <alignment horizontal="center" vertical="center"/>
    </xf>
    <xf numFmtId="169" fontId="101" fillId="0" borderId="0" xfId="3" applyNumberFormat="1" applyFont="1" applyFill="1" applyBorder="1" applyAlignment="1">
      <alignment horizontal="center" vertical="center"/>
    </xf>
    <xf numFmtId="0" fontId="94" fillId="0" borderId="0" xfId="3" applyFont="1" applyFill="1" applyAlignment="1">
      <alignment horizontal="center" vertical="center"/>
    </xf>
    <xf numFmtId="169" fontId="101" fillId="0" borderId="0" xfId="3" applyNumberFormat="1" applyFont="1" applyFill="1" applyAlignment="1">
      <alignment horizontal="center" vertical="center"/>
    </xf>
    <xf numFmtId="0" fontId="102" fillId="0" borderId="0" xfId="3" applyFont="1" applyFill="1" applyAlignment="1">
      <alignment horizontal="center" vertical="center"/>
    </xf>
    <xf numFmtId="0" fontId="103" fillId="0" borderId="0" xfId="3" applyFont="1" applyFill="1" applyAlignment="1">
      <alignment horizontal="center" vertical="center"/>
    </xf>
    <xf numFmtId="0" fontId="83" fillId="20" borderId="2" xfId="0" applyFont="1" applyFill="1" applyBorder="1" applyAlignment="1">
      <alignment horizontal="center" vertical="center" wrapText="1" shrinkToFit="1"/>
    </xf>
    <xf numFmtId="0" fontId="83" fillId="20" borderId="4" xfId="0" applyFont="1" applyFill="1" applyBorder="1" applyAlignment="1">
      <alignment horizontal="center" vertical="center" wrapText="1" shrinkToFit="1"/>
    </xf>
    <xf numFmtId="0" fontId="83" fillId="20" borderId="6" xfId="0" applyFont="1" applyFill="1" applyBorder="1" applyAlignment="1">
      <alignment horizontal="center" vertical="center" wrapText="1" shrinkToFit="1"/>
    </xf>
    <xf numFmtId="0" fontId="83" fillId="20" borderId="7" xfId="0" applyFont="1" applyFill="1" applyBorder="1" applyAlignment="1">
      <alignment horizontal="center" vertical="center" wrapText="1" shrinkToFit="1"/>
    </xf>
    <xf numFmtId="0" fontId="83" fillId="20" borderId="8" xfId="0" applyFont="1" applyFill="1" applyBorder="1" applyAlignment="1">
      <alignment horizontal="center" vertical="center" wrapText="1" shrinkToFit="1"/>
    </xf>
    <xf numFmtId="0" fontId="83" fillId="20" borderId="9" xfId="0" applyFont="1" applyFill="1" applyBorder="1" applyAlignment="1">
      <alignment horizontal="center" vertical="center" wrapText="1" shrinkToFit="1"/>
    </xf>
    <xf numFmtId="167" fontId="106" fillId="0" borderId="10" xfId="0" applyNumberFormat="1" applyFont="1" applyBorder="1" applyAlignment="1">
      <alignment horizontal="center"/>
    </xf>
    <xf numFmtId="0" fontId="107" fillId="0" borderId="10" xfId="2" applyFont="1" applyFill="1" applyBorder="1" applyAlignment="1">
      <alignment horizontal="center" vertical="center"/>
    </xf>
    <xf numFmtId="0" fontId="4" fillId="0" borderId="10" xfId="2" applyFont="1" applyFill="1" applyBorder="1" applyAlignment="1">
      <alignment horizontal="center" vertical="center"/>
    </xf>
    <xf numFmtId="0" fontId="83" fillId="22" borderId="2" xfId="0" applyFont="1" applyFill="1" applyBorder="1" applyAlignment="1">
      <alignment horizontal="center" vertical="center" shrinkToFit="1"/>
    </xf>
    <xf numFmtId="0" fontId="83" fillId="22" borderId="4" xfId="0" applyFont="1" applyFill="1" applyBorder="1" applyAlignment="1">
      <alignment horizontal="center" vertical="center" shrinkToFit="1"/>
    </xf>
    <xf numFmtId="0" fontId="83" fillId="22" borderId="6" xfId="0" applyFont="1" applyFill="1" applyBorder="1" applyAlignment="1">
      <alignment horizontal="center" vertical="center" shrinkToFit="1"/>
    </xf>
    <xf numFmtId="0" fontId="83" fillId="22" borderId="7" xfId="0" applyFont="1" applyFill="1" applyBorder="1" applyAlignment="1">
      <alignment horizontal="center" vertical="center" shrinkToFit="1"/>
    </xf>
    <xf numFmtId="0" fontId="83" fillId="22" borderId="8" xfId="0" applyFont="1" applyFill="1" applyBorder="1" applyAlignment="1">
      <alignment horizontal="center" vertical="center" shrinkToFit="1"/>
    </xf>
    <xf numFmtId="0" fontId="83" fillId="22" borderId="9" xfId="0" applyFont="1" applyFill="1" applyBorder="1" applyAlignment="1">
      <alignment horizontal="center" vertical="center" shrinkToFit="1"/>
    </xf>
    <xf numFmtId="0" fontId="109" fillId="23" borderId="10" xfId="2" applyFont="1" applyFill="1" applyBorder="1" applyAlignment="1">
      <alignment horizontal="center" vertical="center"/>
    </xf>
    <xf numFmtId="0" fontId="74" fillId="21" borderId="5" xfId="0" applyFont="1" applyFill="1" applyBorder="1" applyAlignment="1">
      <alignment horizontal="center" vertical="center"/>
    </xf>
    <xf numFmtId="0" fontId="110" fillId="0" borderId="10" xfId="2" applyFont="1" applyFill="1" applyBorder="1" applyAlignment="1">
      <alignment horizontal="center" vertical="center"/>
    </xf>
    <xf numFmtId="0" fontId="111" fillId="0" borderId="10" xfId="2" applyFont="1" applyFill="1" applyBorder="1" applyAlignment="1">
      <alignment horizontal="center" vertical="center"/>
    </xf>
    <xf numFmtId="0" fontId="80" fillId="24" borderId="0" xfId="0" applyFont="1" applyFill="1" applyAlignment="1">
      <alignment horizontal="center"/>
    </xf>
  </cellXfs>
  <cellStyles count="57">
    <cellStyle name="active" xfId="29"/>
    <cellStyle name="Comma 2" xfId="4"/>
    <cellStyle name="Comma 2 2" xfId="21"/>
    <cellStyle name="Comma 2 2 2" xfId="22"/>
    <cellStyle name="Comma 2 3" xfId="23"/>
    <cellStyle name="Comma 3" xfId="30"/>
    <cellStyle name="Euro" xfId="31"/>
    <cellStyle name="Grey" xfId="32"/>
    <cellStyle name="Header1" xfId="33"/>
    <cellStyle name="Header2" xfId="34"/>
    <cellStyle name="Input [yellow]" xfId="35"/>
    <cellStyle name="Normal" xfId="0" builtinId="0"/>
    <cellStyle name="Normal - Style1" xfId="28"/>
    <cellStyle name="Normal - Style1 2" xfId="36"/>
    <cellStyle name="Normal 2" xfId="5"/>
    <cellStyle name="Normal 2 2" xfId="3"/>
    <cellStyle name="Normal 2 2 6" xfId="6"/>
    <cellStyle name="Normal 2 2 7" xfId="7"/>
    <cellStyle name="Normal 2 2 8" xfId="8"/>
    <cellStyle name="Normal 3" xfId="9"/>
    <cellStyle name="Normal 3 2" xfId="2"/>
    <cellStyle name="Normal 4" xfId="10"/>
    <cellStyle name="Normal 4 2" xfId="11"/>
    <cellStyle name="Normal 4 7" xfId="12"/>
    <cellStyle name="Normal 5" xfId="24"/>
    <cellStyle name="Normal 5 2" xfId="25"/>
    <cellStyle name="Normal 5 3" xfId="26"/>
    <cellStyle name="Normal 6" xfId="13"/>
    <cellStyle name="Normal 6 2" xfId="14"/>
    <cellStyle name="Normal 7" xfId="15"/>
    <cellStyle name="Normal 7 2" xfId="16"/>
    <cellStyle name="Normal 8" xfId="37"/>
    <cellStyle name="Normal_Agilent-81570A1" xfId="27"/>
    <cellStyle name="Normal_Uncertainty Budget" xfId="1"/>
    <cellStyle name="Note 2" xfId="38"/>
    <cellStyle name="Note 2 2" xfId="39"/>
    <cellStyle name="Note 2 3" xfId="40"/>
    <cellStyle name="Note 3" xfId="41"/>
    <cellStyle name="Note 4" xfId="42"/>
    <cellStyle name="Note 5" xfId="43"/>
    <cellStyle name="Note 6" xfId="44"/>
    <cellStyle name="Note 7" xfId="45"/>
    <cellStyle name="Percent [2]" xfId="46"/>
    <cellStyle name="เครื่องหมายจุลภาค [0]_01) FEZ-0011-G-Form-02   DCV (Direct-Range, 0~1020V)" xfId="47"/>
    <cellStyle name="เครื่องหมายจุลภาค_01) FEZ-0011-G-Form-02   DCV (Direct-Range, 0~1020V)" xfId="48"/>
    <cellStyle name="เครื่องหมายสกุลเงิน [0]_01) FEZ-0011-G-Form-02   DCV (Direct-Range, 0~1020V)" xfId="49"/>
    <cellStyle name="เครื่องหมายสกุลเงิน_01) FEZ-0011-G-Form-02   DCV (Direct-Range, 0~1020V)" xfId="50"/>
    <cellStyle name="ปกติ 2" xfId="17"/>
    <cellStyle name="ปกติ 2 2" xfId="18"/>
    <cellStyle name="ปกติ 3" xfId="19"/>
    <cellStyle name="ปกติ_2793-01                  Std. Form (Used  HP  3458A)" xfId="51"/>
    <cellStyle name="ปกติ_Cert.(ตัวอย่าง DMM)" xfId="20"/>
    <cellStyle name="桁区切り [0.00]_05-2000" xfId="52"/>
    <cellStyle name="桁区切り_05-2000" xfId="53"/>
    <cellStyle name="標準_05-2000" xfId="54"/>
    <cellStyle name="通貨 [0.00]_05-2000" xfId="55"/>
    <cellStyle name="通貨_05-2000" xfId="56"/>
  </cellStyles>
  <dxfs count="0"/>
  <tableStyles count="0" defaultTableStyle="TableStyleMedium2" defaultPivotStyle="PivotStyleLight16"/>
  <colors>
    <mruColors>
      <color rgb="FFFEFA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externalLink" Target="externalLinks/externalLink2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2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theme" Target="theme/theme1.xml"/><Relationship Id="rId8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3</xdr:row>
          <xdr:rowOff>104775</xdr:rowOff>
        </xdr:from>
        <xdr:to>
          <xdr:col>23</xdr:col>
          <xdr:colOff>190500</xdr:colOff>
          <xdr:row>4</xdr:row>
          <xdr:rowOff>19050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0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3</xdr:row>
          <xdr:rowOff>85725</xdr:rowOff>
        </xdr:from>
        <xdr:to>
          <xdr:col>15</xdr:col>
          <xdr:colOff>190500</xdr:colOff>
          <xdr:row>4</xdr:row>
          <xdr:rowOff>28575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0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7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9</xdr:row>
          <xdr:rowOff>85725</xdr:rowOff>
        </xdr:from>
        <xdr:to>
          <xdr:col>6</xdr:col>
          <xdr:colOff>190500</xdr:colOff>
          <xdr:row>10</xdr:row>
          <xdr:rowOff>19050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0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9</xdr:row>
          <xdr:rowOff>85725</xdr:rowOff>
        </xdr:from>
        <xdr:to>
          <xdr:col>10</xdr:col>
          <xdr:colOff>190500</xdr:colOff>
          <xdr:row>10</xdr:row>
          <xdr:rowOff>19050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0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4</xdr:col>
      <xdr:colOff>0</xdr:colOff>
      <xdr:row>56</xdr:row>
      <xdr:rowOff>0</xdr:rowOff>
    </xdr:from>
    <xdr:ext cx="18531" cy="548483"/>
    <xdr:sp macro="" textlink="">
      <xdr:nvSpPr>
        <xdr:cNvPr id="30" name="Text Box 3871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56</xdr:row>
      <xdr:rowOff>0</xdr:rowOff>
    </xdr:from>
    <xdr:ext cx="18531" cy="548483"/>
    <xdr:sp macro="" textlink="">
      <xdr:nvSpPr>
        <xdr:cNvPr id="31" name="Text Box 387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56</xdr:row>
      <xdr:rowOff>0</xdr:rowOff>
    </xdr:from>
    <xdr:ext cx="18531" cy="548483"/>
    <xdr:sp macro="" textlink="">
      <xdr:nvSpPr>
        <xdr:cNvPr id="32" name="Text Box 387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56</xdr:row>
      <xdr:rowOff>0</xdr:rowOff>
    </xdr:from>
    <xdr:ext cx="18531" cy="548483"/>
    <xdr:sp macro="" textlink="">
      <xdr:nvSpPr>
        <xdr:cNvPr id="33" name="Text Box 387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56</xdr:row>
      <xdr:rowOff>0</xdr:rowOff>
    </xdr:from>
    <xdr:ext cx="18531" cy="548483"/>
    <xdr:sp macro="" textlink="">
      <xdr:nvSpPr>
        <xdr:cNvPr id="34" name="Text Box 387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56</xdr:row>
      <xdr:rowOff>0</xdr:rowOff>
    </xdr:from>
    <xdr:ext cx="18531" cy="548483"/>
    <xdr:sp macro="" textlink="">
      <xdr:nvSpPr>
        <xdr:cNvPr id="35" name="Text Box 387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56</xdr:row>
      <xdr:rowOff>0</xdr:rowOff>
    </xdr:from>
    <xdr:ext cx="18531" cy="548483"/>
    <xdr:sp macro="" textlink="">
      <xdr:nvSpPr>
        <xdr:cNvPr id="36" name="Text Box 387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56</xdr:row>
      <xdr:rowOff>0</xdr:rowOff>
    </xdr:from>
    <xdr:ext cx="18531" cy="548483"/>
    <xdr:sp macro="" textlink="">
      <xdr:nvSpPr>
        <xdr:cNvPr id="37" name="Text Box 387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56</xdr:row>
      <xdr:rowOff>0</xdr:rowOff>
    </xdr:from>
    <xdr:ext cx="18531" cy="548483"/>
    <xdr:sp macro="" textlink="">
      <xdr:nvSpPr>
        <xdr:cNvPr id="38" name="Text Box 387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56</xdr:row>
      <xdr:rowOff>0</xdr:rowOff>
    </xdr:from>
    <xdr:ext cx="18531" cy="548483"/>
    <xdr:sp macro="" textlink="">
      <xdr:nvSpPr>
        <xdr:cNvPr id="39" name="Text Box 387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56</xdr:row>
      <xdr:rowOff>0</xdr:rowOff>
    </xdr:from>
    <xdr:ext cx="18531" cy="548483"/>
    <xdr:sp macro="" textlink="">
      <xdr:nvSpPr>
        <xdr:cNvPr id="40" name="Text Box 387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56</xdr:row>
      <xdr:rowOff>0</xdr:rowOff>
    </xdr:from>
    <xdr:ext cx="18531" cy="548483"/>
    <xdr:sp macro="" textlink="">
      <xdr:nvSpPr>
        <xdr:cNvPr id="41" name="Text Box 387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56</xdr:row>
      <xdr:rowOff>0</xdr:rowOff>
    </xdr:from>
    <xdr:ext cx="18531" cy="548483"/>
    <xdr:sp macro="" textlink="">
      <xdr:nvSpPr>
        <xdr:cNvPr id="42" name="Text Box 387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56</xdr:row>
      <xdr:rowOff>0</xdr:rowOff>
    </xdr:from>
    <xdr:ext cx="18531" cy="548483"/>
    <xdr:sp macro="" textlink="">
      <xdr:nvSpPr>
        <xdr:cNvPr id="43" name="Text Box 387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56</xdr:row>
      <xdr:rowOff>0</xdr:rowOff>
    </xdr:from>
    <xdr:ext cx="18531" cy="548483"/>
    <xdr:sp macro="" textlink="">
      <xdr:nvSpPr>
        <xdr:cNvPr id="44" name="Text Box 387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56</xdr:row>
      <xdr:rowOff>0</xdr:rowOff>
    </xdr:from>
    <xdr:ext cx="18531" cy="548483"/>
    <xdr:sp macro="" textlink="">
      <xdr:nvSpPr>
        <xdr:cNvPr id="45" name="Text Box 387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56</xdr:row>
      <xdr:rowOff>0</xdr:rowOff>
    </xdr:from>
    <xdr:ext cx="18531" cy="548483"/>
    <xdr:sp macro="" textlink="">
      <xdr:nvSpPr>
        <xdr:cNvPr id="46" name="Text Box 387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56</xdr:row>
      <xdr:rowOff>0</xdr:rowOff>
    </xdr:from>
    <xdr:ext cx="18531" cy="548483"/>
    <xdr:sp macro="" textlink="">
      <xdr:nvSpPr>
        <xdr:cNvPr id="47" name="Text Box 387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56</xdr:row>
      <xdr:rowOff>0</xdr:rowOff>
    </xdr:from>
    <xdr:ext cx="18531" cy="548483"/>
    <xdr:sp macro="" textlink="">
      <xdr:nvSpPr>
        <xdr:cNvPr id="48" name="Text Box 387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56</xdr:row>
      <xdr:rowOff>0</xdr:rowOff>
    </xdr:from>
    <xdr:ext cx="18531" cy="548483"/>
    <xdr:sp macro="" textlink="">
      <xdr:nvSpPr>
        <xdr:cNvPr id="49" name="Text Box 387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56</xdr:row>
      <xdr:rowOff>0</xdr:rowOff>
    </xdr:from>
    <xdr:ext cx="18531" cy="548483"/>
    <xdr:sp macro="" textlink="">
      <xdr:nvSpPr>
        <xdr:cNvPr id="50" name="Text Box 387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56</xdr:row>
      <xdr:rowOff>0</xdr:rowOff>
    </xdr:from>
    <xdr:ext cx="18531" cy="548483"/>
    <xdr:sp macro="" textlink="">
      <xdr:nvSpPr>
        <xdr:cNvPr id="51" name="Text Box 387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56</xdr:row>
      <xdr:rowOff>0</xdr:rowOff>
    </xdr:from>
    <xdr:ext cx="18531" cy="548483"/>
    <xdr:sp macro="" textlink="">
      <xdr:nvSpPr>
        <xdr:cNvPr id="52" name="Text Box 387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56</xdr:row>
      <xdr:rowOff>0</xdr:rowOff>
    </xdr:from>
    <xdr:ext cx="18531" cy="548483"/>
    <xdr:sp macro="" textlink="">
      <xdr:nvSpPr>
        <xdr:cNvPr id="53" name="Text Box 387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>
          <a:spLocks noChangeArrowheads="1"/>
        </xdr:cNvSpPr>
      </xdr:nvSpPr>
      <xdr:spPr bwMode="auto">
        <a:xfrm>
          <a:off x="1000125" y="103632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05" name="Text Box 387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06" name="Text Box 387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07" name="Text Box 387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08" name="Text Box 387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09" name="Text Box 387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10" name="Text Box 387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11" name="Text Box 3871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12" name="Text Box 387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13" name="Text Box 3871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14" name="Text Box 387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15" name="Text Box 3871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17" name="Text Box 387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18" name="Text Box 387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19" name="Text Box 3871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20" name="Text Box 387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21" name="Text Box 3871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22" name="Text Box 387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23" name="Text Box 3871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24" name="Text Box 3871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25" name="Text Box 3871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26" name="Text Box 3871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27" name="Text Box 387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28" name="Text Box 387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29" name="Text Box 3871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30" name="Text Box 387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31" name="Text Box 3871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32" name="Text Box 387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33" name="Text Box 3871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34" name="Text Box 3871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35" name="Text Box 3871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36" name="Text Box 3871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37" name="Text Box 3871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38" name="Text Box 3871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39" name="Text Box 3871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40" name="Text Box 3871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41" name="Text Box 3871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42" name="Text Box 387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43" name="Text Box 387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44" name="Text Box 3871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45" name="Text Box 3871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46" name="Text Box 3871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47" name="Text Box 3871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48" name="Text Box 3871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49" name="Text Box 3871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50" name="Text Box 3871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51" name="Text Box 3871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152" name="Text Box 387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38100</xdr:rowOff>
    </xdr:from>
    <xdr:ext cx="18531" cy="548483"/>
    <xdr:sp macro="" textlink="">
      <xdr:nvSpPr>
        <xdr:cNvPr id="153" name="Text Box 3871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38100</xdr:rowOff>
    </xdr:from>
    <xdr:ext cx="18531" cy="548483"/>
    <xdr:sp macro="" textlink="">
      <xdr:nvSpPr>
        <xdr:cNvPr id="154" name="Text Box 3871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38100</xdr:rowOff>
    </xdr:from>
    <xdr:ext cx="18531" cy="548483"/>
    <xdr:sp macro="" textlink="">
      <xdr:nvSpPr>
        <xdr:cNvPr id="155" name="Text Box 3871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38100</xdr:rowOff>
    </xdr:from>
    <xdr:ext cx="18531" cy="548483"/>
    <xdr:sp macro="" textlink="">
      <xdr:nvSpPr>
        <xdr:cNvPr id="156" name="Text Box 3871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08" name="Text Box 3871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09" name="Text Box 3871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10" name="Text Box 3871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11" name="Text Box 3871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 txBox="1">
          <a:spLocks noChangeArrowheads="1"/>
        </xdr:cNvSpPr>
      </xdr:nvSpPr>
      <xdr:spPr bwMode="auto">
        <a:xfrm>
          <a:off x="12887325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12" name="Text Box 387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13" name="Text Box 3871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14" name="Text Box 3871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15" name="Text Box 3871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16" name="Text Box 3871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17" name="Text Box 3871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18" name="Text Box 3871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 txBox="1">
          <a:spLocks noChangeArrowheads="1"/>
        </xdr:cNvSpPr>
      </xdr:nvSpPr>
      <xdr:spPr bwMode="auto">
        <a:xfrm>
          <a:off x="14630400" y="76485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20" name="Text Box 3871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21" name="Text Box 3871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22" name="Text Box 387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23" name="Text Box 3871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 txBox="1">
          <a:spLocks noChangeArrowheads="1"/>
        </xdr:cNvSpPr>
      </xdr:nvSpPr>
      <xdr:spPr bwMode="auto">
        <a:xfrm>
          <a:off x="12887325" y="7924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24" name="Text Box 3871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25" name="Text Box 3871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26" name="Text Box 3871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27" name="Text Box 3871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 txBox="1">
          <a:spLocks noChangeArrowheads="1"/>
        </xdr:cNvSpPr>
      </xdr:nvSpPr>
      <xdr:spPr bwMode="auto">
        <a:xfrm>
          <a:off x="12887325" y="8201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28" name="Text Box 3871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29" name="Text Box 3871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30" name="Text Box 3871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31" name="Text Box 3871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 txBox="1">
          <a:spLocks noChangeArrowheads="1"/>
        </xdr:cNvSpPr>
      </xdr:nvSpPr>
      <xdr:spPr bwMode="auto">
        <a:xfrm>
          <a:off x="12887325" y="84772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32" name="Text Box 387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33" name="Text Box 3871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34" name="Text Box 3871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35" name="Text Box 3871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 txBox="1">
          <a:spLocks noChangeArrowheads="1"/>
        </xdr:cNvSpPr>
      </xdr:nvSpPr>
      <xdr:spPr bwMode="auto">
        <a:xfrm>
          <a:off x="12887325" y="8753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36" name="Text Box 3871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37" name="Text Box 3871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38" name="Text Box 3871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39" name="Text Box 3871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 txBox="1">
          <a:spLocks noChangeArrowheads="1"/>
        </xdr:cNvSpPr>
      </xdr:nvSpPr>
      <xdr:spPr bwMode="auto">
        <a:xfrm>
          <a:off x="12887325" y="90297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40" name="Text Box 3871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41" name="Text Box 3871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42" name="Text Box 387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43" name="Text Box 3871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 txBox="1">
          <a:spLocks noChangeArrowheads="1"/>
        </xdr:cNvSpPr>
      </xdr:nvSpPr>
      <xdr:spPr bwMode="auto">
        <a:xfrm>
          <a:off x="12887325" y="93059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44" name="Text Box 3871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45" name="Text Box 3871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46" name="Text Box 3871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47" name="Text Box 3871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 txBox="1">
          <a:spLocks noChangeArrowheads="1"/>
        </xdr:cNvSpPr>
      </xdr:nvSpPr>
      <xdr:spPr bwMode="auto">
        <a:xfrm>
          <a:off x="12887325" y="95821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48" name="Text Box 3871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49" name="Text Box 3871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50" name="Text Box 3871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51" name="Text Box 3871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 txBox="1">
          <a:spLocks noChangeArrowheads="1"/>
        </xdr:cNvSpPr>
      </xdr:nvSpPr>
      <xdr:spPr bwMode="auto">
        <a:xfrm>
          <a:off x="12887325" y="98583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52" name="Text Box 387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53" name="Text Box 3871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54" name="Text Box 3871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0</xdr:rowOff>
    </xdr:from>
    <xdr:ext cx="18531" cy="548483"/>
    <xdr:sp macro="" textlink="">
      <xdr:nvSpPr>
        <xdr:cNvPr id="255" name="Text Box 3871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 txBox="1">
          <a:spLocks noChangeArrowheads="1"/>
        </xdr:cNvSpPr>
      </xdr:nvSpPr>
      <xdr:spPr bwMode="auto">
        <a:xfrm>
          <a:off x="12887325" y="10134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38100</xdr:rowOff>
    </xdr:from>
    <xdr:ext cx="18531" cy="548483"/>
    <xdr:sp macro="" textlink="">
      <xdr:nvSpPr>
        <xdr:cNvPr id="256" name="Text Box 3871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38100</xdr:rowOff>
    </xdr:from>
    <xdr:ext cx="18531" cy="548483"/>
    <xdr:sp macro="" textlink="">
      <xdr:nvSpPr>
        <xdr:cNvPr id="257" name="Text Box 3871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38100</xdr:rowOff>
    </xdr:from>
    <xdr:ext cx="18531" cy="548483"/>
    <xdr:sp macro="" textlink="">
      <xdr:nvSpPr>
        <xdr:cNvPr id="258" name="Text Box 3871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41</xdr:row>
      <xdr:rowOff>38100</xdr:rowOff>
    </xdr:from>
    <xdr:ext cx="18531" cy="548483"/>
    <xdr:sp macro="" textlink="">
      <xdr:nvSpPr>
        <xdr:cNvPr id="259" name="Text Box 3871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 txBox="1">
          <a:spLocks noChangeArrowheads="1"/>
        </xdr:cNvSpPr>
      </xdr:nvSpPr>
      <xdr:spPr bwMode="auto">
        <a:xfrm>
          <a:off x="12887325" y="10410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180975</xdr:colOff>
          <xdr:row>44</xdr:row>
          <xdr:rowOff>19050</xdr:rowOff>
        </xdr:from>
        <xdr:to>
          <xdr:col>24</xdr:col>
          <xdr:colOff>57150</xdr:colOff>
          <xdr:row>48</xdr:row>
          <xdr:rowOff>200025</xdr:rowOff>
        </xdr:to>
        <xdr:sp macro="" textlink="">
          <xdr:nvSpPr>
            <xdr:cNvPr id="13326" name="Object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0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" name="Text Box 387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3" name="Text Box 387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41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28</xdr:row>
          <xdr:rowOff>0</xdr:rowOff>
        </xdr:from>
        <xdr:to>
          <xdr:col>15</xdr:col>
          <xdr:colOff>133350</xdr:colOff>
          <xdr:row>33</xdr:row>
          <xdr:rowOff>19050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04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2013-18%20%20%20(19-10-05%20%20KHOM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5/Matsushita%20Electric%20Work%20(HA)/Month%2011/EELG-05-0574%20%20TOS8850A%20%20(03-10-05%20%20KHOM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notepiw\Customer%20(F)\Not%2017025\Year%202005\JVC%20Manufacturing\Month%2005\EEL-05-0613%20%20%20%20%20(4284A)(May05)(tom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\Certificate%20and%20Report\Certificate%20&amp;%20Report%20(Standard%20of%20Laboratory)\Electrical%20Laboratory%20(All%20Newest%20Version)\Watt%20Meters%20(Digital%20Type)\3332%20%20%20%20%20(5520A+2558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C%20Power%20Supply\E3647A%20%20%20%20%20%20%20%20%20%20%20%20%20%20%20%20%203458A%20%20(02-05-06%20%20KHOM),%20Confirmed%20by%20JJ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Not%2017025/Year%202006/Hitachi%20Metals%20%20(Ferrite)/Month%2005/on-site%2011-05-2006/EELS-06-1128_3532-50_17-05-06_Pu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Certificate%20of%20Judgment/Example%20for%20Certificate%20of%20Judgmen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p2600\CAL\CAL\Temp\Form\traning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ERTIFICATE%20OF%20CALIBRATION\ACCREDITED%2017025\TEMPERATURE\CERTIFICATE%20BY%20MODEL%20(TEM)\Indicator%20&amp;%20Simulator\191%20%20%20%20%20%20%20%20%20%20%20%20%20%20%20%20%20%20%20%20%20%20%20%20%20%20(Standard%20Form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Form%20by%20Model%20(EEL)%20Confirmed/Special%20&amp;%20Customer%20Request/Panasonic%20(HA)/WT200%20%20%20%20%20SP%20%20(5520A%20%2013-05-06%20%20KHOM),%20Confirmed%20by%20J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Manica/Month%2004/EELG-06-0075%20%20%20%20%2073303%20%20%20%20%20%20%20%20%20%20(06-04-06%20%20%20KHOM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_ANUWAT\Data%20anuwat\Certificate%20By%20Anuwat%20Only\Data%20Base\Mech.%20Dat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&amp;\Accredited%2017025\Electrical%20(LF)\Calibration%20Record%20Form%20by%20Model\Standard%20Form\2041%20%20%20%20%20%20%20%20%20%20%20%20%20%20%20%20%20%20%20%20%20%20%20DMM%20Using%205520A%20(17-Apr-05)%20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3187%20%20%20%20%20%20%20SP%20for%20Panasonic%20(HA)%20%20(5520A),%20Confirmed%20by%20JJ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BY%20MODEL%20(ELF)/Standard%20Form/3332%20%20%20%20%20%20%20%20%20%20%20%20%20%20%20%20%20Std.%20Form%20(Use%205520A+2558+5700A)%2006-04-06%20%20KHOM)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Balance%20Rev.1/+01_Balance%20-%200%20to%20500%20g%20-%2011%20Point%20(2017)%20Rev.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phat/AppData/Local/Microsoft/Windows/Temporary%20Internet%20Files/Content.Outlook/X3RVHGP1/MY45105822%20%20%20%20%20E4402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KCE%20Technology/Month%2003/EELG-06-0005%20%20%2087IV%20%20%20%20%20%20(27-03-06%20%20KHOM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USTOMER%20DATA\Not%2017025\Year%202006\Western%20Digital%20(Bangpa-in)\Month%2009\EEH-06-0826%209362C%20(TER%2018-09-06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Multi-Product%20Calibrator%20(5500A)/5500A/34401A%20%20%20%20%20%20%20%20%20%20%20%20%20%20%20%20%20%20%20%20%20%20%20%205520A%20%20%20(27-03-06%20%20KHOM),%20Confirmed%20by%20Y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Digital%20LCR%20Meter/KC-530C%20%20%20%20%20%20%20%20%20%20%20%20%20%20%20%20%20%20%20%20%20%20%20%20%20%20%20%20%20%2017025%20%20%20%20(SE-99062+SE99064+SE-01020+SE-01077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USTOMER%20DATA\17025\Year%202005\Daikin%20Industries\Month%2010\EELG-05-0529%20%20279303%20%20(25-10-05%20%20KHOM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igital%20Multimeter%20(7%20digit)%204,600%20Baht\8846A%20%20%20%20%20%20%20%20%20%20%20%20%20%20%20%20%20%20%20(17025)%20%20%20SP%20for%20Hitachi%20Consumer%20(5520A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-10-2005"/>
      <sheetName val="Data Form-1"/>
      <sheetName val="Data Form-2"/>
      <sheetName val="Judgement Criteria"/>
      <sheetName val="2558 UNCER"/>
      <sheetName val="Verification  2558"/>
      <sheetName val="Eq.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-11-2005"/>
      <sheetName val="Data Form-1"/>
      <sheetName val="Data Form-2"/>
      <sheetName val="Verification (SE-01029)"/>
      <sheetName val="Judgement Criteria"/>
      <sheetName val="149-10A UNCER"/>
      <sheetName val="500kOHM"/>
      <sheetName val="1MOHM"/>
      <sheetName val="2MOHM"/>
      <sheetName val="5MOHM"/>
      <sheetName val="10MOHM"/>
      <sheetName val="20MOHM"/>
      <sheetName val="50MOHM"/>
      <sheetName val="100MOHM"/>
      <sheetName val="200MOHM"/>
      <sheetName val="500MOHM"/>
      <sheetName val="1000MOHM"/>
      <sheetName val="2000MOHM"/>
      <sheetName val="Equip.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404-4086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5"/>
      <sheetName val="Uncertainty"/>
      <sheetName val="Equipment"/>
    </sheetNames>
    <sheetDataSet>
      <sheetData sheetId="0"/>
      <sheetData sheetId="1"/>
      <sheetData sheetId="2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39163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404-4092</v>
          </cell>
          <cell r="G11">
            <v>38468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EL-0033/04</v>
          </cell>
          <cell r="G13">
            <v>38503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404-4019</v>
          </cell>
          <cell r="G14">
            <v>38589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EL-0077/04</v>
          </cell>
          <cell r="G15">
            <v>38444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104-3150</v>
          </cell>
          <cell r="G18">
            <v>38548</v>
          </cell>
          <cell r="H18" t="str">
            <v>NML, NPL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EL-0111/04</v>
          </cell>
          <cell r="G22">
            <v>38519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 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404-4080</v>
          </cell>
          <cell r="G28">
            <v>38439</v>
          </cell>
          <cell r="H28" t="str">
            <v>NIMT</v>
          </cell>
        </row>
        <row r="29">
          <cell r="A29" t="str">
            <v>SE-02108</v>
          </cell>
          <cell r="B29" t="str">
            <v>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404-4108</v>
          </cell>
          <cell r="G29">
            <v>38478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404-4132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404-4133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404-4134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404-4135</v>
          </cell>
          <cell r="G35">
            <v>38467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404-4136</v>
          </cell>
          <cell r="G36">
            <v>38467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404-4138</v>
          </cell>
          <cell r="G38">
            <v>38467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404-4141</v>
          </cell>
          <cell r="G41">
            <v>38533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404-4142</v>
          </cell>
          <cell r="G42">
            <v>38533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5700A-Wideband</v>
          </cell>
          <cell r="E46" t="str">
            <v>4870012</v>
          </cell>
          <cell r="F46" t="str">
            <v>404-4007</v>
          </cell>
          <cell r="G46">
            <v>38545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404-4165</v>
          </cell>
          <cell r="G49">
            <v>38498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404-4168</v>
          </cell>
          <cell r="G52">
            <v>38536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Func./Sweep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404-4169</v>
          </cell>
          <cell r="G53">
            <v>38536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404-4172</v>
          </cell>
          <cell r="G56">
            <v>38574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ELE/G-04/0092</v>
          </cell>
          <cell r="G57">
            <v>38533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 + SC600</v>
          </cell>
          <cell r="E58" t="str">
            <v>7395202</v>
          </cell>
          <cell r="F58" t="str">
            <v>404-4174</v>
          </cell>
          <cell r="G58">
            <v>38625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5790A-WB</v>
          </cell>
          <cell r="E63" t="str">
            <v>5510033</v>
          </cell>
          <cell r="F63" t="str">
            <v>Do not used this equipment</v>
          </cell>
          <cell r="G63">
            <v>0</v>
          </cell>
          <cell r="H63">
            <v>0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>
            <v>0</v>
          </cell>
          <cell r="G64">
            <v>38811</v>
          </cell>
          <cell r="H64" t="str">
            <v>NML,NPL</v>
          </cell>
        </row>
        <row r="65">
          <cell r="A65" t="str">
            <v>SE-99001</v>
          </cell>
          <cell r="B65" t="str">
            <v>DC Standard</v>
          </cell>
          <cell r="C65" t="str">
            <v>Fluke</v>
          </cell>
          <cell r="D65" t="str">
            <v>732B</v>
          </cell>
          <cell r="E65" t="str">
            <v>7135010</v>
          </cell>
          <cell r="F65" t="str">
            <v>EL-0032/04</v>
          </cell>
          <cell r="G65">
            <v>38766</v>
          </cell>
          <cell r="H65" t="str">
            <v>NIMT</v>
          </cell>
        </row>
        <row r="66">
          <cell r="A66" t="str">
            <v>SE-99003</v>
          </cell>
          <cell r="B66" t="str">
            <v>Calibrator/Source</v>
          </cell>
          <cell r="C66" t="str">
            <v>Keithley</v>
          </cell>
          <cell r="D66">
            <v>263</v>
          </cell>
          <cell r="E66" t="str">
            <v>0561936</v>
          </cell>
          <cell r="F66" t="str">
            <v>404-4003</v>
          </cell>
          <cell r="G66">
            <v>38703</v>
          </cell>
          <cell r="H66" t="str">
            <v>NIMT</v>
          </cell>
        </row>
        <row r="67">
          <cell r="A67" t="str">
            <v>SE-99004</v>
          </cell>
          <cell r="B67" t="str">
            <v>DC Calibration Set</v>
          </cell>
          <cell r="C67" t="str">
            <v>Yokogawa</v>
          </cell>
          <cell r="D67">
            <v>2560</v>
          </cell>
          <cell r="E67" t="str">
            <v>55BL9039</v>
          </cell>
          <cell r="F67" t="str">
            <v>EELG-05/0100</v>
          </cell>
          <cell r="G67">
            <v>38806</v>
          </cell>
          <cell r="H67" t="str">
            <v>NIMT</v>
          </cell>
        </row>
        <row r="68">
          <cell r="A68" t="str">
            <v>SE-99005</v>
          </cell>
          <cell r="B68" t="str">
            <v>AC Voltage Current Standard</v>
          </cell>
          <cell r="C68" t="str">
            <v>Yokogawa</v>
          </cell>
          <cell r="D68" t="str">
            <v>2558-00</v>
          </cell>
          <cell r="E68" t="str">
            <v>55AY9023</v>
          </cell>
          <cell r="F68" t="str">
            <v>EELG-05/0101</v>
          </cell>
          <cell r="G68">
            <v>38806</v>
          </cell>
          <cell r="H68" t="str">
            <v>NIMT</v>
          </cell>
        </row>
        <row r="69">
          <cell r="A69" t="str">
            <v>SE-99006</v>
          </cell>
          <cell r="B69" t="str">
            <v>Multi-Product Calibrator</v>
          </cell>
          <cell r="C69" t="str">
            <v>Fluke</v>
          </cell>
          <cell r="D69" t="str">
            <v>5500A-SC300</v>
          </cell>
          <cell r="E69" t="str">
            <v>6490021</v>
          </cell>
          <cell r="F69" t="str">
            <v>405-4006</v>
          </cell>
          <cell r="G69">
            <v>38748</v>
          </cell>
          <cell r="H69" t="str">
            <v>NIMT, NIST</v>
          </cell>
        </row>
        <row r="70">
          <cell r="A70" t="str">
            <v>SE-99010</v>
          </cell>
          <cell r="B70" t="str">
            <v>Amplifier</v>
          </cell>
          <cell r="C70" t="str">
            <v>Fluke</v>
          </cell>
          <cell r="D70" t="str">
            <v>5725A</v>
          </cell>
          <cell r="E70" t="str">
            <v>6485001</v>
          </cell>
          <cell r="F70" t="str">
            <v>EL-0226/04</v>
          </cell>
          <cell r="G70">
            <v>38745</v>
          </cell>
          <cell r="H70" t="str">
            <v>NIMT</v>
          </cell>
        </row>
        <row r="71">
          <cell r="A71" t="str">
            <v>SE-99011</v>
          </cell>
          <cell r="B71" t="str">
            <v>Portable Calibrator</v>
          </cell>
          <cell r="C71" t="str">
            <v>Yokogawa</v>
          </cell>
          <cell r="D71">
            <v>2422</v>
          </cell>
          <cell r="E71" t="str">
            <v>65MD0433</v>
          </cell>
          <cell r="F71" t="str">
            <v>404-4011</v>
          </cell>
          <cell r="G71">
            <v>38358</v>
          </cell>
          <cell r="H71" t="str">
            <v>NIMT</v>
          </cell>
        </row>
        <row r="72">
          <cell r="A72" t="str">
            <v>SE-99012</v>
          </cell>
          <cell r="B72" t="str">
            <v>Digital Multimeter</v>
          </cell>
          <cell r="C72" t="str">
            <v>HP</v>
          </cell>
          <cell r="D72" t="str">
            <v>3458A-002</v>
          </cell>
          <cell r="E72" t="str">
            <v>2823A12137</v>
          </cell>
          <cell r="F72" t="str">
            <v>EELG-05/0110</v>
          </cell>
          <cell r="G72">
            <v>38809</v>
          </cell>
          <cell r="H72" t="str">
            <v>NIMT</v>
          </cell>
        </row>
        <row r="73">
          <cell r="A73" t="str">
            <v>SE-99013</v>
          </cell>
          <cell r="B73" t="str">
            <v>RMS Voltmeter</v>
          </cell>
          <cell r="C73" t="str">
            <v>HP</v>
          </cell>
          <cell r="D73" t="str">
            <v>3400B</v>
          </cell>
          <cell r="E73" t="str">
            <v>3241A01159</v>
          </cell>
          <cell r="F73" t="str">
            <v>405-4013</v>
          </cell>
          <cell r="G73">
            <v>38722</v>
          </cell>
          <cell r="H73" t="str">
            <v>NIMT, NIST</v>
          </cell>
        </row>
        <row r="74">
          <cell r="A74" t="str">
            <v>SE-99014</v>
          </cell>
          <cell r="B74" t="str">
            <v>Digital Multimeter</v>
          </cell>
          <cell r="C74" t="str">
            <v>HP</v>
          </cell>
          <cell r="D74" t="str">
            <v>34401A</v>
          </cell>
          <cell r="E74" t="str">
            <v>US36051808</v>
          </cell>
          <cell r="F74" t="str">
            <v>404-4014</v>
          </cell>
          <cell r="G74">
            <v>38480</v>
          </cell>
          <cell r="H74" t="str">
            <v>NIMT</v>
          </cell>
        </row>
        <row r="75">
          <cell r="A75" t="str">
            <v>SE-99015</v>
          </cell>
          <cell r="B75" t="str">
            <v>Digital Multimeter</v>
          </cell>
          <cell r="C75" t="str">
            <v>Yokogawa</v>
          </cell>
          <cell r="D75" t="str">
            <v>7537-01</v>
          </cell>
          <cell r="E75" t="str">
            <v>8C00496</v>
          </cell>
          <cell r="F75" t="str">
            <v>EELG-05/0140</v>
          </cell>
          <cell r="G75">
            <v>38846</v>
          </cell>
          <cell r="H75" t="str">
            <v>NIMT</v>
          </cell>
        </row>
        <row r="76">
          <cell r="A76" t="str">
            <v>SE-99016</v>
          </cell>
          <cell r="B76" t="str">
            <v>Digital Electrometer</v>
          </cell>
          <cell r="C76" t="str">
            <v>Keithley</v>
          </cell>
          <cell r="D76">
            <v>617</v>
          </cell>
          <cell r="E76" t="str">
            <v>0563306</v>
          </cell>
          <cell r="F76" t="str">
            <v>404-4016</v>
          </cell>
          <cell r="G76">
            <v>38700</v>
          </cell>
          <cell r="H76" t="str">
            <v>NIMT</v>
          </cell>
        </row>
        <row r="77">
          <cell r="A77" t="str">
            <v>SE-99017</v>
          </cell>
          <cell r="B77" t="str">
            <v>Multifunction Transfer Standard</v>
          </cell>
          <cell r="C77" t="str">
            <v>Wavetek</v>
          </cell>
          <cell r="D77" t="str">
            <v>4950</v>
          </cell>
          <cell r="E77" t="str">
            <v>38173</v>
          </cell>
          <cell r="F77" t="str">
            <v>ELE-04/1041</v>
          </cell>
          <cell r="G77">
            <v>38521</v>
          </cell>
          <cell r="H77" t="str">
            <v>NIMT</v>
          </cell>
        </row>
        <row r="78">
          <cell r="A78" t="str">
            <v>SE-99022</v>
          </cell>
          <cell r="B78" t="str">
            <v>Primary DC/AC Shunt</v>
          </cell>
          <cell r="C78" t="str">
            <v>Holt</v>
          </cell>
          <cell r="D78" t="str">
            <v>HCS-1</v>
          </cell>
          <cell r="E78" t="str">
            <v>0943500001351</v>
          </cell>
          <cell r="F78" t="str">
            <v>NEFE-04-0064</v>
          </cell>
          <cell r="G78">
            <v>38880</v>
          </cell>
          <cell r="H78" t="str">
            <v>NIST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EL-0211/04</v>
          </cell>
          <cell r="G79">
            <v>39022</v>
          </cell>
          <cell r="H79" t="str">
            <v>NIMT</v>
          </cell>
        </row>
        <row r="80">
          <cell r="A80" t="str">
            <v>SE-99023</v>
          </cell>
          <cell r="B80" t="str">
            <v>Electronic Load</v>
          </cell>
          <cell r="C80" t="str">
            <v>Kikusui</v>
          </cell>
          <cell r="D80" t="str">
            <v>PLZ700W</v>
          </cell>
          <cell r="E80" t="str">
            <v>1650065</v>
          </cell>
          <cell r="F80" t="str">
            <v>404-4023</v>
          </cell>
          <cell r="G80">
            <v>38566</v>
          </cell>
          <cell r="H80" t="str">
            <v>NIMT</v>
          </cell>
        </row>
        <row r="81">
          <cell r="A81" t="str">
            <v>SE-99024</v>
          </cell>
          <cell r="B81" t="str">
            <v>Standard Shunt</v>
          </cell>
          <cell r="C81" t="str">
            <v>Yokogawa</v>
          </cell>
          <cell r="D81" t="str">
            <v>2743-06</v>
          </cell>
          <cell r="E81" t="str">
            <v>69VG0602</v>
          </cell>
          <cell r="F81" t="str">
            <v>EL-0113/03</v>
          </cell>
          <cell r="G81">
            <v>38528</v>
          </cell>
          <cell r="H81" t="str">
            <v>NIMT</v>
          </cell>
        </row>
        <row r="82">
          <cell r="A82" t="str">
            <v>SE-99025</v>
          </cell>
          <cell r="B82" t="str">
            <v>DC/AC Shunt</v>
          </cell>
          <cell r="C82" t="str">
            <v>Guildline</v>
          </cell>
          <cell r="D82" t="str">
            <v>7320</v>
          </cell>
          <cell r="E82" t="str">
            <v>63834</v>
          </cell>
          <cell r="F82" t="str">
            <v>EL-0210/04</v>
          </cell>
          <cell r="G82">
            <v>39022</v>
          </cell>
          <cell r="H82" t="str">
            <v>NIMT</v>
          </cell>
        </row>
        <row r="83">
          <cell r="A83" t="str">
            <v>SE-99026</v>
          </cell>
          <cell r="B83" t="str">
            <v>AC/DC Shunt</v>
          </cell>
          <cell r="C83" t="str">
            <v>Wavetek</v>
          </cell>
          <cell r="D83">
            <v>4953</v>
          </cell>
          <cell r="E83" t="str">
            <v>38105</v>
          </cell>
          <cell r="F83" t="str">
            <v>Do not used this equipment</v>
          </cell>
          <cell r="G83">
            <v>0</v>
          </cell>
          <cell r="H83">
            <v>0</v>
          </cell>
        </row>
        <row r="84">
          <cell r="A84" t="str">
            <v>SE-99027</v>
          </cell>
          <cell r="B84" t="str">
            <v>Curr. Calibration for W.Tester</v>
          </cell>
          <cell r="C84" t="str">
            <v>Kikusui</v>
          </cell>
          <cell r="D84" t="str">
            <v>TOS1200</v>
          </cell>
          <cell r="E84" t="str">
            <v>15110556</v>
          </cell>
          <cell r="F84" t="str">
            <v>ELE/G-04/0101</v>
          </cell>
          <cell r="G84">
            <v>38531</v>
          </cell>
          <cell r="H84" t="str">
            <v>NIMT</v>
          </cell>
        </row>
        <row r="85">
          <cell r="A85" t="str">
            <v>SE-99028</v>
          </cell>
          <cell r="B85" t="str">
            <v>High Voltage Digitalmeter</v>
          </cell>
          <cell r="C85" t="str">
            <v>Kikusui</v>
          </cell>
          <cell r="D85" t="str">
            <v>149-10A</v>
          </cell>
          <cell r="E85" t="str">
            <v>15123315</v>
          </cell>
          <cell r="F85" t="str">
            <v>EELG-05/0103</v>
          </cell>
          <cell r="G85">
            <v>38806</v>
          </cell>
          <cell r="H85" t="str">
            <v>NML, NPL, NIMT</v>
          </cell>
        </row>
        <row r="86">
          <cell r="A86" t="str">
            <v>SE-99030</v>
          </cell>
          <cell r="B86" t="str">
            <v>Withstanding Voltage Tester</v>
          </cell>
          <cell r="C86" t="str">
            <v>Kikusui</v>
          </cell>
          <cell r="D86" t="str">
            <v>TOS5101</v>
          </cell>
          <cell r="E86" t="str">
            <v>15110328</v>
          </cell>
          <cell r="F86" t="str">
            <v>Calibration not required</v>
          </cell>
          <cell r="G86">
            <v>0</v>
          </cell>
          <cell r="H86">
            <v>0</v>
          </cell>
        </row>
        <row r="87">
          <cell r="A87" t="str">
            <v>SE-99032</v>
          </cell>
          <cell r="B87" t="str">
            <v>Decade Resistance Box</v>
          </cell>
          <cell r="C87" t="str">
            <v>ESI</v>
          </cell>
          <cell r="D87" t="str">
            <v>DB62-11K</v>
          </cell>
          <cell r="E87" t="str">
            <v>N20708880062A</v>
          </cell>
          <cell r="F87" t="str">
            <v>EELG-05/0035</v>
          </cell>
          <cell r="G87">
            <v>38761</v>
          </cell>
          <cell r="H87" t="str">
            <v>NIMT</v>
          </cell>
        </row>
        <row r="88">
          <cell r="A88" t="str">
            <v>SE-99033</v>
          </cell>
          <cell r="B88" t="str">
            <v>Decade Resistance Box</v>
          </cell>
          <cell r="C88" t="str">
            <v>ESI</v>
          </cell>
          <cell r="D88" t="str">
            <v>DB62-11M</v>
          </cell>
          <cell r="E88" t="str">
            <v>R2020196DB62D</v>
          </cell>
          <cell r="F88" t="str">
            <v>EELG-05/0036</v>
          </cell>
          <cell r="G88">
            <v>38761</v>
          </cell>
          <cell r="H88" t="str">
            <v>NIMT</v>
          </cell>
        </row>
        <row r="89">
          <cell r="A89" t="str">
            <v>SE-99034</v>
          </cell>
          <cell r="B89" t="str">
            <v>Decade Resistance Box</v>
          </cell>
          <cell r="C89" t="str">
            <v>Yokogawa</v>
          </cell>
          <cell r="D89" t="str">
            <v>2793-03</v>
          </cell>
          <cell r="E89" t="str">
            <v>00084U</v>
          </cell>
          <cell r="F89" t="str">
            <v>EELG-05/0037</v>
          </cell>
          <cell r="G89">
            <v>38762</v>
          </cell>
          <cell r="H89" t="str">
            <v>NIMT</v>
          </cell>
        </row>
        <row r="90">
          <cell r="A90" t="str">
            <v>SE-99035</v>
          </cell>
          <cell r="B90" t="str">
            <v>Decade Resistance Box</v>
          </cell>
          <cell r="C90" t="str">
            <v>E&amp;C</v>
          </cell>
          <cell r="D90" t="str">
            <v>DR25500</v>
          </cell>
          <cell r="E90" t="str">
            <v>9507352</v>
          </cell>
          <cell r="F90" t="str">
            <v>EELG-05/0038</v>
          </cell>
          <cell r="G90">
            <v>38762</v>
          </cell>
          <cell r="H90" t="str">
            <v>NIMT</v>
          </cell>
        </row>
        <row r="91">
          <cell r="A91" t="str">
            <v>SE-99036</v>
          </cell>
          <cell r="B91" t="str">
            <v>4-Terminal Pair Resistor Set</v>
          </cell>
          <cell r="C91" t="str">
            <v>HP</v>
          </cell>
          <cell r="D91" t="str">
            <v>42030A</v>
          </cell>
          <cell r="E91" t="str">
            <v>3143J00135</v>
          </cell>
          <cell r="F91" t="str">
            <v>040004</v>
          </cell>
          <cell r="G91">
            <v>38726</v>
          </cell>
          <cell r="H91" t="str">
            <v>NMIJ</v>
          </cell>
        </row>
        <row r="92">
          <cell r="A92" t="str">
            <v>SE-99037</v>
          </cell>
          <cell r="B92" t="str">
            <v>Standard Resistor : 1mOhm</v>
          </cell>
          <cell r="C92" t="str">
            <v>Yokogawa</v>
          </cell>
          <cell r="D92" t="str">
            <v>2792-1m</v>
          </cell>
          <cell r="E92" t="str">
            <v>66VW1038</v>
          </cell>
          <cell r="F92" t="str">
            <v>EL-0108/04</v>
          </cell>
          <cell r="G92">
            <v>38519</v>
          </cell>
          <cell r="H92" t="str">
            <v>NIMT</v>
          </cell>
        </row>
        <row r="93">
          <cell r="A93" t="str">
            <v>SE-99038</v>
          </cell>
          <cell r="B93" t="str">
            <v>Standard Resistor : 10mOhm</v>
          </cell>
          <cell r="C93" t="str">
            <v>Yokogawa</v>
          </cell>
          <cell r="D93" t="str">
            <v>2792-10m</v>
          </cell>
          <cell r="E93" t="str">
            <v>N73D23</v>
          </cell>
          <cell r="F93" t="str">
            <v>EL-0109/04</v>
          </cell>
          <cell r="G93">
            <v>38869</v>
          </cell>
          <cell r="H93" t="str">
            <v>NIMT</v>
          </cell>
        </row>
        <row r="94">
          <cell r="A94" t="str">
            <v>SE-99039</v>
          </cell>
          <cell r="B94" t="str">
            <v>Standard Resistor : 100mOhm</v>
          </cell>
          <cell r="C94" t="str">
            <v>Yokogawa</v>
          </cell>
          <cell r="D94" t="str">
            <v>2792-100m</v>
          </cell>
          <cell r="E94" t="str">
            <v>66VW3052</v>
          </cell>
          <cell r="F94" t="str">
            <v>EL-0110/04</v>
          </cell>
          <cell r="G94">
            <v>38869</v>
          </cell>
          <cell r="H94" t="str">
            <v>NIMT</v>
          </cell>
        </row>
        <row r="95">
          <cell r="A95" t="str">
            <v>SE-99040</v>
          </cell>
          <cell r="B95" t="str">
            <v>Standard Resistor : 1Ohm</v>
          </cell>
          <cell r="C95" t="str">
            <v>Yokogawa</v>
          </cell>
          <cell r="D95" t="str">
            <v>2792-1</v>
          </cell>
          <cell r="E95" t="str">
            <v>69VW4003</v>
          </cell>
          <cell r="F95" t="str">
            <v>Damaged, donot use</v>
          </cell>
          <cell r="G95">
            <v>0</v>
          </cell>
          <cell r="H95">
            <v>0</v>
          </cell>
        </row>
        <row r="96">
          <cell r="A96" t="str">
            <v>SE-99042</v>
          </cell>
          <cell r="B96" t="str">
            <v>Standard Resistor : 10Ohm</v>
          </cell>
          <cell r="C96" t="str">
            <v>Yokogawa</v>
          </cell>
          <cell r="D96" t="str">
            <v>2792-10</v>
          </cell>
          <cell r="E96" t="str">
            <v>69VW5003</v>
          </cell>
          <cell r="F96" t="str">
            <v>EL-0112/04</v>
          </cell>
          <cell r="G96">
            <v>38869</v>
          </cell>
          <cell r="H96" t="str">
            <v>NIMT</v>
          </cell>
        </row>
        <row r="97">
          <cell r="A97" t="str">
            <v>SE-99044</v>
          </cell>
          <cell r="B97" t="str">
            <v>Standard Resistor : 100Ohm</v>
          </cell>
          <cell r="C97" t="str">
            <v>Yokogawa</v>
          </cell>
          <cell r="D97" t="str">
            <v>2792-100</v>
          </cell>
          <cell r="E97" t="str">
            <v>69VW6002</v>
          </cell>
          <cell r="F97" t="str">
            <v>EL-0113/04</v>
          </cell>
          <cell r="G97">
            <v>38519</v>
          </cell>
          <cell r="H97" t="str">
            <v>NIMT</v>
          </cell>
        </row>
        <row r="98">
          <cell r="A98" t="str">
            <v>SE-99046</v>
          </cell>
          <cell r="B98" t="str">
            <v>Metal Clad Resistor : 0.1Ohm</v>
          </cell>
          <cell r="C98" t="str">
            <v>PCN Corp.</v>
          </cell>
          <cell r="D98" t="str">
            <v>RH250M4-0.1</v>
          </cell>
          <cell r="E98" t="str">
            <v>T001</v>
          </cell>
          <cell r="F98" t="str">
            <v>404-4046</v>
          </cell>
          <cell r="G98">
            <v>38589</v>
          </cell>
          <cell r="H98" t="str">
            <v>NIMT</v>
          </cell>
        </row>
        <row r="99">
          <cell r="A99" t="str">
            <v>SE-99047</v>
          </cell>
          <cell r="B99" t="str">
            <v>Metal Clad Resistor : 0.5Ohm</v>
          </cell>
          <cell r="C99" t="str">
            <v>PCN Corp.</v>
          </cell>
          <cell r="D99" t="str">
            <v>RH250M4-0.5</v>
          </cell>
          <cell r="E99" t="str">
            <v>T002</v>
          </cell>
          <cell r="F99" t="str">
            <v>404-4047</v>
          </cell>
          <cell r="G99">
            <v>38589</v>
          </cell>
          <cell r="H99" t="str">
            <v>NIMT</v>
          </cell>
        </row>
        <row r="100">
          <cell r="A100" t="str">
            <v>SE-99048</v>
          </cell>
          <cell r="B100" t="str">
            <v>Metal Clad Resistor : 1Ohm</v>
          </cell>
          <cell r="C100" t="str">
            <v>PCN Corp.</v>
          </cell>
          <cell r="D100" t="str">
            <v>RH250ML-1</v>
          </cell>
          <cell r="E100" t="str">
            <v>T003</v>
          </cell>
          <cell r="F100" t="str">
            <v>404-4048</v>
          </cell>
          <cell r="G100">
            <v>38589</v>
          </cell>
          <cell r="H100" t="str">
            <v>NIMT</v>
          </cell>
        </row>
        <row r="101">
          <cell r="A101" t="str">
            <v>SE-99049</v>
          </cell>
          <cell r="B101" t="str">
            <v>4-T Standard Resistor</v>
          </cell>
          <cell r="C101" t="str">
            <v>Fluke</v>
          </cell>
          <cell r="D101" t="str">
            <v>742A-1</v>
          </cell>
          <cell r="E101" t="str">
            <v>6330024</v>
          </cell>
          <cell r="F101" t="str">
            <v>EL-0114/04</v>
          </cell>
          <cell r="G101">
            <v>38519</v>
          </cell>
          <cell r="H101" t="str">
            <v>NIMT</v>
          </cell>
        </row>
        <row r="102">
          <cell r="A102" t="str">
            <v>SE-99050</v>
          </cell>
          <cell r="B102" t="str">
            <v>4-T Standard Resistor</v>
          </cell>
          <cell r="C102" t="str">
            <v>Fluke</v>
          </cell>
          <cell r="D102" t="str">
            <v>742A-10k</v>
          </cell>
          <cell r="E102" t="str">
            <v>6340009</v>
          </cell>
          <cell r="F102" t="str">
            <v>EL-0115/04</v>
          </cell>
          <cell r="G102">
            <v>38869</v>
          </cell>
          <cell r="H102" t="str">
            <v>NIMT</v>
          </cell>
        </row>
        <row r="103">
          <cell r="A103" t="str">
            <v>SE-99051</v>
          </cell>
          <cell r="B103" t="str">
            <v>Standard Resistor Set</v>
          </cell>
          <cell r="C103" t="str">
            <v>Alpha Elec.</v>
          </cell>
          <cell r="D103" t="str">
            <v>10-100kOhm</v>
          </cell>
          <cell r="E103">
            <v>0</v>
          </cell>
          <cell r="F103" t="str">
            <v>Calibration not required</v>
          </cell>
          <cell r="G103">
            <v>0</v>
          </cell>
          <cell r="H103">
            <v>0</v>
          </cell>
        </row>
        <row r="104">
          <cell r="A104" t="str">
            <v>SE-99052</v>
          </cell>
          <cell r="B104" t="str">
            <v>Standard Resistor Set</v>
          </cell>
          <cell r="C104" t="str">
            <v>Electrohm</v>
          </cell>
          <cell r="D104" t="str">
            <v>5M~10MOhm</v>
          </cell>
          <cell r="E104" t="str">
            <v>99199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SE-99057</v>
          </cell>
          <cell r="B105" t="str">
            <v>Decade Capacitor</v>
          </cell>
          <cell r="C105" t="str">
            <v>HP</v>
          </cell>
          <cell r="D105" t="str">
            <v>4440B</v>
          </cell>
          <cell r="E105" t="str">
            <v>1224J03634</v>
          </cell>
          <cell r="F105" t="str">
            <v>405-4057</v>
          </cell>
          <cell r="G105">
            <v>38763</v>
          </cell>
          <cell r="H105" t="str">
            <v>NMIJ</v>
          </cell>
        </row>
        <row r="106">
          <cell r="A106" t="str">
            <v>SE-99058</v>
          </cell>
          <cell r="B106" t="str">
            <v>Standard Air Capacitor : 1pF</v>
          </cell>
          <cell r="C106" t="str">
            <v>GenRad</v>
          </cell>
          <cell r="D106" t="str">
            <v>1403-K</v>
          </cell>
          <cell r="E106" t="str">
            <v>6473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SE-99059</v>
          </cell>
          <cell r="B107" t="str">
            <v>Standard Air Capacitor : 10pF</v>
          </cell>
          <cell r="C107" t="str">
            <v>GenRad</v>
          </cell>
          <cell r="D107" t="str">
            <v>1403-G</v>
          </cell>
          <cell r="E107" t="str">
            <v>6523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SE-99060</v>
          </cell>
          <cell r="B108" t="str">
            <v>Standard Air Capacitor : 100pF</v>
          </cell>
          <cell r="C108" t="str">
            <v>GenRad</v>
          </cell>
          <cell r="D108" t="str">
            <v>1403-D</v>
          </cell>
          <cell r="E108" t="str">
            <v>6437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SE-99061</v>
          </cell>
          <cell r="B109" t="str">
            <v>Standard Air Capacitor : 1000pF</v>
          </cell>
          <cell r="C109" t="str">
            <v>GenRad</v>
          </cell>
          <cell r="D109" t="str">
            <v>1403-A</v>
          </cell>
          <cell r="E109" t="str">
            <v>6421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SE-99062</v>
          </cell>
          <cell r="B110" t="str">
            <v>Standard Air Capacitor Set</v>
          </cell>
          <cell r="C110" t="str">
            <v>HP</v>
          </cell>
          <cell r="D110" t="str">
            <v>16380A</v>
          </cell>
          <cell r="E110" t="str">
            <v>1840J01363</v>
          </cell>
          <cell r="F110" t="str">
            <v>040003</v>
          </cell>
          <cell r="G110">
            <v>38726</v>
          </cell>
          <cell r="H110" t="str">
            <v>NMIJ</v>
          </cell>
        </row>
        <row r="111">
          <cell r="A111" t="str">
            <v>SE-99064</v>
          </cell>
          <cell r="B111" t="str">
            <v>Capacitance Standard Set</v>
          </cell>
          <cell r="C111" t="str">
            <v>HP</v>
          </cell>
          <cell r="D111" t="str">
            <v>16380C</v>
          </cell>
          <cell r="E111" t="str">
            <v>2519J00557</v>
          </cell>
          <cell r="F111" t="str">
            <v>Ag: 030550</v>
          </cell>
          <cell r="G111">
            <v>38726</v>
          </cell>
          <cell r="H111" t="str">
            <v>NMIJ</v>
          </cell>
        </row>
        <row r="112">
          <cell r="A112" t="str">
            <v>SE-99066</v>
          </cell>
          <cell r="B112" t="str">
            <v>Precision Decade Capacitor</v>
          </cell>
          <cell r="C112" t="str">
            <v>GenRad</v>
          </cell>
          <cell r="D112">
            <v>1413</v>
          </cell>
          <cell r="E112" t="str">
            <v>1140</v>
          </cell>
          <cell r="F112" t="str">
            <v>404-4052</v>
          </cell>
          <cell r="G112">
            <v>38445</v>
          </cell>
          <cell r="H112" t="str">
            <v>NMIJ</v>
          </cell>
        </row>
        <row r="113">
          <cell r="A113" t="str">
            <v>SE-99067</v>
          </cell>
          <cell r="B113" t="str">
            <v>Standard Capacitor Set</v>
          </cell>
          <cell r="C113" t="str">
            <v>Soshin</v>
          </cell>
          <cell r="D113" t="str">
            <v>30pF,60pF,800pF</v>
          </cell>
          <cell r="E113" t="str">
            <v>6F6G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SE-99069</v>
          </cell>
          <cell r="B114" t="str">
            <v>Standard Self-Inductor : 100uH</v>
          </cell>
          <cell r="C114" t="str">
            <v>Ando</v>
          </cell>
          <cell r="D114" t="str">
            <v>RS-102</v>
          </cell>
          <cell r="E114" t="str">
            <v>456260</v>
          </cell>
          <cell r="F114" t="str">
            <v>EL-0108/03</v>
          </cell>
          <cell r="G114">
            <v>38528</v>
          </cell>
          <cell r="H114" t="str">
            <v>NIMT</v>
          </cell>
        </row>
        <row r="115">
          <cell r="A115" t="str">
            <v>SE-99070</v>
          </cell>
          <cell r="B115" t="str">
            <v>Standard Self-Inductor : 1mH</v>
          </cell>
          <cell r="C115" t="str">
            <v>Ando</v>
          </cell>
          <cell r="D115" t="str">
            <v>RS-104</v>
          </cell>
          <cell r="E115" t="str">
            <v>456261</v>
          </cell>
          <cell r="F115" t="str">
            <v>EL-0109/03</v>
          </cell>
          <cell r="G115">
            <v>38528</v>
          </cell>
          <cell r="H115" t="str">
            <v>NIMT</v>
          </cell>
        </row>
        <row r="116">
          <cell r="A116" t="str">
            <v>SE-99071</v>
          </cell>
          <cell r="B116" t="str">
            <v>Standard Self-Inductor : 10mH</v>
          </cell>
          <cell r="C116" t="str">
            <v>Ando</v>
          </cell>
          <cell r="D116" t="str">
            <v>RS-106</v>
          </cell>
          <cell r="E116" t="str">
            <v>456262</v>
          </cell>
          <cell r="F116" t="str">
            <v>EL-0110/03</v>
          </cell>
          <cell r="G116">
            <v>38528</v>
          </cell>
          <cell r="H116" t="str">
            <v>NIMT</v>
          </cell>
        </row>
        <row r="117">
          <cell r="A117" t="str">
            <v>SE-99072</v>
          </cell>
          <cell r="B117" t="str">
            <v>Standard Self-Inductor : 100mH</v>
          </cell>
          <cell r="C117" t="str">
            <v>Ando</v>
          </cell>
          <cell r="D117" t="str">
            <v>RS-108</v>
          </cell>
          <cell r="E117" t="str">
            <v>456263</v>
          </cell>
          <cell r="F117" t="str">
            <v>EL-0111/03</v>
          </cell>
          <cell r="G117">
            <v>38528</v>
          </cell>
          <cell r="H117" t="str">
            <v>NIMT</v>
          </cell>
        </row>
        <row r="118">
          <cell r="A118" t="str">
            <v>SE-99073</v>
          </cell>
          <cell r="B118" t="str">
            <v>Standard Self-Inductor : 1H</v>
          </cell>
          <cell r="C118" t="str">
            <v>Ando</v>
          </cell>
          <cell r="D118" t="str">
            <v>RS-110</v>
          </cell>
          <cell r="E118" t="str">
            <v>456264</v>
          </cell>
          <cell r="F118" t="str">
            <v>EL-0112/03</v>
          </cell>
          <cell r="G118">
            <v>38528</v>
          </cell>
          <cell r="H118" t="str">
            <v>NIMT</v>
          </cell>
        </row>
        <row r="119">
          <cell r="A119" t="str">
            <v>SE-99074</v>
          </cell>
          <cell r="B119" t="str">
            <v>Decade Inductor</v>
          </cell>
          <cell r="C119" t="str">
            <v>Ando</v>
          </cell>
          <cell r="D119" t="str">
            <v>AM-3301</v>
          </cell>
          <cell r="E119" t="str">
            <v>60410520</v>
          </cell>
          <cell r="F119" t="str">
            <v>404-4074</v>
          </cell>
          <cell r="G119">
            <v>38466</v>
          </cell>
          <cell r="H119" t="str">
            <v>NIMT</v>
          </cell>
        </row>
        <row r="120">
          <cell r="A120" t="str">
            <v>SE-99075</v>
          </cell>
          <cell r="B120" t="str">
            <v>LF Impedance Analyzer</v>
          </cell>
          <cell r="C120" t="str">
            <v>HP</v>
          </cell>
          <cell r="D120" t="str">
            <v>4192A</v>
          </cell>
          <cell r="E120" t="str">
            <v>2150J02509</v>
          </cell>
          <cell r="F120" t="str">
            <v>404-4075</v>
          </cell>
          <cell r="G120">
            <v>38712</v>
          </cell>
          <cell r="H120" t="str">
            <v>NIMT, NMIJ</v>
          </cell>
        </row>
        <row r="121">
          <cell r="A121" t="str">
            <v>SE-99076</v>
          </cell>
          <cell r="B121" t="str">
            <v>Precision LCR Meter</v>
          </cell>
          <cell r="C121" t="str">
            <v>HP</v>
          </cell>
          <cell r="D121" t="str">
            <v>4284A</v>
          </cell>
          <cell r="E121" t="str">
            <v>2940J07658</v>
          </cell>
          <cell r="F121" t="str">
            <v>ELE-04/1083</v>
          </cell>
          <cell r="G121">
            <v>38526</v>
          </cell>
          <cell r="H121" t="str">
            <v>NIMT, NMIJ</v>
          </cell>
        </row>
        <row r="122">
          <cell r="A122" t="str">
            <v>SE-99078</v>
          </cell>
          <cell r="B122" t="str">
            <v>Soldering Iron Tester</v>
          </cell>
          <cell r="C122" t="str">
            <v>Anritsu</v>
          </cell>
          <cell r="D122" t="str">
            <v>HS2D-100</v>
          </cell>
          <cell r="E122" t="str">
            <v>B07069</v>
          </cell>
          <cell r="F122" t="str">
            <v>Calibration not required</v>
          </cell>
          <cell r="G122">
            <v>0</v>
          </cell>
          <cell r="H122">
            <v>0</v>
          </cell>
        </row>
        <row r="123">
          <cell r="A123" t="str">
            <v>SE-99079</v>
          </cell>
          <cell r="B123" t="str">
            <v>Wow Flutter / Jitter Calibrator</v>
          </cell>
          <cell r="C123" t="str">
            <v>Minato</v>
          </cell>
          <cell r="D123">
            <v>3101</v>
          </cell>
          <cell r="E123" t="str">
            <v>B9QE0063</v>
          </cell>
          <cell r="F123" t="str">
            <v>404-4079</v>
          </cell>
          <cell r="G123">
            <v>38444</v>
          </cell>
          <cell r="H123" t="str">
            <v>NIMT</v>
          </cell>
        </row>
        <row r="124">
          <cell r="A124" t="str">
            <v>SE-99081</v>
          </cell>
          <cell r="B124" t="str">
            <v>High Voltage Probe</v>
          </cell>
          <cell r="C124" t="str">
            <v>Tektronix</v>
          </cell>
          <cell r="D124" t="str">
            <v>P6015A</v>
          </cell>
          <cell r="E124" t="str">
            <v>B032616</v>
          </cell>
          <cell r="F124" t="str">
            <v>405-4081</v>
          </cell>
          <cell r="G124">
            <v>38807</v>
          </cell>
          <cell r="H124" t="str">
            <v>NML, NPL, NIMT</v>
          </cell>
        </row>
        <row r="125">
          <cell r="A125" t="str">
            <v>SE-99085</v>
          </cell>
          <cell r="B125" t="str">
            <v>Distortion Meter Calibrator</v>
          </cell>
          <cell r="C125" t="str">
            <v>ShibaSoku</v>
          </cell>
          <cell r="D125" t="str">
            <v>AC12B</v>
          </cell>
          <cell r="E125" t="str">
            <v>M-55799008</v>
          </cell>
          <cell r="F125" t="str">
            <v>404-4085</v>
          </cell>
          <cell r="G125">
            <v>38473</v>
          </cell>
          <cell r="H125" t="str">
            <v>NIMT</v>
          </cell>
        </row>
        <row r="126">
          <cell r="A126" t="str">
            <v>SE-99086</v>
          </cell>
          <cell r="B126" t="str">
            <v>Digital Stop Watch</v>
          </cell>
          <cell r="C126" t="str">
            <v>Seiko</v>
          </cell>
          <cell r="D126" t="str">
            <v>S032-4000</v>
          </cell>
          <cell r="E126" t="str">
            <v>127638</v>
          </cell>
          <cell r="F126" t="str">
            <v>404-4086</v>
          </cell>
          <cell r="G126">
            <v>38513</v>
          </cell>
          <cell r="H126" t="str">
            <v>NIMT</v>
          </cell>
        </row>
        <row r="127">
          <cell r="A127" t="str">
            <v>SE-99087</v>
          </cell>
          <cell r="B127" t="str">
            <v>Quartz Tester</v>
          </cell>
          <cell r="C127" t="str">
            <v>Seiko</v>
          </cell>
          <cell r="D127" t="str">
            <v>QT-2100</v>
          </cell>
          <cell r="E127" t="str">
            <v>6D0481</v>
          </cell>
          <cell r="F127" t="str">
            <v>404-4087</v>
          </cell>
          <cell r="G127">
            <v>38510</v>
          </cell>
          <cell r="H127" t="str">
            <v>NIMT</v>
          </cell>
        </row>
        <row r="128">
          <cell r="A128" t="str">
            <v>SE-99088</v>
          </cell>
          <cell r="B128" t="str">
            <v>Rubidium Frequency Standard</v>
          </cell>
          <cell r="C128" t="str">
            <v>R&amp;S</v>
          </cell>
          <cell r="D128" t="str">
            <v>XSRM</v>
          </cell>
          <cell r="E128" t="str">
            <v>300024/001</v>
          </cell>
          <cell r="F128" t="str">
            <v>EF-0002/04</v>
          </cell>
          <cell r="G128">
            <v>38783</v>
          </cell>
          <cell r="H128" t="str">
            <v>NIMT</v>
          </cell>
        </row>
        <row r="129">
          <cell r="A129" t="str">
            <v>SE-99089</v>
          </cell>
          <cell r="B129" t="str">
            <v>Universal Counter</v>
          </cell>
          <cell r="C129" t="str">
            <v>HP</v>
          </cell>
          <cell r="D129" t="str">
            <v>53132A</v>
          </cell>
          <cell r="E129" t="str">
            <v>3404A00701</v>
          </cell>
          <cell r="F129" t="str">
            <v>404-4089</v>
          </cell>
          <cell r="G129">
            <v>38493</v>
          </cell>
          <cell r="H129" t="str">
            <v>NIMT, NIST, NPL</v>
          </cell>
        </row>
        <row r="130">
          <cell r="A130" t="str">
            <v>SE-99090</v>
          </cell>
          <cell r="B130" t="str">
            <v>Microwave Frequency Counter</v>
          </cell>
          <cell r="C130" t="str">
            <v>HP</v>
          </cell>
          <cell r="D130" t="str">
            <v>5352B</v>
          </cell>
          <cell r="E130" t="str">
            <v>2826A00368</v>
          </cell>
          <cell r="F130" t="str">
            <v>404-4090</v>
          </cell>
          <cell r="G130">
            <v>38473</v>
          </cell>
          <cell r="H130" t="str">
            <v>NIMT, NIST, NPL</v>
          </cell>
        </row>
        <row r="131">
          <cell r="A131" t="str">
            <v>SE-99091</v>
          </cell>
          <cell r="B131" t="str">
            <v>GPSTime &amp; Freq. Ref. Receiver</v>
          </cell>
          <cell r="C131" t="str">
            <v>HP</v>
          </cell>
          <cell r="D131" t="str">
            <v>58503A</v>
          </cell>
          <cell r="E131" t="str">
            <v>3542A00419</v>
          </cell>
          <cell r="F131" t="str">
            <v>Calibration not required</v>
          </cell>
          <cell r="G131">
            <v>0</v>
          </cell>
          <cell r="H131">
            <v>0</v>
          </cell>
        </row>
        <row r="132">
          <cell r="A132" t="str">
            <v>SE-99093</v>
          </cell>
          <cell r="B132" t="str">
            <v>Synthesized Sweeper</v>
          </cell>
          <cell r="C132" t="str">
            <v>HP</v>
          </cell>
          <cell r="D132" t="str">
            <v>8340B</v>
          </cell>
          <cell r="E132" t="str">
            <v>2804A00799</v>
          </cell>
          <cell r="F132" t="str">
            <v>404-4093</v>
          </cell>
          <cell r="G132">
            <v>38503</v>
          </cell>
          <cell r="H132" t="str">
            <v>NIMT, NIST, NPL</v>
          </cell>
        </row>
        <row r="133">
          <cell r="A133" t="str">
            <v>SE-99094</v>
          </cell>
          <cell r="B133" t="str">
            <v xml:space="preserve">Synthesizer/Level Generator </v>
          </cell>
          <cell r="C133" t="str">
            <v>Anritsu</v>
          </cell>
          <cell r="D133" t="str">
            <v>MG443B</v>
          </cell>
          <cell r="E133" t="str">
            <v>M45140</v>
          </cell>
          <cell r="F133" t="str">
            <v>404-4094</v>
          </cell>
          <cell r="G133">
            <v>38442</v>
          </cell>
          <cell r="H133" t="str">
            <v>NIMT, NIST, NPL</v>
          </cell>
        </row>
        <row r="134">
          <cell r="A134" t="str">
            <v>SE-99095</v>
          </cell>
          <cell r="B134" t="str">
            <v>Synthesized Func./Sweep Gen.</v>
          </cell>
          <cell r="C134" t="str">
            <v>HP</v>
          </cell>
          <cell r="D134" t="str">
            <v>3325B</v>
          </cell>
          <cell r="E134" t="str">
            <v>2847A09782</v>
          </cell>
          <cell r="F134" t="str">
            <v>404-4095</v>
          </cell>
          <cell r="G134">
            <v>38503</v>
          </cell>
          <cell r="H134" t="str">
            <v>NIMT, NIST, NPL</v>
          </cell>
        </row>
        <row r="135">
          <cell r="A135" t="str">
            <v>SE-99096</v>
          </cell>
          <cell r="B135" t="str">
            <v>ESG Series Signal Generator</v>
          </cell>
          <cell r="C135" t="str">
            <v>HP</v>
          </cell>
          <cell r="D135" t="str">
            <v>ESG-4000A</v>
          </cell>
          <cell r="E135" t="str">
            <v>US37040151</v>
          </cell>
          <cell r="F135" t="str">
            <v>404-4096</v>
          </cell>
          <cell r="G135">
            <v>38503</v>
          </cell>
          <cell r="H135" t="str">
            <v>NIMT, NIST, NPL</v>
          </cell>
        </row>
        <row r="136">
          <cell r="A136" t="str">
            <v>SE-99097</v>
          </cell>
          <cell r="B136" t="str">
            <v>Amplifier</v>
          </cell>
          <cell r="C136" t="str">
            <v>Amp. Research</v>
          </cell>
          <cell r="D136" t="str">
            <v>25W1000M7</v>
          </cell>
          <cell r="E136" t="str">
            <v>13299</v>
          </cell>
          <cell r="F136" t="str">
            <v>404-4097</v>
          </cell>
          <cell r="G136">
            <v>38474</v>
          </cell>
          <cell r="H136" t="str">
            <v>NIMT, NIST, NPL</v>
          </cell>
        </row>
        <row r="137">
          <cell r="A137" t="str">
            <v>SE-99098</v>
          </cell>
          <cell r="B137" t="str">
            <v>Spectrum Analyzer</v>
          </cell>
          <cell r="C137" t="str">
            <v>HP</v>
          </cell>
          <cell r="D137" t="str">
            <v>8593E</v>
          </cell>
          <cell r="E137" t="str">
            <v>3337A00823</v>
          </cell>
          <cell r="F137" t="str">
            <v>404-4098</v>
          </cell>
          <cell r="G137">
            <v>38502</v>
          </cell>
          <cell r="H137" t="str">
            <v>NIMT, NIST, NPL</v>
          </cell>
        </row>
        <row r="138">
          <cell r="A138" t="str">
            <v>SE-99099</v>
          </cell>
          <cell r="B138" t="str">
            <v xml:space="preserve">Network Analyzer </v>
          </cell>
          <cell r="C138" t="str">
            <v>HP</v>
          </cell>
          <cell r="D138" t="str">
            <v>8753D</v>
          </cell>
          <cell r="E138" t="str">
            <v>3410J00924</v>
          </cell>
          <cell r="F138" t="str">
            <v>404-4099</v>
          </cell>
          <cell r="G138">
            <v>38535</v>
          </cell>
          <cell r="H138" t="str">
            <v>NIMT, NIST, NPL</v>
          </cell>
        </row>
        <row r="139">
          <cell r="A139" t="str">
            <v>SE-99100</v>
          </cell>
          <cell r="B139" t="str">
            <v xml:space="preserve">S-Parameter Test Set </v>
          </cell>
          <cell r="C139" t="str">
            <v>HP</v>
          </cell>
          <cell r="D139" t="str">
            <v>85047A</v>
          </cell>
          <cell r="E139" t="str">
            <v>3033A03745</v>
          </cell>
          <cell r="F139" t="str">
            <v>404-4100</v>
          </cell>
          <cell r="G139">
            <v>38535</v>
          </cell>
          <cell r="H139" t="str">
            <v>NIMT, NIST, NPL</v>
          </cell>
        </row>
        <row r="140">
          <cell r="A140" t="str">
            <v>SE-99101</v>
          </cell>
          <cell r="B140" t="str">
            <v xml:space="preserve">S-Parameter Test Set </v>
          </cell>
          <cell r="C140" t="str">
            <v>HP</v>
          </cell>
          <cell r="D140" t="str">
            <v>85046B</v>
          </cell>
          <cell r="E140" t="str">
            <v>3033A01596</v>
          </cell>
          <cell r="F140" t="str">
            <v>404-4101</v>
          </cell>
          <cell r="G140">
            <v>38535</v>
          </cell>
          <cell r="H140" t="str">
            <v>NIMT, NIST, NPL</v>
          </cell>
        </row>
        <row r="141">
          <cell r="A141" t="str">
            <v>SE-99102</v>
          </cell>
          <cell r="B141" t="str">
            <v>Audio Analyzer</v>
          </cell>
          <cell r="C141" t="str">
            <v>HP</v>
          </cell>
          <cell r="D141" t="str">
            <v>8903B</v>
          </cell>
          <cell r="E141" t="str">
            <v>3514A15652</v>
          </cell>
          <cell r="F141" t="str">
            <v>405-4102</v>
          </cell>
          <cell r="G141">
            <v>38807</v>
          </cell>
          <cell r="H141" t="str">
            <v>NIMT</v>
          </cell>
        </row>
        <row r="142">
          <cell r="A142" t="str">
            <v>SE-99103</v>
          </cell>
          <cell r="B142" t="str">
            <v>Audio Analyzer</v>
          </cell>
          <cell r="C142" t="str">
            <v>Panasonic</v>
          </cell>
          <cell r="D142" t="str">
            <v>VP7725A</v>
          </cell>
          <cell r="E142" t="str">
            <v>1D8N0161D122</v>
          </cell>
          <cell r="F142" t="str">
            <v>404-4103</v>
          </cell>
          <cell r="G142">
            <v>38463</v>
          </cell>
          <cell r="H142" t="str">
            <v>NIMT</v>
          </cell>
        </row>
        <row r="143">
          <cell r="A143" t="str">
            <v>SE-99104</v>
          </cell>
          <cell r="B143" t="str">
            <v>Modulation Analyzer</v>
          </cell>
          <cell r="C143" t="str">
            <v>HP</v>
          </cell>
          <cell r="D143" t="str">
            <v>8901B</v>
          </cell>
          <cell r="E143" t="str">
            <v>2806A01602</v>
          </cell>
          <cell r="F143" t="str">
            <v>103-4001</v>
          </cell>
          <cell r="G143">
            <v>38482</v>
          </cell>
          <cell r="H143" t="str">
            <v>NIST, NPL</v>
          </cell>
        </row>
        <row r="144">
          <cell r="A144" t="str">
            <v>SE-99105</v>
          </cell>
          <cell r="B144" t="str">
            <v>Measuring Receiver</v>
          </cell>
          <cell r="C144" t="str">
            <v>HP</v>
          </cell>
          <cell r="D144" t="str">
            <v>8902A</v>
          </cell>
          <cell r="E144" t="str">
            <v>3226A03447</v>
          </cell>
          <cell r="F144" t="str">
            <v>404-4105</v>
          </cell>
          <cell r="G144">
            <v>38494</v>
          </cell>
          <cell r="H144" t="str">
            <v>NIMT, NIST, NPL</v>
          </cell>
        </row>
        <row r="145">
          <cell r="A145" t="str">
            <v>SE-99106</v>
          </cell>
          <cell r="B145" t="str">
            <v>Power Meter</v>
          </cell>
          <cell r="C145" t="str">
            <v>HP</v>
          </cell>
          <cell r="D145" t="str">
            <v>EPM442A</v>
          </cell>
          <cell r="E145" t="str">
            <v>GB37170346</v>
          </cell>
          <cell r="F145" t="str">
            <v>404-4106</v>
          </cell>
          <cell r="G145">
            <v>38500</v>
          </cell>
          <cell r="H145" t="str">
            <v>NIMT, NIST, NPL</v>
          </cell>
        </row>
        <row r="146">
          <cell r="A146" t="str">
            <v>SE-99107</v>
          </cell>
          <cell r="B146" t="str">
            <v>Power Meter</v>
          </cell>
          <cell r="C146" t="str">
            <v>Anritsu</v>
          </cell>
          <cell r="D146" t="str">
            <v>ML4803A</v>
          </cell>
          <cell r="E146" t="str">
            <v>MA39060</v>
          </cell>
          <cell r="F146" t="str">
            <v>404-4107</v>
          </cell>
          <cell r="G146">
            <v>38623</v>
          </cell>
          <cell r="H146" t="str">
            <v>NIMT, NIST, NPL</v>
          </cell>
        </row>
        <row r="147">
          <cell r="A147" t="str">
            <v>SE-99109</v>
          </cell>
          <cell r="B147" t="str">
            <v>Range Calibrator</v>
          </cell>
          <cell r="C147" t="str">
            <v>HP</v>
          </cell>
          <cell r="D147" t="str">
            <v>11683A</v>
          </cell>
          <cell r="E147" t="str">
            <v>3303U00312</v>
          </cell>
          <cell r="F147" t="str">
            <v>404-4109</v>
          </cell>
          <cell r="G147">
            <v>38477</v>
          </cell>
          <cell r="H147" t="str">
            <v>NIMT</v>
          </cell>
        </row>
        <row r="148">
          <cell r="A148" t="str">
            <v>SE-99110</v>
          </cell>
          <cell r="B148" t="str">
            <v>Range Calibrator</v>
          </cell>
          <cell r="C148" t="str">
            <v>HP</v>
          </cell>
          <cell r="D148" t="str">
            <v>8477A</v>
          </cell>
          <cell r="E148" t="str">
            <v>0963A00428</v>
          </cell>
          <cell r="F148" t="str">
            <v>404-4110</v>
          </cell>
          <cell r="G148">
            <v>38468</v>
          </cell>
          <cell r="H148" t="str">
            <v>NIMT</v>
          </cell>
        </row>
        <row r="149">
          <cell r="A149" t="str">
            <v>SE-99111</v>
          </cell>
          <cell r="B149" t="str">
            <v>Range Calibrator</v>
          </cell>
          <cell r="C149" t="str">
            <v>Anritsu</v>
          </cell>
          <cell r="D149" t="str">
            <v>MA4001A</v>
          </cell>
          <cell r="E149" t="str">
            <v>M18156</v>
          </cell>
          <cell r="F149" t="str">
            <v>404-4111</v>
          </cell>
          <cell r="G149">
            <v>38604</v>
          </cell>
          <cell r="H149" t="str">
            <v>NIMT</v>
          </cell>
        </row>
        <row r="150">
          <cell r="A150" t="str">
            <v>SE-99112</v>
          </cell>
          <cell r="B150" t="str">
            <v>Power Sensor : 50Ohm</v>
          </cell>
          <cell r="C150" t="str">
            <v>HP</v>
          </cell>
          <cell r="D150" t="str">
            <v>8482A</v>
          </cell>
          <cell r="E150" t="str">
            <v>US37291474</v>
          </cell>
          <cell r="F150" t="str">
            <v>404-4112</v>
          </cell>
          <cell r="G150">
            <v>38534</v>
          </cell>
          <cell r="H150" t="str">
            <v>NIMT, NIST, NPL</v>
          </cell>
        </row>
        <row r="151">
          <cell r="A151" t="str">
            <v>SE-99113</v>
          </cell>
          <cell r="B151" t="str">
            <v>Power Sensor : 50Ohm</v>
          </cell>
          <cell r="C151" t="str">
            <v>HP</v>
          </cell>
          <cell r="D151" t="str">
            <v>8482B</v>
          </cell>
          <cell r="E151" t="str">
            <v>3318A06156</v>
          </cell>
          <cell r="F151" t="str">
            <v>404-4113</v>
          </cell>
          <cell r="G151">
            <v>38534</v>
          </cell>
          <cell r="H151" t="str">
            <v>NIMT, NIST, NPL</v>
          </cell>
        </row>
        <row r="152">
          <cell r="A152" t="str">
            <v>SE-99114</v>
          </cell>
          <cell r="B152" t="str">
            <v>Power Sensor : 50Ohm</v>
          </cell>
          <cell r="C152" t="str">
            <v>Anritsu</v>
          </cell>
          <cell r="D152" t="str">
            <v>MA4601A</v>
          </cell>
          <cell r="E152" t="str">
            <v>M37750</v>
          </cell>
          <cell r="F152" t="str">
            <v>404-4114</v>
          </cell>
          <cell r="G152">
            <v>38688</v>
          </cell>
          <cell r="H152" t="str">
            <v>NIMT, NIST, NPL</v>
          </cell>
        </row>
        <row r="153">
          <cell r="A153" t="str">
            <v>SE-99115</v>
          </cell>
          <cell r="B153" t="str">
            <v>Power Sensor : 50Ohm</v>
          </cell>
          <cell r="C153" t="str">
            <v>Anritsu</v>
          </cell>
          <cell r="D153" t="str">
            <v>MA4602A</v>
          </cell>
          <cell r="E153" t="str">
            <v>M14073</v>
          </cell>
          <cell r="F153" t="str">
            <v>404-4115</v>
          </cell>
          <cell r="G153">
            <v>38688</v>
          </cell>
          <cell r="H153" t="str">
            <v>NIMT, NIST, NPL</v>
          </cell>
        </row>
        <row r="154">
          <cell r="A154" t="str">
            <v>SE-99116</v>
          </cell>
          <cell r="B154" t="str">
            <v>Power Sensor : 75Ohm</v>
          </cell>
          <cell r="C154" t="str">
            <v>Anritsu</v>
          </cell>
          <cell r="D154" t="str">
            <v>MA4603A</v>
          </cell>
          <cell r="E154" t="str">
            <v>M56049</v>
          </cell>
          <cell r="F154" t="str">
            <v>NEFE-04-0050</v>
          </cell>
          <cell r="G154">
            <v>38623</v>
          </cell>
          <cell r="H154" t="str">
            <v>NMIJ</v>
          </cell>
        </row>
        <row r="155">
          <cell r="A155" t="str">
            <v>SE-99117</v>
          </cell>
          <cell r="B155" t="str">
            <v>Power Sensor : 75Ohm</v>
          </cell>
          <cell r="C155" t="str">
            <v>Anritsu</v>
          </cell>
          <cell r="D155" t="str">
            <v>MA4604A</v>
          </cell>
          <cell r="E155" t="str">
            <v>M09061</v>
          </cell>
          <cell r="F155" t="str">
            <v>NEFE-04-0051</v>
          </cell>
          <cell r="G155">
            <v>38623</v>
          </cell>
          <cell r="H155" t="str">
            <v>NMIJ</v>
          </cell>
        </row>
        <row r="156">
          <cell r="A156" t="str">
            <v>SE-99118</v>
          </cell>
          <cell r="B156" t="str">
            <v>Power Sensor : 50Ohm</v>
          </cell>
          <cell r="C156" t="str">
            <v>HP</v>
          </cell>
          <cell r="D156" t="str">
            <v>E4412A</v>
          </cell>
          <cell r="E156" t="str">
            <v>US37180961</v>
          </cell>
          <cell r="F156" t="str">
            <v>404-4118</v>
          </cell>
          <cell r="G156">
            <v>38534</v>
          </cell>
          <cell r="H156" t="str">
            <v>NIMT, NIST, NPL</v>
          </cell>
        </row>
        <row r="157">
          <cell r="A157" t="str">
            <v>SE-99119</v>
          </cell>
          <cell r="B157" t="str">
            <v>Power Sensor : 50Ohm</v>
          </cell>
          <cell r="C157" t="str">
            <v>HP</v>
          </cell>
          <cell r="D157" t="str">
            <v>E4413A</v>
          </cell>
          <cell r="E157" t="str">
            <v>US37180718</v>
          </cell>
          <cell r="F157" t="str">
            <v>NEFE-04-0077</v>
          </cell>
          <cell r="G157">
            <v>38688</v>
          </cell>
          <cell r="H157" t="str">
            <v>NIST</v>
          </cell>
        </row>
        <row r="158">
          <cell r="A158" t="str">
            <v>SE-99122</v>
          </cell>
          <cell r="B158" t="str">
            <v>Fixed Attenuator Set : 50Ohm</v>
          </cell>
          <cell r="C158" t="str">
            <v>Wiltron</v>
          </cell>
          <cell r="D158" t="str">
            <v>41KC-S</v>
          </cell>
          <cell r="E158" t="str">
            <v>91098</v>
          </cell>
          <cell r="F158" t="str">
            <v>NEFE-04-0076</v>
          </cell>
          <cell r="G158">
            <v>38688</v>
          </cell>
          <cell r="H158" t="str">
            <v>NIST</v>
          </cell>
        </row>
        <row r="159">
          <cell r="A159" t="str">
            <v>SE-99123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351A2</v>
          </cell>
          <cell r="E159" t="str">
            <v>H753</v>
          </cell>
          <cell r="F159" t="str">
            <v>NEFE-04-0067</v>
          </cell>
          <cell r="G159">
            <v>38688</v>
          </cell>
          <cell r="H159" t="str">
            <v>NMIJ</v>
          </cell>
        </row>
        <row r="160">
          <cell r="A160" t="str">
            <v>SE-99124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351B2</v>
          </cell>
          <cell r="E160" t="str">
            <v>H760</v>
          </cell>
          <cell r="F160" t="str">
            <v>NEFE-04-0068</v>
          </cell>
          <cell r="G160">
            <v>38688</v>
          </cell>
          <cell r="H160" t="str">
            <v>NMIJ</v>
          </cell>
        </row>
        <row r="161">
          <cell r="A161" t="str">
            <v>SE-99125</v>
          </cell>
          <cell r="B161" t="str">
            <v>Termination : 50Ohm 18GHz</v>
          </cell>
          <cell r="C161" t="str">
            <v>Wiltron</v>
          </cell>
          <cell r="D161" t="str">
            <v>28A50-1</v>
          </cell>
          <cell r="E161" t="str">
            <v>602007</v>
          </cell>
          <cell r="F161" t="str">
            <v>NEFE-04-0069</v>
          </cell>
          <cell r="G161">
            <v>38688</v>
          </cell>
          <cell r="H161" t="str">
            <v>NMIJ</v>
          </cell>
        </row>
        <row r="162">
          <cell r="A162" t="str">
            <v>SE-99126</v>
          </cell>
          <cell r="B162" t="str">
            <v>Termination : 50Ohm 40GHz</v>
          </cell>
          <cell r="C162" t="str">
            <v>Wiltron</v>
          </cell>
          <cell r="D162" t="str">
            <v>28K50</v>
          </cell>
          <cell r="E162" t="str">
            <v>505039</v>
          </cell>
          <cell r="F162" t="str">
            <v>NEFE-04-0070</v>
          </cell>
          <cell r="G162">
            <v>38688</v>
          </cell>
          <cell r="H162" t="str">
            <v>NMIJ</v>
          </cell>
        </row>
        <row r="163">
          <cell r="A163" t="str">
            <v>SE-99127</v>
          </cell>
          <cell r="B163" t="str">
            <v>Termination : 50Ohm 40GHz</v>
          </cell>
          <cell r="C163" t="str">
            <v>Wiltron</v>
          </cell>
          <cell r="D163" t="str">
            <v>28KF50</v>
          </cell>
          <cell r="E163" t="str">
            <v>505015</v>
          </cell>
          <cell r="F163" t="str">
            <v>NEFE-04-0071</v>
          </cell>
          <cell r="G163">
            <v>38688</v>
          </cell>
          <cell r="H163" t="str">
            <v>NMIJ</v>
          </cell>
        </row>
        <row r="164">
          <cell r="A164" t="str">
            <v>SE-99128</v>
          </cell>
          <cell r="B164" t="str">
            <v>Termination : 50Ohm 18GHz</v>
          </cell>
          <cell r="C164" t="str">
            <v>Wiltron</v>
          </cell>
          <cell r="D164" t="str">
            <v>26N50</v>
          </cell>
          <cell r="E164" t="str">
            <v>701032</v>
          </cell>
          <cell r="F164" t="str">
            <v>NEFE-04-0072</v>
          </cell>
          <cell r="G164">
            <v>38688</v>
          </cell>
          <cell r="H164" t="str">
            <v>NMIJ</v>
          </cell>
        </row>
        <row r="165">
          <cell r="A165" t="str">
            <v>SE-99129</v>
          </cell>
          <cell r="B165" t="str">
            <v>Termination : 50Ohm 18GHz</v>
          </cell>
          <cell r="C165" t="str">
            <v>Wiltron</v>
          </cell>
          <cell r="D165" t="str">
            <v>26NF50</v>
          </cell>
          <cell r="E165" t="str">
            <v>701021</v>
          </cell>
          <cell r="F165" t="str">
            <v>NEFE-04-0073</v>
          </cell>
          <cell r="G165">
            <v>38688</v>
          </cell>
          <cell r="H165" t="str">
            <v>NMIJ</v>
          </cell>
        </row>
        <row r="166">
          <cell r="A166" t="str">
            <v>SE-99130</v>
          </cell>
          <cell r="B166" t="str">
            <v>Termination : 75Ohm</v>
          </cell>
          <cell r="C166" t="str">
            <v>Wiltron</v>
          </cell>
          <cell r="D166" t="str">
            <v>26NF75</v>
          </cell>
          <cell r="E166" t="str">
            <v>103029</v>
          </cell>
          <cell r="F166" t="str">
            <v>NEFE-04-0074</v>
          </cell>
          <cell r="G166">
            <v>38688</v>
          </cell>
          <cell r="H166" t="str">
            <v>NMIJ</v>
          </cell>
        </row>
        <row r="167">
          <cell r="A167" t="str">
            <v>SE-99131</v>
          </cell>
          <cell r="B167" t="str">
            <v>Termination : 75Ohm</v>
          </cell>
          <cell r="C167" t="str">
            <v>Wiltron</v>
          </cell>
          <cell r="D167" t="str">
            <v>26N75</v>
          </cell>
          <cell r="E167" t="str">
            <v>201023</v>
          </cell>
          <cell r="F167" t="str">
            <v>NEFE-04-0075</v>
          </cell>
          <cell r="G167">
            <v>38688</v>
          </cell>
          <cell r="H167" t="str">
            <v>NMIJ</v>
          </cell>
        </row>
        <row r="168">
          <cell r="A168" t="str">
            <v>SE-99143</v>
          </cell>
          <cell r="B168" t="str">
            <v>Decade Attenuator : 600/75Ohm Bal</v>
          </cell>
          <cell r="C168" t="str">
            <v>Ando</v>
          </cell>
          <cell r="D168" t="str">
            <v>AL-352</v>
          </cell>
          <cell r="E168" t="str">
            <v>80692404</v>
          </cell>
          <cell r="F168" t="str">
            <v>404-4193</v>
          </cell>
          <cell r="G168">
            <v>38473</v>
          </cell>
          <cell r="H168" t="str">
            <v>NIMT</v>
          </cell>
        </row>
        <row r="169">
          <cell r="A169" t="str">
            <v>SE-99144</v>
          </cell>
          <cell r="B169" t="str">
            <v>Decade Attenuator : 75Ohm</v>
          </cell>
          <cell r="C169" t="str">
            <v>Anritsu</v>
          </cell>
          <cell r="D169" t="str">
            <v>MN61B</v>
          </cell>
          <cell r="E169" t="str">
            <v>M41577</v>
          </cell>
          <cell r="F169" t="str">
            <v>404-4144</v>
          </cell>
          <cell r="G169">
            <v>38473</v>
          </cell>
          <cell r="H169" t="str">
            <v>NIMT</v>
          </cell>
        </row>
        <row r="170">
          <cell r="A170" t="str">
            <v>SE-99146</v>
          </cell>
          <cell r="B170" t="str">
            <v>Power Splitter : 26.5GHz</v>
          </cell>
          <cell r="C170" t="str">
            <v>HP</v>
          </cell>
          <cell r="D170" t="str">
            <v>11667B</v>
          </cell>
          <cell r="E170" t="str">
            <v>11170</v>
          </cell>
          <cell r="F170" t="str">
            <v>404-4146</v>
          </cell>
          <cell r="G170">
            <v>38800</v>
          </cell>
          <cell r="H170" t="str">
            <v>NIMT, NIST, NPL</v>
          </cell>
        </row>
        <row r="171">
          <cell r="A171" t="str">
            <v>SE-99147</v>
          </cell>
          <cell r="B171" t="str">
            <v>Power Splitter 18GHz</v>
          </cell>
          <cell r="C171" t="str">
            <v>HP</v>
          </cell>
          <cell r="D171" t="str">
            <v>11667A</v>
          </cell>
          <cell r="E171" t="str">
            <v>23287</v>
          </cell>
          <cell r="F171" t="str">
            <v>405-4147</v>
          </cell>
          <cell r="G171">
            <v>38800</v>
          </cell>
          <cell r="H171" t="str">
            <v>NIMT, NIST, NPL</v>
          </cell>
        </row>
        <row r="172">
          <cell r="A172" t="str">
            <v>SE-99148</v>
          </cell>
          <cell r="B172" t="str">
            <v>Reflection Bridge : 600Ohm Bal</v>
          </cell>
          <cell r="C172" t="str">
            <v>Anritsu</v>
          </cell>
          <cell r="D172" t="str">
            <v>MA2201A</v>
          </cell>
          <cell r="E172" t="str">
            <v>M07996</v>
          </cell>
          <cell r="F172" t="str">
            <v>404-4148</v>
          </cell>
          <cell r="G172">
            <v>0</v>
          </cell>
          <cell r="H172" t="str">
            <v>NIMT</v>
          </cell>
        </row>
        <row r="173">
          <cell r="A173" t="str">
            <v>SE-99149</v>
          </cell>
          <cell r="B173" t="str">
            <v>Reflection Bridge : 50Ohm UnBal</v>
          </cell>
          <cell r="C173" t="str">
            <v>Anritsu</v>
          </cell>
          <cell r="D173" t="str">
            <v>MA2401A</v>
          </cell>
          <cell r="E173" t="str">
            <v>M13972</v>
          </cell>
          <cell r="F173" t="str">
            <v>404-4149</v>
          </cell>
          <cell r="G173">
            <v>0</v>
          </cell>
          <cell r="H173" t="str">
            <v>NIMT</v>
          </cell>
        </row>
        <row r="174">
          <cell r="A174" t="str">
            <v>SE-99150</v>
          </cell>
          <cell r="B174" t="str">
            <v>Reflection Bridge : 75Ohm UnBal</v>
          </cell>
          <cell r="C174" t="str">
            <v>Anritsu</v>
          </cell>
          <cell r="D174" t="str">
            <v>MA2402A</v>
          </cell>
          <cell r="E174" t="str">
            <v>M17186</v>
          </cell>
          <cell r="F174" t="str">
            <v>404-4150</v>
          </cell>
          <cell r="G174">
            <v>0</v>
          </cell>
          <cell r="H174" t="str">
            <v>NIMT</v>
          </cell>
        </row>
        <row r="175">
          <cell r="A175" t="str">
            <v>SE-99151</v>
          </cell>
          <cell r="B175" t="str">
            <v>Selective Level Meter</v>
          </cell>
          <cell r="C175" t="str">
            <v>Anritsu</v>
          </cell>
          <cell r="D175" t="str">
            <v>ML422C</v>
          </cell>
          <cell r="E175" t="str">
            <v>M61540</v>
          </cell>
          <cell r="F175" t="str">
            <v>404-4151</v>
          </cell>
          <cell r="G175">
            <v>38492</v>
          </cell>
          <cell r="H175" t="str">
            <v>NIMT, NIST, NPL</v>
          </cell>
        </row>
        <row r="176">
          <cell r="A176" t="str">
            <v>SE-99152</v>
          </cell>
          <cell r="B176" t="str">
            <v>Standard Level Calibration Set</v>
          </cell>
          <cell r="C176" t="str">
            <v>Ando</v>
          </cell>
          <cell r="D176" t="str">
            <v>AD-4030</v>
          </cell>
          <cell r="E176" t="str">
            <v>59118501</v>
          </cell>
          <cell r="F176" t="str">
            <v>404-4152</v>
          </cell>
          <cell r="G176">
            <v>38474</v>
          </cell>
          <cell r="H176" t="str">
            <v>NIMT, NIST, NPL</v>
          </cell>
        </row>
        <row r="177">
          <cell r="A177" t="str">
            <v>SE-99153</v>
          </cell>
          <cell r="B177" t="str">
            <v>PAL Vector Scope</v>
          </cell>
          <cell r="C177" t="str">
            <v>Tektronix</v>
          </cell>
          <cell r="D177" t="str">
            <v>521A</v>
          </cell>
          <cell r="E177" t="str">
            <v>302676</v>
          </cell>
          <cell r="F177" t="str">
            <v>NEFE-04-0059</v>
          </cell>
          <cell r="G177">
            <v>38666</v>
          </cell>
          <cell r="H177" t="str">
            <v>NMIJ</v>
          </cell>
        </row>
        <row r="178">
          <cell r="A178" t="str">
            <v>SE-99154</v>
          </cell>
          <cell r="B178" t="str">
            <v>NTSC Vector Scope</v>
          </cell>
          <cell r="C178" t="str">
            <v>Tektronix</v>
          </cell>
          <cell r="D178" t="str">
            <v>520A</v>
          </cell>
          <cell r="E178" t="str">
            <v>300797</v>
          </cell>
          <cell r="F178" t="str">
            <v>NEFE-04-0060</v>
          </cell>
          <cell r="G178">
            <v>38666</v>
          </cell>
          <cell r="H178" t="str">
            <v>NMIJ</v>
          </cell>
        </row>
        <row r="179">
          <cell r="A179" t="str">
            <v>SE-99155</v>
          </cell>
          <cell r="B179" t="str">
            <v>NTSC TV Generator</v>
          </cell>
          <cell r="C179" t="str">
            <v>Tektronix</v>
          </cell>
          <cell r="D179" t="str">
            <v>1410</v>
          </cell>
          <cell r="E179" t="str">
            <v>301563</v>
          </cell>
          <cell r="F179" t="str">
            <v>NEFE-04-0053</v>
          </cell>
          <cell r="G179">
            <v>38666</v>
          </cell>
          <cell r="H179" t="str">
            <v>NMIJ</v>
          </cell>
        </row>
        <row r="180">
          <cell r="A180" t="str">
            <v>SE-99156</v>
          </cell>
          <cell r="B180" t="str">
            <v>PAL TV Generator</v>
          </cell>
          <cell r="C180" t="str">
            <v>Tektronix</v>
          </cell>
          <cell r="D180" t="str">
            <v>1411</v>
          </cell>
          <cell r="E180" t="str">
            <v>B012513</v>
          </cell>
          <cell r="F180" t="str">
            <v>NEFE-04-0052</v>
          </cell>
          <cell r="G180">
            <v>38666</v>
          </cell>
          <cell r="H180" t="str">
            <v>NMIJ</v>
          </cell>
        </row>
        <row r="181">
          <cell r="A181" t="str">
            <v>SE-99157</v>
          </cell>
          <cell r="B181" t="str">
            <v>Telephone Unit Tester</v>
          </cell>
          <cell r="C181" t="str">
            <v>Ando</v>
          </cell>
          <cell r="D181" t="str">
            <v>AE9303</v>
          </cell>
          <cell r="E181" t="str">
            <v>40144609</v>
          </cell>
          <cell r="F181" t="str">
            <v>404-4157</v>
          </cell>
          <cell r="G181">
            <v>38624</v>
          </cell>
          <cell r="H181" t="str">
            <v>NIMT</v>
          </cell>
        </row>
        <row r="182">
          <cell r="A182" t="str">
            <v>SE-99158</v>
          </cell>
          <cell r="B182" t="str">
            <v>Retardation Coil Set</v>
          </cell>
          <cell r="C182" t="str">
            <v>Oi Electric</v>
          </cell>
          <cell r="D182" t="str">
            <v>RC-101</v>
          </cell>
          <cell r="E182" t="str">
            <v>90369</v>
          </cell>
          <cell r="F182" t="str">
            <v>Calibration not required</v>
          </cell>
          <cell r="G182">
            <v>0</v>
          </cell>
          <cell r="H182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-05"/>
      <sheetName val="Uncert  5520A"/>
      <sheetName val="Sheet2"/>
    </sheetNames>
    <sheetDataSet>
      <sheetData sheetId="0"/>
      <sheetData sheetId="1"/>
      <sheetData sheetId="2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NIMT: EL-0228/03</v>
          </cell>
          <cell r="G3">
            <v>38280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CIC: CE 040064</v>
          </cell>
          <cell r="G6">
            <v>38643</v>
          </cell>
          <cell r="H6" t="str">
            <v>NIMT</v>
          </cell>
        </row>
        <row r="7">
          <cell r="A7" t="str">
            <v>SE-00082</v>
          </cell>
          <cell r="B7" t="str">
            <v>Digital Oscilloscope</v>
          </cell>
          <cell r="C7" t="str">
            <v>Tektronix</v>
          </cell>
          <cell r="D7" t="str">
            <v>TDS540A</v>
          </cell>
          <cell r="E7" t="str">
            <v>B011579</v>
          </cell>
          <cell r="F7" t="str">
            <v>404-4082</v>
          </cell>
          <cell r="G7">
            <v>38392</v>
          </cell>
          <cell r="H7" t="str">
            <v>NIMT, NIST</v>
          </cell>
        </row>
        <row r="8">
          <cell r="A8" t="str">
            <v>SE-00092</v>
          </cell>
          <cell r="B8" t="str">
            <v>Universal Counter</v>
          </cell>
          <cell r="C8" t="str">
            <v>Advantest</v>
          </cell>
          <cell r="D8" t="str">
            <v>TR5822</v>
          </cell>
          <cell r="E8" t="str">
            <v>30700964</v>
          </cell>
          <cell r="F8" t="str">
            <v>404-4092</v>
          </cell>
          <cell r="G8">
            <v>38468</v>
          </cell>
          <cell r="H8" t="str">
            <v>NIMT, NIST, NPL</v>
          </cell>
        </row>
        <row r="9">
          <cell r="A9" t="str">
            <v>SE-00145</v>
          </cell>
          <cell r="B9" t="str">
            <v>VHF Attenuator</v>
          </cell>
          <cell r="C9" t="str">
            <v>HP</v>
          </cell>
          <cell r="D9" t="str">
            <v>355D</v>
          </cell>
          <cell r="E9" t="str">
            <v>3646A47705</v>
          </cell>
          <cell r="F9" t="str">
            <v>404-4145</v>
          </cell>
          <cell r="G9">
            <v>38639</v>
          </cell>
          <cell r="H9" t="str">
            <v>NIMT, NIST, NPL</v>
          </cell>
        </row>
        <row r="10">
          <cell r="A10" t="str">
            <v>SE-01008</v>
          </cell>
          <cell r="B10" t="str">
            <v>Multi-Product Calibrator</v>
          </cell>
          <cell r="C10" t="str">
            <v>Fluke</v>
          </cell>
          <cell r="D10" t="str">
            <v>5520A</v>
          </cell>
          <cell r="E10" t="str">
            <v>7775007</v>
          </cell>
          <cell r="F10" t="str">
            <v>EL-0033/04</v>
          </cell>
          <cell r="G10">
            <v>38421</v>
          </cell>
          <cell r="H10" t="str">
            <v>NIMT</v>
          </cell>
        </row>
        <row r="11">
          <cell r="A11" t="str">
            <v>SE-01019</v>
          </cell>
          <cell r="B11" t="str">
            <v>Digital Voltmeter</v>
          </cell>
          <cell r="C11" t="str">
            <v>HP</v>
          </cell>
          <cell r="D11" t="str">
            <v>3455A</v>
          </cell>
          <cell r="E11" t="str">
            <v>2519A16968</v>
          </cell>
          <cell r="F11" t="str">
            <v>404-4019</v>
          </cell>
          <cell r="G11">
            <v>38589</v>
          </cell>
          <cell r="H11" t="str">
            <v>NIMT</v>
          </cell>
        </row>
        <row r="12">
          <cell r="A12" t="str">
            <v>SE-01020</v>
          </cell>
          <cell r="B12" t="str">
            <v>Digital Multimeter</v>
          </cell>
          <cell r="C12" t="str">
            <v>Agilent</v>
          </cell>
          <cell r="D12" t="str">
            <v>3458A-002</v>
          </cell>
          <cell r="E12" t="str">
            <v>2823A27401</v>
          </cell>
          <cell r="F12" t="str">
            <v>EL-0077/04</v>
          </cell>
          <cell r="G12">
            <v>38493</v>
          </cell>
          <cell r="H12" t="str">
            <v>NIMT</v>
          </cell>
        </row>
        <row r="13">
          <cell r="A13" t="str">
            <v>SE-01029</v>
          </cell>
          <cell r="B13" t="str">
            <v>High Voltage Digitalmeter</v>
          </cell>
          <cell r="C13" t="str">
            <v>Kikusui</v>
          </cell>
          <cell r="D13" t="str">
            <v>149-10A</v>
          </cell>
          <cell r="E13" t="str">
            <v>29031585</v>
          </cell>
          <cell r="F13" t="str">
            <v>104-3099</v>
          </cell>
          <cell r="G13">
            <v>38506</v>
          </cell>
          <cell r="H13" t="str">
            <v>NML, NPL</v>
          </cell>
        </row>
        <row r="14">
          <cell r="A14" t="str">
            <v>SE-01029</v>
          </cell>
          <cell r="B14" t="str">
            <v>High Voltage Digitalmeter</v>
          </cell>
          <cell r="C14" t="str">
            <v>Kikusui</v>
          </cell>
          <cell r="D14" t="str">
            <v>149-10A</v>
          </cell>
          <cell r="E14" t="str">
            <v>29031585</v>
          </cell>
          <cell r="F14" t="str">
            <v>EEL.BP.8/1047</v>
          </cell>
          <cell r="G14">
            <v>38652</v>
          </cell>
          <cell r="H14" t="str">
            <v>NIMT</v>
          </cell>
        </row>
        <row r="15">
          <cell r="A15" t="str">
            <v>SE-01031</v>
          </cell>
          <cell r="B15" t="str">
            <v>High Voltage Power Ampliflier</v>
          </cell>
          <cell r="C15" t="str">
            <v>Trek</v>
          </cell>
          <cell r="D15" t="str">
            <v>10/10B</v>
          </cell>
          <cell r="E15" t="str">
            <v>560</v>
          </cell>
          <cell r="F15" t="str">
            <v>104-3150</v>
          </cell>
          <cell r="G15">
            <v>38548</v>
          </cell>
          <cell r="H15" t="str">
            <v>NML, NPL</v>
          </cell>
        </row>
        <row r="16">
          <cell r="A16" t="str">
            <v>SE-01077</v>
          </cell>
          <cell r="B16" t="str">
            <v>LCR Standard</v>
          </cell>
          <cell r="C16" t="str">
            <v>Sun JEM</v>
          </cell>
          <cell r="D16" t="str">
            <v>6100A</v>
          </cell>
          <cell r="E16" t="str">
            <v>990149</v>
          </cell>
          <cell r="F16" t="str">
            <v>404-4077</v>
          </cell>
          <cell r="G16">
            <v>38364</v>
          </cell>
          <cell r="H16" t="str">
            <v>NIMT, NMIJ</v>
          </cell>
        </row>
        <row r="17">
          <cell r="A17" t="str">
            <v>SE-01083</v>
          </cell>
          <cell r="B17" t="str">
            <v>Oscilloscope Calibrator</v>
          </cell>
          <cell r="C17" t="str">
            <v>Tektronix</v>
          </cell>
          <cell r="D17" t="str">
            <v>TM5003</v>
          </cell>
          <cell r="E17" t="str">
            <v>0010716</v>
          </cell>
          <cell r="F17" t="str">
            <v>Do not used this equipment</v>
          </cell>
          <cell r="G17">
            <v>0</v>
          </cell>
          <cell r="H17">
            <v>0</v>
          </cell>
        </row>
        <row r="18">
          <cell r="A18" t="str">
            <v>SE-01084</v>
          </cell>
          <cell r="B18" t="str">
            <v>Digitizing Oscilloscope</v>
          </cell>
          <cell r="C18" t="str">
            <v>HP</v>
          </cell>
          <cell r="D18" t="str">
            <v>54110D</v>
          </cell>
          <cell r="E18" t="str">
            <v>2733A01047</v>
          </cell>
          <cell r="F18" t="str">
            <v>404-4084</v>
          </cell>
          <cell r="G18">
            <v>38416</v>
          </cell>
          <cell r="H18" t="str">
            <v>NIMT, NIST</v>
          </cell>
        </row>
        <row r="19">
          <cell r="A19" t="str">
            <v>SE-02041</v>
          </cell>
          <cell r="B19" t="str">
            <v>Standard Resistor : 1Ohm</v>
          </cell>
          <cell r="C19" t="str">
            <v>Yokogawa</v>
          </cell>
          <cell r="D19" t="str">
            <v>2782-1</v>
          </cell>
          <cell r="E19" t="str">
            <v>N70G37</v>
          </cell>
          <cell r="F19" t="str">
            <v>NIMT: EL-0111/04</v>
          </cell>
          <cell r="G19">
            <v>38519</v>
          </cell>
          <cell r="H19" t="str">
            <v>NIMT</v>
          </cell>
        </row>
        <row r="20">
          <cell r="A20" t="str">
            <v>SE-02043</v>
          </cell>
          <cell r="B20" t="str">
            <v>Standard Resistor : 10Ohm</v>
          </cell>
          <cell r="C20" t="str">
            <v>Yokogawa</v>
          </cell>
          <cell r="D20">
            <v>2782</v>
          </cell>
          <cell r="E20" t="str">
            <v>N70E82</v>
          </cell>
          <cell r="F20" t="str">
            <v>404-4043</v>
          </cell>
          <cell r="G20">
            <v>38595</v>
          </cell>
          <cell r="H20" t="str">
            <v>NIMT</v>
          </cell>
        </row>
        <row r="21">
          <cell r="A21" t="str">
            <v>SE-02045</v>
          </cell>
          <cell r="B21" t="str">
            <v>Standard Resistor : 100Ohm</v>
          </cell>
          <cell r="C21" t="str">
            <v>Yokogawa</v>
          </cell>
          <cell r="D21">
            <v>2782</v>
          </cell>
          <cell r="E21" t="str">
            <v>N0D70</v>
          </cell>
          <cell r="F21" t="str">
            <v>404-4045</v>
          </cell>
          <cell r="G21">
            <v>38595</v>
          </cell>
          <cell r="H21" t="str">
            <v>NIMT</v>
          </cell>
        </row>
        <row r="22">
          <cell r="A22" t="str">
            <v>SE-02054</v>
          </cell>
          <cell r="B22" t="str">
            <v>Standard Resistor : 100GOhm</v>
          </cell>
          <cell r="C22" t="str">
            <v>Advantest</v>
          </cell>
          <cell r="D22" t="str">
            <v>TR45-11</v>
          </cell>
          <cell r="E22" t="str">
            <v>30820002</v>
          </cell>
          <cell r="F22" t="str">
            <v>NIMT: EL-0259/03</v>
          </cell>
          <cell r="G22">
            <v>38708</v>
          </cell>
          <cell r="H22" t="str">
            <v>NIMT</v>
          </cell>
        </row>
        <row r="23">
          <cell r="A23" t="str">
            <v>SE-02055</v>
          </cell>
          <cell r="B23" t="str">
            <v>Standard Resistor : 1 kOhm</v>
          </cell>
          <cell r="C23" t="str">
            <v>Yokogawa</v>
          </cell>
          <cell r="D23" t="str">
            <v>2782-1k</v>
          </cell>
          <cell r="E23" t="str">
            <v>N0D79</v>
          </cell>
          <cell r="F23" t="str">
            <v>NIMT: EL-0257/03</v>
          </cell>
          <cell r="G23">
            <v>38708</v>
          </cell>
          <cell r="H23" t="str">
            <v>NIMT</v>
          </cell>
        </row>
        <row r="24">
          <cell r="A24" t="str">
            <v>SE-02056</v>
          </cell>
          <cell r="B24" t="str">
            <v>Standard Resistor : 1TOhm</v>
          </cell>
          <cell r="C24" t="str">
            <v>Advantest</v>
          </cell>
          <cell r="D24" t="str">
            <v>TR45-12</v>
          </cell>
          <cell r="E24" t="str">
            <v>30980009</v>
          </cell>
          <cell r="F24" t="str">
            <v>NIMT: EL-0258/03</v>
          </cell>
          <cell r="G24">
            <v>38708</v>
          </cell>
          <cell r="H24" t="str">
            <v>NIMT</v>
          </cell>
        </row>
        <row r="25">
          <cell r="A25" t="str">
            <v>SE-02080</v>
          </cell>
          <cell r="B25" t="str">
            <v>CD Jitter calibrator</v>
          </cell>
          <cell r="C25" t="str">
            <v>Act Electronics</v>
          </cell>
          <cell r="D25" t="str">
            <v>3901</v>
          </cell>
          <cell r="E25" t="str">
            <v>D1KF0117</v>
          </cell>
          <cell r="F25" t="str">
            <v>404-4080</v>
          </cell>
          <cell r="G25">
            <v>38439</v>
          </cell>
          <cell r="H25" t="str">
            <v>NIMT</v>
          </cell>
        </row>
        <row r="26">
          <cell r="A26" t="str">
            <v>SE-02108</v>
          </cell>
          <cell r="B26" t="str">
            <v>Power Meter</v>
          </cell>
          <cell r="C26" t="str">
            <v>HP</v>
          </cell>
          <cell r="D26" t="str">
            <v>436A</v>
          </cell>
          <cell r="E26" t="str">
            <v>2347A17119</v>
          </cell>
          <cell r="F26" t="str">
            <v>404-4108</v>
          </cell>
          <cell r="G26">
            <v>38478</v>
          </cell>
          <cell r="H26" t="str">
            <v>NIMT, NIST, NPL</v>
          </cell>
        </row>
        <row r="27">
          <cell r="A27" t="str">
            <v>SE-02120</v>
          </cell>
          <cell r="B27" t="str">
            <v>Power Sensor : 50Ohm</v>
          </cell>
          <cell r="C27" t="str">
            <v>HP</v>
          </cell>
          <cell r="D27" t="str">
            <v>8484A</v>
          </cell>
          <cell r="E27" t="str">
            <v>2645A26129</v>
          </cell>
          <cell r="F27" t="str">
            <v>Thai Air: 104-4005</v>
          </cell>
          <cell r="G27">
            <v>38794</v>
          </cell>
          <cell r="H27" t="str">
            <v>NIST, NPL</v>
          </cell>
        </row>
        <row r="28">
          <cell r="A28" t="str">
            <v>SE-02121</v>
          </cell>
          <cell r="B28" t="str">
            <v>Power Sensor : 50Ohm</v>
          </cell>
          <cell r="C28" t="str">
            <v>HP</v>
          </cell>
          <cell r="D28" t="str">
            <v>8481A</v>
          </cell>
          <cell r="E28" t="str">
            <v>US37292380</v>
          </cell>
          <cell r="F28" t="str">
            <v>Thai Air: 104-4006</v>
          </cell>
          <cell r="G28">
            <v>38794</v>
          </cell>
          <cell r="H28" t="str">
            <v>NIST, NPL</v>
          </cell>
        </row>
        <row r="29">
          <cell r="A29" t="str">
            <v>SE-02132</v>
          </cell>
          <cell r="B29" t="str">
            <v>7mm Calibration Kit</v>
          </cell>
          <cell r="C29" t="str">
            <v>HP</v>
          </cell>
          <cell r="D29" t="str">
            <v>85031B</v>
          </cell>
          <cell r="E29" t="str">
            <v>SE02132</v>
          </cell>
          <cell r="F29" t="str">
            <v>404-4132</v>
          </cell>
          <cell r="G29">
            <v>38431</v>
          </cell>
          <cell r="H29" t="str">
            <v>NIMT, NIST, NPL</v>
          </cell>
        </row>
        <row r="30">
          <cell r="A30" t="str">
            <v>SE-02133</v>
          </cell>
          <cell r="B30" t="str">
            <v>Type N Calibration Kit</v>
          </cell>
          <cell r="C30" t="str">
            <v>HP</v>
          </cell>
          <cell r="D30" t="str">
            <v>85032B</v>
          </cell>
          <cell r="E30" t="str">
            <v>SE02133</v>
          </cell>
          <cell r="F30" t="str">
            <v>404-4133</v>
          </cell>
          <cell r="G30">
            <v>38431</v>
          </cell>
          <cell r="H30" t="str">
            <v>NIMT, NIST, NPL</v>
          </cell>
        </row>
        <row r="31">
          <cell r="A31" t="str">
            <v>SE-02134</v>
          </cell>
          <cell r="B31" t="str">
            <v>75Ohm Calibration Kit</v>
          </cell>
          <cell r="C31" t="str">
            <v>HP</v>
          </cell>
          <cell r="D31" t="str">
            <v>85036B</v>
          </cell>
          <cell r="E31" t="str">
            <v>04336 &amp; 03499</v>
          </cell>
          <cell r="F31" t="str">
            <v>404-4134</v>
          </cell>
          <cell r="G31">
            <v>38431</v>
          </cell>
          <cell r="H31" t="str">
            <v>NIMT, NIST, NPL</v>
          </cell>
        </row>
        <row r="32">
          <cell r="A32" t="str">
            <v>SE-02135</v>
          </cell>
          <cell r="B32" t="str">
            <v>RF Fixed Attenuator : 3dB</v>
          </cell>
          <cell r="C32" t="str">
            <v>HP</v>
          </cell>
          <cell r="D32" t="str">
            <v>8492A-003</v>
          </cell>
          <cell r="E32" t="str">
            <v>06974</v>
          </cell>
          <cell r="F32" t="str">
            <v>404-4135</v>
          </cell>
          <cell r="G32">
            <v>38467</v>
          </cell>
          <cell r="H32" t="str">
            <v>NIMT, NIST, NPL</v>
          </cell>
        </row>
        <row r="33">
          <cell r="A33" t="str">
            <v>SE-02136</v>
          </cell>
          <cell r="B33" t="str">
            <v>RF Fixed Attenuator : 6dB</v>
          </cell>
          <cell r="C33" t="str">
            <v>HP</v>
          </cell>
          <cell r="D33" t="str">
            <v>8492A-006</v>
          </cell>
          <cell r="E33" t="str">
            <v>4825</v>
          </cell>
          <cell r="F33" t="str">
            <v>404-4136</v>
          </cell>
          <cell r="G33">
            <v>38467</v>
          </cell>
          <cell r="H33" t="str">
            <v>NIMT, NIST, NPL</v>
          </cell>
        </row>
        <row r="34">
          <cell r="A34" t="str">
            <v>SE-02137</v>
          </cell>
          <cell r="B34" t="str">
            <v>RF Fixed Attenuator : 6dB</v>
          </cell>
          <cell r="C34" t="str">
            <v>Tektronix</v>
          </cell>
          <cell r="D34" t="str">
            <v>011-0069-02</v>
          </cell>
          <cell r="E34" t="str">
            <v>SE02137</v>
          </cell>
          <cell r="F34" t="str">
            <v>404-4137</v>
          </cell>
          <cell r="G34">
            <v>38533</v>
          </cell>
          <cell r="H34" t="str">
            <v>NIMT, NIST, NPL</v>
          </cell>
        </row>
        <row r="35">
          <cell r="A35" t="str">
            <v>SE-02138</v>
          </cell>
          <cell r="B35" t="str">
            <v>RF Fixed Attenuator : 10dB</v>
          </cell>
          <cell r="C35" t="str">
            <v>HP</v>
          </cell>
          <cell r="D35" t="str">
            <v>8492A-010</v>
          </cell>
          <cell r="E35" t="str">
            <v>6035</v>
          </cell>
          <cell r="F35" t="str">
            <v>404-4138</v>
          </cell>
          <cell r="G35">
            <v>38467</v>
          </cell>
          <cell r="H35" t="str">
            <v>NIMT, NIST, NPL</v>
          </cell>
        </row>
        <row r="36">
          <cell r="A36" t="str">
            <v>SE-02139</v>
          </cell>
          <cell r="B36" t="str">
            <v>RF Fixed Attenuator : 14dB</v>
          </cell>
          <cell r="C36" t="str">
            <v>Tektronix</v>
          </cell>
          <cell r="D36" t="str">
            <v>011-0060-02</v>
          </cell>
          <cell r="E36" t="str">
            <v>SE02139</v>
          </cell>
          <cell r="F36" t="str">
            <v>404-4139</v>
          </cell>
          <cell r="G36">
            <v>38533</v>
          </cell>
          <cell r="H36" t="str">
            <v>NIMT, NIST, NPL</v>
          </cell>
        </row>
        <row r="37">
          <cell r="A37" t="str">
            <v>SE-02140</v>
          </cell>
          <cell r="B37" t="str">
            <v>RF Fixed Attenuator : 20dB</v>
          </cell>
          <cell r="C37" t="str">
            <v>HP</v>
          </cell>
          <cell r="D37" t="str">
            <v>8492A-020</v>
          </cell>
          <cell r="E37" t="str">
            <v>12399</v>
          </cell>
          <cell r="F37" t="str">
            <v>404-4140</v>
          </cell>
          <cell r="G37">
            <v>38467</v>
          </cell>
          <cell r="H37" t="str">
            <v>NIMT, NIST, NPL</v>
          </cell>
        </row>
        <row r="38">
          <cell r="A38" t="str">
            <v>SE-02141</v>
          </cell>
          <cell r="B38" t="str">
            <v>RF Fixed Attenuator : 20dB</v>
          </cell>
          <cell r="C38" t="str">
            <v>Tektronix</v>
          </cell>
          <cell r="D38" t="str">
            <v>011-0059-02</v>
          </cell>
          <cell r="E38" t="str">
            <v>SE02141</v>
          </cell>
          <cell r="F38" t="str">
            <v>404-4141</v>
          </cell>
          <cell r="G38">
            <v>38533</v>
          </cell>
          <cell r="H38" t="str">
            <v>NIMT, NIST, NPL</v>
          </cell>
        </row>
        <row r="39">
          <cell r="A39" t="str">
            <v>SE-02142</v>
          </cell>
          <cell r="B39" t="str">
            <v>RF Fixed Attenuator : 20dB</v>
          </cell>
          <cell r="C39" t="str">
            <v>Tektronix</v>
          </cell>
          <cell r="D39" t="str">
            <v>011-0059-02</v>
          </cell>
          <cell r="E39" t="str">
            <v>SE02142</v>
          </cell>
          <cell r="F39" t="str">
            <v>404-4142</v>
          </cell>
          <cell r="G39">
            <v>38533</v>
          </cell>
          <cell r="H39" t="str">
            <v>NIMT, NIST, NPL</v>
          </cell>
        </row>
        <row r="40">
          <cell r="A40" t="str">
            <v>SE-02160</v>
          </cell>
          <cell r="B40" t="str">
            <v>Streo Signal Demodulator</v>
          </cell>
          <cell r="C40" t="str">
            <v>Meguro</v>
          </cell>
          <cell r="D40" t="str">
            <v>MDA456A</v>
          </cell>
          <cell r="E40" t="str">
            <v>71020150</v>
          </cell>
          <cell r="F40" t="str">
            <v>404-4160</v>
          </cell>
          <cell r="G40">
            <v>38390</v>
          </cell>
          <cell r="H40" t="str">
            <v>NIMT, NIST, NPL</v>
          </cell>
        </row>
        <row r="41">
          <cell r="A41" t="str">
            <v>SE-02161</v>
          </cell>
          <cell r="B41" t="str">
            <v>Digital Multimeter</v>
          </cell>
          <cell r="C41" t="str">
            <v>HP</v>
          </cell>
          <cell r="D41" t="str">
            <v>3478A</v>
          </cell>
          <cell r="E41" t="str">
            <v>2911A58311</v>
          </cell>
          <cell r="F41" t="str">
            <v>Do not used this equipment</v>
          </cell>
          <cell r="G41">
            <v>0</v>
          </cell>
          <cell r="H41">
            <v>0</v>
          </cell>
        </row>
        <row r="42">
          <cell r="A42" t="str">
            <v>SE-02162</v>
          </cell>
          <cell r="B42" t="str">
            <v>Oscilloscope</v>
          </cell>
          <cell r="C42" t="str">
            <v>Panasonic</v>
          </cell>
          <cell r="D42" t="str">
            <v>VP-5512A</v>
          </cell>
          <cell r="E42" t="str">
            <v>059299D125</v>
          </cell>
          <cell r="F42" t="str">
            <v>404-4162</v>
          </cell>
          <cell r="G42">
            <v>38574</v>
          </cell>
          <cell r="H42" t="str">
            <v>NIMT, NIST</v>
          </cell>
        </row>
        <row r="43">
          <cell r="A43" t="str">
            <v>SE-03007</v>
          </cell>
          <cell r="B43" t="str">
            <v>Multi-Function Calibrator</v>
          </cell>
          <cell r="C43" t="str">
            <v>Fluke</v>
          </cell>
          <cell r="D43" t="str">
            <v>5700A-Wideband</v>
          </cell>
          <cell r="E43" t="str">
            <v>4870012</v>
          </cell>
          <cell r="F43" t="str">
            <v>404-4007</v>
          </cell>
          <cell r="G43">
            <v>38545</v>
          </cell>
          <cell r="H43" t="str">
            <v>NIMT, NIST</v>
          </cell>
        </row>
        <row r="44">
          <cell r="A44" t="str">
            <v>SE-03163</v>
          </cell>
          <cell r="B44" t="str">
            <v>Digital Multimeter</v>
          </cell>
          <cell r="C44" t="str">
            <v>Tektronix</v>
          </cell>
          <cell r="D44" t="str">
            <v>DM2510G</v>
          </cell>
          <cell r="E44" t="str">
            <v>TW50382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SE-03164</v>
          </cell>
          <cell r="B45" t="str">
            <v>Digital Multimeter</v>
          </cell>
          <cell r="C45" t="str">
            <v>Fluke</v>
          </cell>
          <cell r="D45" t="str">
            <v>8840A</v>
          </cell>
          <cell r="E45" t="str">
            <v>5061032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SE-03165</v>
          </cell>
          <cell r="B46" t="str">
            <v>Universal Counter</v>
          </cell>
          <cell r="C46" t="str">
            <v>Agilent</v>
          </cell>
          <cell r="D46" t="str">
            <v>53132A</v>
          </cell>
          <cell r="E46" t="str">
            <v>SG40003568</v>
          </cell>
          <cell r="F46" t="str">
            <v>404-4165</v>
          </cell>
          <cell r="G46">
            <v>38498</v>
          </cell>
          <cell r="H46" t="str">
            <v>NIMT, NIST, NPL</v>
          </cell>
        </row>
        <row r="47">
          <cell r="A47" t="str">
            <v>SE-03166</v>
          </cell>
          <cell r="B47" t="str">
            <v>Fixed Attenuator : 30dB</v>
          </cell>
          <cell r="C47" t="str">
            <v>Agilent</v>
          </cell>
          <cell r="D47" t="str">
            <v>8493C-030</v>
          </cell>
          <cell r="E47" t="str">
            <v>58665</v>
          </cell>
          <cell r="F47" t="str">
            <v>8493C58665</v>
          </cell>
          <cell r="G47">
            <v>38847</v>
          </cell>
          <cell r="H47" t="str">
            <v>NIST</v>
          </cell>
        </row>
        <row r="48">
          <cell r="A48" t="str">
            <v>SE-03167</v>
          </cell>
          <cell r="B48" t="str">
            <v>Fixed Attenuator : 40dB</v>
          </cell>
          <cell r="C48" t="str">
            <v>Agilent</v>
          </cell>
          <cell r="D48" t="str">
            <v>8493C-040</v>
          </cell>
          <cell r="E48" t="str">
            <v>59204</v>
          </cell>
          <cell r="F48" t="str">
            <v>8493C59204</v>
          </cell>
          <cell r="G48">
            <v>38847</v>
          </cell>
          <cell r="H48" t="str">
            <v>NIST</v>
          </cell>
        </row>
        <row r="49">
          <cell r="A49" t="str">
            <v>SE-03168</v>
          </cell>
          <cell r="B49" t="str">
            <v>Spectrum Analyzer</v>
          </cell>
          <cell r="C49" t="str">
            <v>Advantest</v>
          </cell>
          <cell r="D49" t="str">
            <v>R3465</v>
          </cell>
          <cell r="E49" t="str">
            <v>B010264</v>
          </cell>
          <cell r="F49" t="str">
            <v>404-4168</v>
          </cell>
          <cell r="G49">
            <v>38536</v>
          </cell>
          <cell r="H49" t="str">
            <v>NIMT, NIST, NPL</v>
          </cell>
        </row>
        <row r="50">
          <cell r="A50" t="str">
            <v>SE-03169</v>
          </cell>
          <cell r="B50" t="str">
            <v>Synthesized Func./Sweep Gen.</v>
          </cell>
          <cell r="C50" t="str">
            <v>HP</v>
          </cell>
          <cell r="D50" t="str">
            <v>3325B</v>
          </cell>
          <cell r="E50" t="str">
            <v>2847A05348</v>
          </cell>
          <cell r="F50" t="str">
            <v>404-4169</v>
          </cell>
          <cell r="G50">
            <v>38536</v>
          </cell>
          <cell r="H50" t="str">
            <v>NIMT, NIST, NPL</v>
          </cell>
        </row>
        <row r="51">
          <cell r="A51" t="str">
            <v>SE-03170</v>
          </cell>
          <cell r="B51" t="str">
            <v>Standard Resistor : 100kOhm</v>
          </cell>
          <cell r="C51" t="str">
            <v>Yokogawa</v>
          </cell>
          <cell r="D51" t="str">
            <v>2792-100k</v>
          </cell>
          <cell r="E51" t="str">
            <v>N74A10</v>
          </cell>
          <cell r="F51" t="str">
            <v>NIMT: EL-0256/03</v>
          </cell>
          <cell r="G51">
            <v>38708</v>
          </cell>
          <cell r="H51" t="str">
            <v>NIST</v>
          </cell>
        </row>
        <row r="52">
          <cell r="A52" t="str">
            <v>SE-03171</v>
          </cell>
          <cell r="B52" t="str">
            <v>Standard Resistor : 10kOhm</v>
          </cell>
          <cell r="C52" t="str">
            <v>Yokogawa</v>
          </cell>
          <cell r="D52" t="str">
            <v>2782-10k</v>
          </cell>
          <cell r="E52" t="str">
            <v>N9K123</v>
          </cell>
          <cell r="F52" t="str">
            <v>NIMT: EL-0255/03</v>
          </cell>
          <cell r="G52">
            <v>38708</v>
          </cell>
          <cell r="H52" t="str">
            <v>NIST</v>
          </cell>
        </row>
        <row r="53">
          <cell r="A53" t="str">
            <v>SE-03172</v>
          </cell>
          <cell r="B53" t="str">
            <v>Calibration Standard</v>
          </cell>
          <cell r="C53" t="str">
            <v>HP</v>
          </cell>
          <cell r="D53" t="str">
            <v>16074A</v>
          </cell>
          <cell r="E53" t="str">
            <v>2325J00540</v>
          </cell>
          <cell r="F53" t="str">
            <v>404-4172</v>
          </cell>
          <cell r="G53">
            <v>38574</v>
          </cell>
          <cell r="H53" t="str">
            <v>NIMT, NMIJ</v>
          </cell>
        </row>
        <row r="54">
          <cell r="A54" t="str">
            <v>SE-04173</v>
          </cell>
          <cell r="B54" t="str">
            <v>Digital Multimeter</v>
          </cell>
          <cell r="C54" t="str">
            <v>Agilent</v>
          </cell>
          <cell r="D54" t="str">
            <v>34401A</v>
          </cell>
          <cell r="E54" t="str">
            <v>MY41051778</v>
          </cell>
          <cell r="F54" t="str">
            <v>ELE/G-04/0092</v>
          </cell>
          <cell r="G54">
            <v>38533</v>
          </cell>
          <cell r="H54" t="str">
            <v>NIMT</v>
          </cell>
        </row>
        <row r="55">
          <cell r="A55" t="str">
            <v>SE-04174</v>
          </cell>
          <cell r="B55" t="str">
            <v>Multi-Product Calibrator</v>
          </cell>
          <cell r="C55" t="str">
            <v>Fluke</v>
          </cell>
          <cell r="D55" t="str">
            <v>5520A + SC600</v>
          </cell>
          <cell r="E55" t="str">
            <v>7395202</v>
          </cell>
          <cell r="F55" t="str">
            <v>404-4174</v>
          </cell>
          <cell r="G55">
            <v>38625</v>
          </cell>
          <cell r="H55" t="str">
            <v>NIMT</v>
          </cell>
        </row>
        <row r="56">
          <cell r="A56" t="str">
            <v>SE-04175</v>
          </cell>
          <cell r="B56" t="str">
            <v>VSA Series Transmitter Tester</v>
          </cell>
          <cell r="C56" t="str">
            <v>HP</v>
          </cell>
          <cell r="D56" t="str">
            <v>E4406A</v>
          </cell>
          <cell r="E56" t="str">
            <v>US39480731</v>
          </cell>
          <cell r="F56" t="str">
            <v>404-4175</v>
          </cell>
          <cell r="G56">
            <v>38655</v>
          </cell>
          <cell r="H56" t="str">
            <v>NIMT, NIST, NPL</v>
          </cell>
        </row>
        <row r="57">
          <cell r="A57" t="str">
            <v>SE-04176</v>
          </cell>
          <cell r="B57" t="str">
            <v>8360 Series Synthesized Sweeper</v>
          </cell>
          <cell r="C57" t="str">
            <v>HP</v>
          </cell>
          <cell r="D57" t="str">
            <v>83260A</v>
          </cell>
          <cell r="E57" t="str">
            <v>3009A00390</v>
          </cell>
          <cell r="F57" t="str">
            <v>404-4176</v>
          </cell>
          <cell r="G57">
            <v>0</v>
          </cell>
          <cell r="H57" t="str">
            <v>NIMT, NIST, NPL</v>
          </cell>
        </row>
        <row r="58">
          <cell r="A58" t="str">
            <v>SE-04177</v>
          </cell>
          <cell r="B58" t="str">
            <v>ESG-D Series Signal Generator</v>
          </cell>
          <cell r="C58" t="str">
            <v>HP</v>
          </cell>
          <cell r="D58" t="str">
            <v>E4433B</v>
          </cell>
          <cell r="E58" t="str">
            <v>US39341036</v>
          </cell>
          <cell r="F58" t="str">
            <v>404-4177</v>
          </cell>
          <cell r="G58">
            <v>0</v>
          </cell>
          <cell r="H58" t="str">
            <v>NIMT, NIST, NPL</v>
          </cell>
        </row>
        <row r="59">
          <cell r="A59" t="str">
            <v>SE-04178</v>
          </cell>
          <cell r="B59" t="str">
            <v>Power Meter</v>
          </cell>
          <cell r="C59" t="str">
            <v>HP</v>
          </cell>
          <cell r="D59" t="str">
            <v>E4419B</v>
          </cell>
          <cell r="E59">
            <v>0</v>
          </cell>
          <cell r="F59" t="str">
            <v>404-4178</v>
          </cell>
          <cell r="G59">
            <v>0</v>
          </cell>
          <cell r="H59" t="str">
            <v>NIMT, NIST, NPL</v>
          </cell>
        </row>
        <row r="60">
          <cell r="A60" t="str">
            <v>SE-04179</v>
          </cell>
          <cell r="B60" t="str">
            <v>AC Measurement System</v>
          </cell>
          <cell r="C60" t="str">
            <v>Fluke</v>
          </cell>
          <cell r="D60" t="str">
            <v>5790A-WB</v>
          </cell>
          <cell r="E60" t="str">
            <v>5510033</v>
          </cell>
          <cell r="F60" t="str">
            <v>404-4179</v>
          </cell>
          <cell r="G60">
            <v>38403</v>
          </cell>
          <cell r="H60" t="str">
            <v>NMIJ</v>
          </cell>
        </row>
        <row r="61">
          <cell r="A61" t="str">
            <v>SE-99001</v>
          </cell>
          <cell r="B61" t="str">
            <v>DC Standard</v>
          </cell>
          <cell r="C61" t="str">
            <v>Fluke</v>
          </cell>
          <cell r="D61" t="str">
            <v>732B</v>
          </cell>
          <cell r="E61" t="str">
            <v>7135010</v>
          </cell>
          <cell r="F61" t="str">
            <v>NIMT: EL-0032/04</v>
          </cell>
          <cell r="G61">
            <v>38766</v>
          </cell>
          <cell r="H61" t="str">
            <v>NIMT</v>
          </cell>
        </row>
        <row r="62">
          <cell r="A62" t="str">
            <v>SE-99003</v>
          </cell>
          <cell r="B62" t="str">
            <v>Calibrator/Source</v>
          </cell>
          <cell r="C62" t="str">
            <v>Keithley</v>
          </cell>
          <cell r="D62">
            <v>263</v>
          </cell>
          <cell r="E62" t="str">
            <v>0561936</v>
          </cell>
          <cell r="F62" t="str">
            <v>403-4003</v>
          </cell>
          <cell r="G62">
            <v>38339</v>
          </cell>
          <cell r="H62" t="str">
            <v>NIMT</v>
          </cell>
        </row>
        <row r="63">
          <cell r="A63" t="str">
            <v>SE-99004</v>
          </cell>
          <cell r="B63" t="str">
            <v>DC Calibration Set</v>
          </cell>
          <cell r="C63" t="str">
            <v>Yokogawa</v>
          </cell>
          <cell r="D63">
            <v>2560</v>
          </cell>
          <cell r="E63" t="str">
            <v>55BL9039</v>
          </cell>
          <cell r="F63" t="str">
            <v>ELE/G-04/0066</v>
          </cell>
          <cell r="G63">
            <v>38504</v>
          </cell>
          <cell r="H63" t="str">
            <v>NIMT, NIST</v>
          </cell>
        </row>
        <row r="64">
          <cell r="A64" t="str">
            <v>SE-99005</v>
          </cell>
          <cell r="B64" t="str">
            <v>AC Voltage Current Standard</v>
          </cell>
          <cell r="C64" t="str">
            <v>Yokogawa</v>
          </cell>
          <cell r="D64" t="str">
            <v>2558-00</v>
          </cell>
          <cell r="E64" t="str">
            <v>55AY9023</v>
          </cell>
          <cell r="F64" t="str">
            <v>ELE/G-04/0065</v>
          </cell>
          <cell r="G64">
            <v>38504</v>
          </cell>
          <cell r="H64" t="str">
            <v>NIMT, NIST</v>
          </cell>
        </row>
        <row r="65">
          <cell r="A65" t="str">
            <v>SE-99006</v>
          </cell>
          <cell r="B65" t="str">
            <v>Multi-Product Calibrator</v>
          </cell>
          <cell r="C65" t="str">
            <v>Fluke</v>
          </cell>
          <cell r="D65" t="str">
            <v>5500A-SC300</v>
          </cell>
          <cell r="E65" t="str">
            <v>6490021</v>
          </cell>
          <cell r="F65" t="str">
            <v>404-4006</v>
          </cell>
          <cell r="G65">
            <v>38386</v>
          </cell>
          <cell r="H65" t="str">
            <v>NIMT, NIST</v>
          </cell>
        </row>
        <row r="66">
          <cell r="A66" t="str">
            <v>SE-99010</v>
          </cell>
          <cell r="B66" t="str">
            <v>Amplifier</v>
          </cell>
          <cell r="C66" t="str">
            <v>Fluke</v>
          </cell>
          <cell r="D66" t="str">
            <v>5725A</v>
          </cell>
          <cell r="E66" t="str">
            <v>6485001</v>
          </cell>
          <cell r="F66" t="str">
            <v>NIMT: EL-0229/03</v>
          </cell>
          <cell r="G66">
            <v>38280</v>
          </cell>
          <cell r="H66" t="str">
            <v>NIMT</v>
          </cell>
        </row>
        <row r="67">
          <cell r="A67" t="str">
            <v>SE-99011</v>
          </cell>
          <cell r="B67" t="str">
            <v>Portable Calibrator</v>
          </cell>
          <cell r="C67" t="str">
            <v>Yokogawa</v>
          </cell>
          <cell r="D67">
            <v>2422</v>
          </cell>
          <cell r="E67" t="str">
            <v>65MD0433</v>
          </cell>
          <cell r="F67" t="str">
            <v>404-4011</v>
          </cell>
          <cell r="G67">
            <v>38358</v>
          </cell>
          <cell r="H67" t="str">
            <v>NIMT</v>
          </cell>
        </row>
        <row r="68">
          <cell r="A68" t="str">
            <v>SE-99012</v>
          </cell>
          <cell r="B68" t="str">
            <v>Digital Multimeter</v>
          </cell>
          <cell r="C68" t="str">
            <v>HP</v>
          </cell>
          <cell r="D68" t="str">
            <v>3458A-002</v>
          </cell>
          <cell r="E68" t="str">
            <v>2823A12137</v>
          </cell>
          <cell r="F68" t="str">
            <v>404-4012</v>
          </cell>
          <cell r="G68">
            <v>38694</v>
          </cell>
          <cell r="H68" t="str">
            <v>NIMT</v>
          </cell>
        </row>
        <row r="69">
          <cell r="A69" t="str">
            <v>SE-99013</v>
          </cell>
          <cell r="B69" t="str">
            <v>RMS Voltmeter</v>
          </cell>
          <cell r="C69" t="str">
            <v>HP</v>
          </cell>
          <cell r="D69" t="str">
            <v>3400B</v>
          </cell>
          <cell r="E69" t="str">
            <v>3241A01159</v>
          </cell>
          <cell r="F69" t="str">
            <v>404-4013</v>
          </cell>
          <cell r="G69">
            <v>38360</v>
          </cell>
          <cell r="H69" t="str">
            <v>NIMT, NIST</v>
          </cell>
        </row>
        <row r="70">
          <cell r="A70" t="str">
            <v>SE-99014</v>
          </cell>
          <cell r="B70" t="str">
            <v>Digital Multimeter</v>
          </cell>
          <cell r="C70" t="str">
            <v>HP</v>
          </cell>
          <cell r="D70" t="str">
            <v>34401A</v>
          </cell>
          <cell r="E70" t="str">
            <v>US36051808</v>
          </cell>
          <cell r="F70" t="str">
            <v>404-4014</v>
          </cell>
          <cell r="G70">
            <v>38480</v>
          </cell>
          <cell r="H70" t="str">
            <v>NIMT</v>
          </cell>
        </row>
        <row r="71">
          <cell r="A71" t="str">
            <v>SE-99015</v>
          </cell>
          <cell r="B71" t="str">
            <v>Digital Multimeter</v>
          </cell>
          <cell r="C71" t="str">
            <v>Yokogawa</v>
          </cell>
          <cell r="D71" t="str">
            <v>7537-01</v>
          </cell>
          <cell r="E71" t="str">
            <v>8C00496</v>
          </cell>
          <cell r="F71" t="str">
            <v>ELE/G-04/0055</v>
          </cell>
          <cell r="G71">
            <v>38483</v>
          </cell>
          <cell r="H71" t="str">
            <v>NIMT</v>
          </cell>
        </row>
        <row r="72">
          <cell r="A72" t="str">
            <v>SE-99016</v>
          </cell>
          <cell r="B72" t="str">
            <v>Digital Electrometer</v>
          </cell>
          <cell r="C72" t="str">
            <v>Keithley</v>
          </cell>
          <cell r="D72">
            <v>617</v>
          </cell>
          <cell r="E72" t="str">
            <v>0563306</v>
          </cell>
          <cell r="F72" t="str">
            <v>403-4016</v>
          </cell>
          <cell r="G72">
            <v>38336</v>
          </cell>
          <cell r="H72" t="str">
            <v>NIMT</v>
          </cell>
        </row>
        <row r="73">
          <cell r="A73" t="str">
            <v>SE-99017</v>
          </cell>
          <cell r="B73" t="str">
            <v>Multifunction Transfer Standard</v>
          </cell>
          <cell r="C73" t="str">
            <v>Wavetek</v>
          </cell>
          <cell r="D73" t="str">
            <v>4950</v>
          </cell>
          <cell r="E73" t="str">
            <v>38173</v>
          </cell>
          <cell r="F73" t="str">
            <v>ELE-04/1041</v>
          </cell>
          <cell r="G73">
            <v>38387</v>
          </cell>
          <cell r="H73" t="str">
            <v>NIMT</v>
          </cell>
        </row>
        <row r="74">
          <cell r="A74" t="str">
            <v>SE-99022</v>
          </cell>
          <cell r="B74" t="str">
            <v>Primary DC/AC Shunt</v>
          </cell>
          <cell r="C74" t="str">
            <v>Holt</v>
          </cell>
          <cell r="D74" t="str">
            <v>HCS-1</v>
          </cell>
          <cell r="E74" t="str">
            <v>0943500001351</v>
          </cell>
          <cell r="F74" t="str">
            <v>NEFE: 03-0005</v>
          </cell>
          <cell r="G74">
            <v>38515</v>
          </cell>
          <cell r="H74" t="str">
            <v>NIST</v>
          </cell>
        </row>
        <row r="75">
          <cell r="A75" t="str">
            <v>SE-99023</v>
          </cell>
          <cell r="B75" t="str">
            <v>Primary DC/AC Shunt</v>
          </cell>
          <cell r="C75" t="str">
            <v>Holt</v>
          </cell>
          <cell r="D75" t="str">
            <v>HCS-2</v>
          </cell>
          <cell r="E75" t="str">
            <v>0943500001351</v>
          </cell>
          <cell r="F75" t="str">
            <v>NIMT: EL-0211/04</v>
          </cell>
          <cell r="G75">
            <v>39022</v>
          </cell>
          <cell r="H75" t="str">
            <v>NIMT</v>
          </cell>
        </row>
        <row r="76">
          <cell r="A76" t="str">
            <v>SE-99023</v>
          </cell>
          <cell r="B76" t="str">
            <v>Electronic Load</v>
          </cell>
          <cell r="C76" t="str">
            <v>Kikusui</v>
          </cell>
          <cell r="D76" t="str">
            <v>PLZ700W</v>
          </cell>
          <cell r="E76" t="str">
            <v>1650065</v>
          </cell>
          <cell r="F76" t="str">
            <v>404-4023</v>
          </cell>
          <cell r="G76">
            <v>38566</v>
          </cell>
          <cell r="H76" t="str">
            <v>NIMT</v>
          </cell>
        </row>
        <row r="77">
          <cell r="A77" t="str">
            <v>SE-99024</v>
          </cell>
          <cell r="B77" t="str">
            <v>Standard Shunt</v>
          </cell>
          <cell r="C77" t="str">
            <v>Yokogawa</v>
          </cell>
          <cell r="D77" t="str">
            <v>2743-06</v>
          </cell>
          <cell r="E77" t="str">
            <v>69VG0602</v>
          </cell>
          <cell r="F77" t="str">
            <v>NIMT: EL-0113/03</v>
          </cell>
          <cell r="G77">
            <v>38528</v>
          </cell>
          <cell r="H77" t="str">
            <v>NIMT</v>
          </cell>
        </row>
        <row r="78">
          <cell r="A78" t="str">
            <v>SE-99025</v>
          </cell>
          <cell r="B78" t="str">
            <v>DC/AC Shunt</v>
          </cell>
          <cell r="C78" t="str">
            <v>Guildline</v>
          </cell>
          <cell r="D78" t="str">
            <v>7320</v>
          </cell>
          <cell r="E78" t="str">
            <v>63834</v>
          </cell>
          <cell r="F78" t="str">
            <v>NIMT: EL-0210/04</v>
          </cell>
          <cell r="G78">
            <v>39022</v>
          </cell>
          <cell r="H78" t="str">
            <v>NIMT</v>
          </cell>
        </row>
        <row r="79">
          <cell r="A79" t="str">
            <v>SE-99026</v>
          </cell>
          <cell r="B79" t="str">
            <v>AC/DC Shunt</v>
          </cell>
          <cell r="C79" t="str">
            <v>Wavetek</v>
          </cell>
          <cell r="D79">
            <v>4953</v>
          </cell>
          <cell r="E79" t="str">
            <v>38105</v>
          </cell>
          <cell r="F79" t="str">
            <v>Do not used this equipment</v>
          </cell>
          <cell r="G79">
            <v>0</v>
          </cell>
          <cell r="H79">
            <v>0</v>
          </cell>
        </row>
        <row r="80">
          <cell r="A80" t="str">
            <v>SE-99027</v>
          </cell>
          <cell r="B80" t="str">
            <v>Curr. Calibration for W.Tester</v>
          </cell>
          <cell r="C80" t="str">
            <v>Kikusui</v>
          </cell>
          <cell r="D80" t="str">
            <v>TOS1200</v>
          </cell>
          <cell r="E80" t="str">
            <v>15110556</v>
          </cell>
          <cell r="F80" t="str">
            <v>404-4027</v>
          </cell>
          <cell r="G80">
            <v>38482</v>
          </cell>
          <cell r="H80" t="str">
            <v>NIMT</v>
          </cell>
        </row>
        <row r="81">
          <cell r="A81" t="str">
            <v>SE-99028</v>
          </cell>
          <cell r="B81" t="str">
            <v>High Voltage Digitalmeter</v>
          </cell>
          <cell r="C81" t="str">
            <v>Kikusui</v>
          </cell>
          <cell r="D81" t="str">
            <v>149-10A</v>
          </cell>
          <cell r="E81" t="str">
            <v>15123315</v>
          </cell>
          <cell r="F81" t="str">
            <v>ELE/G-04/0048</v>
          </cell>
          <cell r="G81">
            <v>38442</v>
          </cell>
          <cell r="H81" t="str">
            <v>NIST, NPL, NIMT</v>
          </cell>
        </row>
        <row r="82">
          <cell r="A82" t="str">
            <v>SE-99030</v>
          </cell>
          <cell r="B82" t="str">
            <v>Withstanding Voltage Tester</v>
          </cell>
          <cell r="C82" t="str">
            <v>Kikusui</v>
          </cell>
          <cell r="D82" t="str">
            <v>TOS5101</v>
          </cell>
          <cell r="E82" t="str">
            <v>15110328</v>
          </cell>
          <cell r="F82" t="str">
            <v>Calibration not required</v>
          </cell>
          <cell r="G82">
            <v>0</v>
          </cell>
          <cell r="H82">
            <v>0</v>
          </cell>
        </row>
        <row r="83">
          <cell r="A83" t="str">
            <v>SE-99032</v>
          </cell>
          <cell r="B83" t="str">
            <v>Decade Resistance Box</v>
          </cell>
          <cell r="C83" t="str">
            <v>ESI</v>
          </cell>
          <cell r="D83" t="str">
            <v>DB62-11K</v>
          </cell>
          <cell r="E83" t="str">
            <v>N20708880062A</v>
          </cell>
          <cell r="F83" t="str">
            <v>ELE/G-04/0027</v>
          </cell>
          <cell r="G83">
            <v>38419</v>
          </cell>
          <cell r="H83" t="str">
            <v>NIMT</v>
          </cell>
        </row>
        <row r="84">
          <cell r="A84" t="str">
            <v>SE-99033</v>
          </cell>
          <cell r="B84" t="str">
            <v>Decade Resistance Box</v>
          </cell>
          <cell r="C84" t="str">
            <v>ESI</v>
          </cell>
          <cell r="D84" t="str">
            <v>DB62-11M</v>
          </cell>
          <cell r="E84" t="str">
            <v>R2020196DB62D</v>
          </cell>
          <cell r="F84" t="str">
            <v>ELE/G-04/0028</v>
          </cell>
          <cell r="G84">
            <v>38419</v>
          </cell>
          <cell r="H84" t="str">
            <v>NIMT</v>
          </cell>
        </row>
        <row r="85">
          <cell r="A85" t="str">
            <v>SE-99034</v>
          </cell>
          <cell r="B85" t="str">
            <v>Decade Resistance Box</v>
          </cell>
          <cell r="C85" t="str">
            <v>Yokogawa</v>
          </cell>
          <cell r="D85" t="str">
            <v>2793-03</v>
          </cell>
          <cell r="E85" t="str">
            <v>00084U</v>
          </cell>
          <cell r="F85" t="str">
            <v>ELE/G-04/0026</v>
          </cell>
          <cell r="G85">
            <v>38419</v>
          </cell>
          <cell r="H85" t="str">
            <v>NIMT</v>
          </cell>
        </row>
        <row r="86">
          <cell r="A86" t="str">
            <v>SE-99035</v>
          </cell>
          <cell r="B86" t="str">
            <v>Decade Resistance Box</v>
          </cell>
          <cell r="C86" t="str">
            <v>Hydrazine</v>
          </cell>
          <cell r="D86" t="str">
            <v>DR25500</v>
          </cell>
          <cell r="E86" t="str">
            <v>9507352</v>
          </cell>
          <cell r="F86" t="str">
            <v>ELE/G-04/0029</v>
          </cell>
          <cell r="G86">
            <v>38419</v>
          </cell>
          <cell r="H86" t="str">
            <v>NIMT</v>
          </cell>
        </row>
        <row r="87">
          <cell r="A87" t="str">
            <v>SE-99036</v>
          </cell>
          <cell r="B87" t="str">
            <v>4-Terminal Pair Resistor Set</v>
          </cell>
          <cell r="C87" t="str">
            <v>HP</v>
          </cell>
          <cell r="D87" t="str">
            <v>42030A</v>
          </cell>
          <cell r="E87" t="str">
            <v>3143J00135</v>
          </cell>
          <cell r="F87" t="str">
            <v>040004</v>
          </cell>
          <cell r="G87">
            <v>38726</v>
          </cell>
          <cell r="H87" t="str">
            <v>NMIJ</v>
          </cell>
        </row>
        <row r="88">
          <cell r="A88" t="str">
            <v>SE-99037</v>
          </cell>
          <cell r="B88" t="str">
            <v>Standard Resistor : 1mOhm</v>
          </cell>
          <cell r="C88" t="str">
            <v>Yokogawa</v>
          </cell>
          <cell r="D88" t="str">
            <v>2792-1m</v>
          </cell>
          <cell r="E88" t="str">
            <v>66VW1038</v>
          </cell>
          <cell r="F88" t="str">
            <v>NIMT: EL-0108/04</v>
          </cell>
          <cell r="G88">
            <v>38519</v>
          </cell>
          <cell r="H88" t="str">
            <v>NIMT</v>
          </cell>
        </row>
        <row r="89">
          <cell r="A89" t="str">
            <v>SE-99038</v>
          </cell>
          <cell r="B89" t="str">
            <v>Standard Resistor : 10mOhm</v>
          </cell>
          <cell r="C89" t="str">
            <v>Yokogawa</v>
          </cell>
          <cell r="D89" t="str">
            <v>2792-10m</v>
          </cell>
          <cell r="E89" t="str">
            <v>N73D23</v>
          </cell>
          <cell r="F89" t="str">
            <v>NIMT: EL-0109/04</v>
          </cell>
          <cell r="G89">
            <v>38869</v>
          </cell>
          <cell r="H89" t="str">
            <v>NIMT</v>
          </cell>
        </row>
        <row r="90">
          <cell r="A90" t="str">
            <v>SE-99039</v>
          </cell>
          <cell r="B90" t="str">
            <v>Standard Resistor : 100mOhm</v>
          </cell>
          <cell r="C90" t="str">
            <v>Yokogawa</v>
          </cell>
          <cell r="D90" t="str">
            <v>2792-100m</v>
          </cell>
          <cell r="E90" t="str">
            <v>66VW3052</v>
          </cell>
          <cell r="F90" t="str">
            <v>NIMT: EL-0110/04</v>
          </cell>
          <cell r="G90">
            <v>38869</v>
          </cell>
          <cell r="H90" t="str">
            <v>NIMT</v>
          </cell>
        </row>
        <row r="91">
          <cell r="A91" t="str">
            <v>SE-99040</v>
          </cell>
          <cell r="B91" t="str">
            <v>Standard Resistor : 1Ohm</v>
          </cell>
          <cell r="C91" t="str">
            <v>Yokogawa</v>
          </cell>
          <cell r="D91" t="str">
            <v>2792-1</v>
          </cell>
          <cell r="E91" t="str">
            <v>69VW4003</v>
          </cell>
          <cell r="F91" t="str">
            <v>Damaged, donot use</v>
          </cell>
          <cell r="G91">
            <v>0</v>
          </cell>
          <cell r="H91">
            <v>0</v>
          </cell>
        </row>
        <row r="92">
          <cell r="A92" t="str">
            <v>SE-99042</v>
          </cell>
          <cell r="B92" t="str">
            <v>Standard Resistor : 10Ohm</v>
          </cell>
          <cell r="C92" t="str">
            <v>Yokogawa</v>
          </cell>
          <cell r="D92" t="str">
            <v>2792-10</v>
          </cell>
          <cell r="E92" t="str">
            <v>69VW5003</v>
          </cell>
          <cell r="F92" t="str">
            <v>NIMT: EL-0112/04</v>
          </cell>
          <cell r="G92">
            <v>38869</v>
          </cell>
          <cell r="H92" t="str">
            <v>NIMT</v>
          </cell>
        </row>
        <row r="93">
          <cell r="A93" t="str">
            <v>SE-99044</v>
          </cell>
          <cell r="B93" t="str">
            <v>Standard Resistor : 100Ohm</v>
          </cell>
          <cell r="C93" t="str">
            <v>Yokogawa</v>
          </cell>
          <cell r="D93" t="str">
            <v>2792-100</v>
          </cell>
          <cell r="E93" t="str">
            <v>69VW6002</v>
          </cell>
          <cell r="F93" t="str">
            <v>NIMT: EL-0113/04</v>
          </cell>
          <cell r="G93">
            <v>38519</v>
          </cell>
          <cell r="H93" t="str">
            <v>NIMT</v>
          </cell>
        </row>
        <row r="94">
          <cell r="A94" t="str">
            <v>SE-99046</v>
          </cell>
          <cell r="B94" t="str">
            <v>Metal Clad Resistor : 0.1Ohm</v>
          </cell>
          <cell r="C94" t="str">
            <v>PCN Corp.</v>
          </cell>
          <cell r="D94" t="str">
            <v>RH250M4-0.1</v>
          </cell>
          <cell r="E94" t="str">
            <v>T001</v>
          </cell>
          <cell r="F94" t="str">
            <v>404-4046</v>
          </cell>
          <cell r="G94">
            <v>38589</v>
          </cell>
          <cell r="H94" t="str">
            <v>NIMT</v>
          </cell>
        </row>
        <row r="95">
          <cell r="A95" t="str">
            <v>SE-99047</v>
          </cell>
          <cell r="B95" t="str">
            <v>Metal Clad Resistor : 0.5Ohm</v>
          </cell>
          <cell r="C95" t="str">
            <v>PCN Corp.</v>
          </cell>
          <cell r="D95" t="str">
            <v>RH250M4-0.5</v>
          </cell>
          <cell r="E95" t="str">
            <v>T002</v>
          </cell>
          <cell r="F95" t="str">
            <v>404-4047</v>
          </cell>
          <cell r="G95">
            <v>38589</v>
          </cell>
          <cell r="H95" t="str">
            <v>NIMT</v>
          </cell>
        </row>
        <row r="96">
          <cell r="A96" t="str">
            <v>SE-99048</v>
          </cell>
          <cell r="B96" t="str">
            <v>Metal Clad Resistor : 1Ohm</v>
          </cell>
          <cell r="C96" t="str">
            <v>PCN Corp.</v>
          </cell>
          <cell r="D96" t="str">
            <v>RH250ML-1</v>
          </cell>
          <cell r="E96" t="str">
            <v>T003</v>
          </cell>
          <cell r="F96" t="str">
            <v>404-4048</v>
          </cell>
          <cell r="G96">
            <v>38589</v>
          </cell>
          <cell r="H96" t="str">
            <v>NIMT</v>
          </cell>
        </row>
        <row r="97">
          <cell r="A97" t="str">
            <v>SE-99049</v>
          </cell>
          <cell r="B97" t="str">
            <v>4-T Standard Resistor</v>
          </cell>
          <cell r="C97" t="str">
            <v>Fluke</v>
          </cell>
          <cell r="D97" t="str">
            <v>742A-1</v>
          </cell>
          <cell r="E97" t="str">
            <v>6330024</v>
          </cell>
          <cell r="F97" t="str">
            <v>NIMT: EL-0114/04</v>
          </cell>
          <cell r="G97">
            <v>38519</v>
          </cell>
          <cell r="H97" t="str">
            <v>NIMT</v>
          </cell>
        </row>
        <row r="98">
          <cell r="A98" t="str">
            <v>SE-99050</v>
          </cell>
          <cell r="B98" t="str">
            <v>4-T Standard Resistor</v>
          </cell>
          <cell r="C98" t="str">
            <v>Fluke</v>
          </cell>
          <cell r="D98" t="str">
            <v>742A-10k</v>
          </cell>
          <cell r="E98" t="str">
            <v>6340009</v>
          </cell>
          <cell r="F98" t="str">
            <v>NIMT: EL-0115/04</v>
          </cell>
          <cell r="G98">
            <v>38869</v>
          </cell>
          <cell r="H98" t="str">
            <v>NIMT</v>
          </cell>
        </row>
        <row r="99">
          <cell r="A99" t="str">
            <v>SE-99051</v>
          </cell>
          <cell r="B99" t="str">
            <v>Standard Resistor Set</v>
          </cell>
          <cell r="C99" t="str">
            <v>Alpha Elec.</v>
          </cell>
          <cell r="D99" t="str">
            <v>10-100kOhm</v>
          </cell>
          <cell r="E99">
            <v>0</v>
          </cell>
          <cell r="F99" t="str">
            <v>Calibration not required</v>
          </cell>
          <cell r="G99">
            <v>0</v>
          </cell>
          <cell r="H99">
            <v>0</v>
          </cell>
        </row>
        <row r="100">
          <cell r="A100" t="str">
            <v>SE-99052</v>
          </cell>
          <cell r="B100" t="str">
            <v>Standard Resistor Set</v>
          </cell>
          <cell r="C100" t="str">
            <v>Electrohm</v>
          </cell>
          <cell r="D100" t="str">
            <v>5M~10MOhm</v>
          </cell>
          <cell r="E100" t="str">
            <v>99199</v>
          </cell>
          <cell r="F100" t="str">
            <v>Calibration not required</v>
          </cell>
          <cell r="G100">
            <v>0</v>
          </cell>
          <cell r="H100">
            <v>0</v>
          </cell>
        </row>
        <row r="101">
          <cell r="A101" t="str">
            <v>SE-99057</v>
          </cell>
          <cell r="B101" t="str">
            <v>Decade Capacitor</v>
          </cell>
          <cell r="C101" t="str">
            <v>HP</v>
          </cell>
          <cell r="D101" t="str">
            <v>4440B</v>
          </cell>
          <cell r="E101" t="str">
            <v>1224J03634</v>
          </cell>
          <cell r="F101" t="str">
            <v>404-4057</v>
          </cell>
          <cell r="G101">
            <v>38399</v>
          </cell>
          <cell r="H101" t="str">
            <v>NMIJ</v>
          </cell>
        </row>
        <row r="102">
          <cell r="A102" t="str">
            <v>SE-99058</v>
          </cell>
          <cell r="B102" t="str">
            <v>Standard Air Capacitor : 1pF</v>
          </cell>
          <cell r="C102" t="str">
            <v>GenRad</v>
          </cell>
          <cell r="D102" t="str">
            <v>1403-K</v>
          </cell>
          <cell r="E102" t="str">
            <v>6473</v>
          </cell>
          <cell r="F102" t="str">
            <v>Do not used this equipment</v>
          </cell>
          <cell r="G102">
            <v>0</v>
          </cell>
          <cell r="H102">
            <v>0</v>
          </cell>
        </row>
        <row r="103">
          <cell r="A103" t="str">
            <v>SE-99059</v>
          </cell>
          <cell r="B103" t="str">
            <v>Standard Air Capacitor : 10pF</v>
          </cell>
          <cell r="C103" t="str">
            <v>GenRad</v>
          </cell>
          <cell r="D103" t="str">
            <v>1403-G</v>
          </cell>
          <cell r="E103" t="str">
            <v>6523</v>
          </cell>
          <cell r="F103" t="str">
            <v>Do not used this equipment</v>
          </cell>
          <cell r="G103">
            <v>0</v>
          </cell>
          <cell r="H103">
            <v>0</v>
          </cell>
        </row>
        <row r="104">
          <cell r="A104" t="str">
            <v>SE-99060</v>
          </cell>
          <cell r="B104" t="str">
            <v>Standard Air Capacitor : 100pF</v>
          </cell>
          <cell r="C104" t="str">
            <v>GenRad</v>
          </cell>
          <cell r="D104" t="str">
            <v>1403-D</v>
          </cell>
          <cell r="E104" t="str">
            <v>6437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SE-99061</v>
          </cell>
          <cell r="B105" t="str">
            <v>Standard Air Capacitor : 1000pF</v>
          </cell>
          <cell r="C105" t="str">
            <v>GenRad</v>
          </cell>
          <cell r="D105" t="str">
            <v>1403-A</v>
          </cell>
          <cell r="E105" t="str">
            <v>6421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SE-99062</v>
          </cell>
          <cell r="B106" t="str">
            <v>Standard Air Capacitor Set</v>
          </cell>
          <cell r="C106" t="str">
            <v>HP</v>
          </cell>
          <cell r="D106" t="str">
            <v>16380A</v>
          </cell>
          <cell r="E106" t="str">
            <v>1840J01363</v>
          </cell>
          <cell r="F106" t="str">
            <v>040003</v>
          </cell>
          <cell r="G106">
            <v>38726</v>
          </cell>
          <cell r="H106" t="str">
            <v>NMIJ</v>
          </cell>
        </row>
        <row r="107">
          <cell r="A107" t="str">
            <v>SE-99063</v>
          </cell>
          <cell r="B107" t="str">
            <v>Standard Air Capacitor Set</v>
          </cell>
          <cell r="C107" t="str">
            <v>HP</v>
          </cell>
          <cell r="D107" t="str">
            <v>16380A</v>
          </cell>
          <cell r="E107" t="str">
            <v>1840J01460</v>
          </cell>
          <cell r="F107" t="str">
            <v>404-4063</v>
          </cell>
          <cell r="G107">
            <v>38545</v>
          </cell>
          <cell r="H107" t="str">
            <v>NMIJ</v>
          </cell>
        </row>
        <row r="108">
          <cell r="A108" t="str">
            <v>SE-99064</v>
          </cell>
          <cell r="B108" t="str">
            <v>Capacitance Standard Set</v>
          </cell>
          <cell r="C108" t="str">
            <v>HP</v>
          </cell>
          <cell r="D108" t="str">
            <v>16380C</v>
          </cell>
          <cell r="E108" t="str">
            <v>2519J00557</v>
          </cell>
          <cell r="F108" t="str">
            <v>Ag: 030550</v>
          </cell>
          <cell r="G108">
            <v>38726</v>
          </cell>
          <cell r="H108" t="str">
            <v>NMIJ</v>
          </cell>
        </row>
        <row r="109">
          <cell r="A109" t="str">
            <v>SE-99065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2519J00625</v>
          </cell>
          <cell r="F109" t="str">
            <v>404-4065</v>
          </cell>
          <cell r="G109">
            <v>38545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403-4075</v>
          </cell>
          <cell r="G119">
            <v>38347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38514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Thai Air: 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38369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0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NEFE: 03-0006</v>
          </cell>
          <cell r="G153">
            <v>38622</v>
          </cell>
          <cell r="H153" t="str">
            <v>NIST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NEFE: 03-0007</v>
          </cell>
          <cell r="G154">
            <v>38622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NEFE: 03-0030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NEFE: 03-0029</v>
          </cell>
          <cell r="G157">
            <v>38688</v>
          </cell>
          <cell r="H157" t="str">
            <v>NMIJ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NEFE: 03-0020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NEFE: 03-0021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NEFE: 03-0022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NEFE: 03-0023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NEFE: 03-0024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NEFE: 03-0025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NEFE: 03-0026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NEFE: 03-0027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NEFE: 03-0028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38460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404-4147</v>
          </cell>
          <cell r="G170">
            <v>38460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NEFE: 03-0016</v>
          </cell>
          <cell r="G176">
            <v>38698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NEFE: 03-0017</v>
          </cell>
          <cell r="G177">
            <v>38698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NEFE: 03-0010</v>
          </cell>
          <cell r="G178">
            <v>38698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NEFE: 03-0009</v>
          </cell>
          <cell r="G179">
            <v>38698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4-2006"/>
      <sheetName val="Data Form-1"/>
      <sheetName val="Data Form-2"/>
      <sheetName val="3458A UNCER"/>
      <sheetName val="Eq.List"/>
      <sheetName val="3458A (SE-01020)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EELG-06/0088</v>
          </cell>
          <cell r="G90">
            <v>39176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EELG-06/0089</v>
          </cell>
          <cell r="G91">
            <v>39176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EELG-06/0093</v>
          </cell>
          <cell r="G108">
            <v>39178</v>
          </cell>
          <cell r="H108" t="str">
            <v>NMI,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EELG-06/0090</v>
          </cell>
          <cell r="G110">
            <v>39180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EELG-06/0091</v>
          </cell>
          <cell r="G111">
            <v>39178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EELG-06/0092</v>
          </cell>
          <cell r="G112">
            <v>39180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1mΩ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10mΩ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100mΩ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1Ω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10Ω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100Ω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0.1Ω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0.5Ω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1Ω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1Ω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10kΩ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406-4066</v>
          </cell>
          <cell r="G135">
            <v>39182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406-4076</v>
          </cell>
          <cell r="G144">
            <v>39200</v>
          </cell>
          <cell r="H144" t="str">
            <v>NMIJ, 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406-4081</v>
          </cell>
          <cell r="G147">
            <v>39172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EF-0016/06</v>
          </cell>
          <cell r="G151">
            <v>39520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406-4089</v>
          </cell>
          <cell r="G152">
            <v>39189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406-4102</v>
          </cell>
          <cell r="G164">
            <v>39172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406-4103</v>
          </cell>
          <cell r="G165">
            <v>39193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50Ω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50Ω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50Ω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50Ω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75Ω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75Ω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50Ω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50Ω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600/75Ω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75Ω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600Ω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50Ω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75Ω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2-2006"/>
      <sheetName val="Eq.List"/>
      <sheetName val="100u, 1kHz"/>
      <sheetName val="1mH, 1kHz"/>
      <sheetName val="10mH, 1kHz"/>
      <sheetName val="100mH, 1kHz"/>
      <sheetName val="1H, 1kHz"/>
      <sheetName val="Uncert "/>
    </sheetNames>
    <sheetDataSet>
      <sheetData sheetId="0"/>
      <sheetData sheetId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39148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SE-06230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SE-06231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SE-06232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SE-06233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SE-06234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SE-06235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SE-06236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SE-06237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SE-06238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SE-06239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SE-06240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EET-05/0065</v>
          </cell>
          <cell r="G131">
            <v>38853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39086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EELG-05/0196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EELG-05/0250</v>
          </cell>
          <cell r="G137">
            <v>38889</v>
          </cell>
          <cell r="H137" t="str">
            <v>NIMT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EELG-05/0255</v>
          </cell>
          <cell r="G144">
            <v>38893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38869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38869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38869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38869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406-4066</v>
          </cell>
          <cell r="G172">
            <v>39182</v>
          </cell>
          <cell r="H172" t="str">
            <v>NIMT, NMIJ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39191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39172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405-4086</v>
          </cell>
          <cell r="G186">
            <v>38878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405-4087</v>
          </cell>
          <cell r="G187">
            <v>38875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EEH-05/0374</v>
          </cell>
          <cell r="G190">
            <v>38911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405-4094</v>
          </cell>
          <cell r="G193">
            <v>38807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405-4095</v>
          </cell>
          <cell r="G194">
            <v>38868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405-4097</v>
          </cell>
          <cell r="G196">
            <v>38839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405-4105</v>
          </cell>
          <cell r="G204">
            <v>38859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405-4106</v>
          </cell>
          <cell r="G205">
            <v>38865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  <row r="211">
          <cell r="A211" t="str">
            <v>SE-99113</v>
          </cell>
          <cell r="B211" t="str">
            <v>Power Sensor : 50Ω</v>
          </cell>
          <cell r="C211" t="str">
            <v>HP</v>
          </cell>
          <cell r="D211" t="str">
            <v>8482B</v>
          </cell>
          <cell r="E211" t="str">
            <v>3318A06156</v>
          </cell>
          <cell r="F211" t="str">
            <v>405-4113</v>
          </cell>
          <cell r="G211">
            <v>38899</v>
          </cell>
          <cell r="H211" t="str">
            <v>NIMT, NIST, NPL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site"/>
      <sheetName val="Judgement Criteria"/>
      <sheetName val="Judgement Criteria (2)"/>
    </sheetNames>
    <sheetDataSet>
      <sheetData sheetId="0">
        <row r="5">
          <cell r="C5" t="str">
            <v>Data Acquisition &amp; Switch Unit</v>
          </cell>
          <cell r="D5" t="str">
            <v>Data Acquisition &amp; Switch Unit</v>
          </cell>
          <cell r="E5" t="str">
            <v>34970A &amp; 34901A</v>
          </cell>
          <cell r="F5" t="str">
            <v>US37037441 / MY41002813</v>
          </cell>
          <cell r="G5" t="str">
            <v>---</v>
          </cell>
          <cell r="H5">
            <v>1</v>
          </cell>
          <cell r="M5">
            <v>39070</v>
          </cell>
          <cell r="N5" t="str">
            <v>EMP022</v>
          </cell>
          <cell r="P5" t="str">
            <v>EELS-06/2976</v>
          </cell>
          <cell r="R5" t="str">
            <v>Agilent Technologies</v>
          </cell>
        </row>
        <row r="6">
          <cell r="C6" t="str">
            <v>Digital Multimeter</v>
          </cell>
          <cell r="D6" t="str">
            <v>Digital Multimeter</v>
          </cell>
          <cell r="E6" t="str">
            <v>34970A &amp; 34901A</v>
          </cell>
          <cell r="F6" t="str">
            <v>MY41007589 / MY41002317</v>
          </cell>
          <cell r="G6" t="str">
            <v>---</v>
          </cell>
          <cell r="H6">
            <v>1</v>
          </cell>
          <cell r="M6">
            <v>39070</v>
          </cell>
          <cell r="N6" t="str">
            <v>EMP022</v>
          </cell>
          <cell r="P6" t="str">
            <v>EELS-06/2977</v>
          </cell>
          <cell r="R6" t="str">
            <v>Agilent</v>
          </cell>
        </row>
        <row r="7">
          <cell r="C7" t="str">
            <v>Data Acquisition &amp; Switch Unit</v>
          </cell>
          <cell r="D7" t="str">
            <v>Data Acquisition &amp; Switch Unit</v>
          </cell>
          <cell r="E7" t="str">
            <v>34970A &amp; 34903A</v>
          </cell>
          <cell r="F7" t="str">
            <v>MY41016191 / MY41001018</v>
          </cell>
          <cell r="G7" t="str">
            <v>---</v>
          </cell>
          <cell r="H7">
            <v>1</v>
          </cell>
          <cell r="M7">
            <v>39070</v>
          </cell>
          <cell r="N7" t="str">
            <v>EMP022</v>
          </cell>
          <cell r="P7" t="str">
            <v>EELS-06/2978</v>
          </cell>
          <cell r="R7" t="str">
            <v>Agilent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LIG)"/>
      <sheetName val="(LIG2)"/>
      <sheetName val="Uncert."/>
      <sheetName val="Sheet1 (2)"/>
      <sheetName val="Sheet2"/>
      <sheetName val="Cert. (LIG)"/>
      <sheetName val="Cert.(DTM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"/>
      <sheetName val="Record-Form#1"/>
      <sheetName val="Record-Form#2"/>
      <sheetName val="5520A TC+RTD IND UNCER"/>
      <sheetName val="Judgement Criteria"/>
      <sheetName val="STDList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6"/>
      <sheetName val="Data Form-1"/>
      <sheetName val="Data Form-2"/>
      <sheetName val="5520A UNCER"/>
      <sheetName val="Judgement Criteria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>
            <v>0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>
            <v>0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>
            <v>0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>
            <v>0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>
            <v>0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>
            <v>0</v>
          </cell>
          <cell r="G93">
            <v>39148</v>
          </cell>
          <cell r="H93" t="str">
            <v>NIST</v>
          </cell>
        </row>
        <row r="94">
          <cell r="A94" t="str">
            <v>SE-99001</v>
          </cell>
          <cell r="B94" t="str">
            <v>DC Standard</v>
          </cell>
          <cell r="C94" t="str">
            <v>Fluke</v>
          </cell>
          <cell r="D94" t="str">
            <v>732B</v>
          </cell>
          <cell r="E94" t="str">
            <v>7135010</v>
          </cell>
          <cell r="F94" t="str">
            <v>EL-0037/06</v>
          </cell>
          <cell r="G94">
            <v>39495</v>
          </cell>
          <cell r="H94" t="str">
            <v>NIMT</v>
          </cell>
        </row>
        <row r="95">
          <cell r="A95" t="str">
            <v>SE-99003</v>
          </cell>
          <cell r="B95" t="str">
            <v>Calibrator/Source</v>
          </cell>
          <cell r="C95" t="str">
            <v>Keithley</v>
          </cell>
          <cell r="D95">
            <v>263</v>
          </cell>
          <cell r="E95" t="str">
            <v>0561936</v>
          </cell>
          <cell r="F95" t="str">
            <v>405-4003</v>
          </cell>
          <cell r="G95">
            <v>39066</v>
          </cell>
          <cell r="H95" t="str">
            <v>NIMT</v>
          </cell>
        </row>
        <row r="96">
          <cell r="A96" t="str">
            <v>SE-99004</v>
          </cell>
          <cell r="B96" t="str">
            <v>DC Calibration Set</v>
          </cell>
          <cell r="C96" t="str">
            <v>Yokogawa</v>
          </cell>
          <cell r="D96">
            <v>2560</v>
          </cell>
          <cell r="E96" t="str">
            <v>55BL9039</v>
          </cell>
          <cell r="F96" t="str">
            <v>EELG-06/0088</v>
          </cell>
          <cell r="G96">
            <v>39176</v>
          </cell>
          <cell r="H96" t="str">
            <v>NIMT</v>
          </cell>
        </row>
        <row r="97">
          <cell r="A97" t="str">
            <v>SE-99005</v>
          </cell>
          <cell r="B97" t="str">
            <v>AC Voltage Current Standard</v>
          </cell>
          <cell r="C97" t="str">
            <v>Yokogawa</v>
          </cell>
          <cell r="D97" t="str">
            <v>2558-00</v>
          </cell>
          <cell r="E97" t="str">
            <v>55AY9023</v>
          </cell>
          <cell r="F97" t="str">
            <v>EELG-06/0089</v>
          </cell>
          <cell r="G97">
            <v>39176</v>
          </cell>
          <cell r="H97" t="str">
            <v>NIMT</v>
          </cell>
        </row>
        <row r="98">
          <cell r="A98" t="str">
            <v>SE-99006</v>
          </cell>
          <cell r="B98" t="str">
            <v>Multi-Product Calibrator</v>
          </cell>
          <cell r="C98" t="str">
            <v>Fluke</v>
          </cell>
          <cell r="D98" t="str">
            <v>5500A+SC300</v>
          </cell>
          <cell r="E98" t="str">
            <v>6490021</v>
          </cell>
          <cell r="F98" t="str">
            <v>406-4006</v>
          </cell>
          <cell r="G98">
            <v>39114</v>
          </cell>
          <cell r="H98" t="str">
            <v>NIMT, NIST</v>
          </cell>
        </row>
        <row r="99">
          <cell r="A99" t="str">
            <v>SE-99010</v>
          </cell>
          <cell r="B99" t="str">
            <v>Amplifier</v>
          </cell>
          <cell r="C99" t="str">
            <v>Fluke</v>
          </cell>
          <cell r="D99" t="str">
            <v>5725A</v>
          </cell>
          <cell r="E99" t="str">
            <v>6485001</v>
          </cell>
          <cell r="F99" t="str">
            <v>EL-0226/04</v>
          </cell>
          <cell r="G99">
            <v>38745</v>
          </cell>
          <cell r="H99" t="str">
            <v>NIMT</v>
          </cell>
        </row>
        <row r="100">
          <cell r="A100" t="str">
            <v>SE-99011</v>
          </cell>
          <cell r="B100" t="str">
            <v>Portable Calibrator</v>
          </cell>
          <cell r="C100" t="str">
            <v>Yokogawa</v>
          </cell>
          <cell r="D100">
            <v>2422</v>
          </cell>
          <cell r="E100" t="str">
            <v>65MD0433</v>
          </cell>
          <cell r="F100" t="str">
            <v>EET-05/0065</v>
          </cell>
          <cell r="G100">
            <v>38853</v>
          </cell>
          <cell r="H100" t="str">
            <v>NIMT</v>
          </cell>
        </row>
        <row r="101">
          <cell r="A101" t="str">
            <v>SE-99012</v>
          </cell>
          <cell r="B101" t="str">
            <v>Digital Multimeter</v>
          </cell>
          <cell r="C101" t="str">
            <v>HP</v>
          </cell>
          <cell r="D101" t="str">
            <v>3458A-002</v>
          </cell>
          <cell r="E101" t="str">
            <v>2823A12137</v>
          </cell>
          <cell r="F101" t="str">
            <v>406-4012</v>
          </cell>
          <cell r="G101">
            <v>39172</v>
          </cell>
          <cell r="H101" t="str">
            <v>NIST, NMI, NIMT</v>
          </cell>
        </row>
        <row r="102">
          <cell r="A102" t="str">
            <v>SE-99013</v>
          </cell>
          <cell r="B102" t="str">
            <v>RMS Voltmeter</v>
          </cell>
          <cell r="C102" t="str">
            <v>HP</v>
          </cell>
          <cell r="D102" t="str">
            <v>3400B</v>
          </cell>
          <cell r="E102" t="str">
            <v>3241A01159</v>
          </cell>
          <cell r="F102" t="str">
            <v>406-4013</v>
          </cell>
          <cell r="G102">
            <v>39086</v>
          </cell>
          <cell r="H102" t="str">
            <v>NIMT, NIST</v>
          </cell>
        </row>
        <row r="103">
          <cell r="A103" t="str">
            <v>SE-99014</v>
          </cell>
          <cell r="B103" t="str">
            <v>Digital Multimeter</v>
          </cell>
          <cell r="C103" t="str">
            <v>HP</v>
          </cell>
          <cell r="D103" t="str">
            <v>34401A</v>
          </cell>
          <cell r="E103" t="str">
            <v>US36051808</v>
          </cell>
          <cell r="F103" t="str">
            <v>406-4014</v>
          </cell>
          <cell r="G103">
            <v>39205</v>
          </cell>
          <cell r="H103" t="str">
            <v>NIMT</v>
          </cell>
        </row>
        <row r="104">
          <cell r="A104" t="str">
            <v>SE-99015</v>
          </cell>
          <cell r="B104" t="str">
            <v>Digital Multimeter</v>
          </cell>
          <cell r="C104" t="str">
            <v>Yokogawa</v>
          </cell>
          <cell r="D104" t="str">
            <v>7537-01</v>
          </cell>
          <cell r="E104" t="str">
            <v>8C00496</v>
          </cell>
          <cell r="F104" t="str">
            <v>EELG-05/0140</v>
          </cell>
          <cell r="G104">
            <v>38846</v>
          </cell>
          <cell r="H104" t="str">
            <v>NIMT</v>
          </cell>
        </row>
        <row r="105">
          <cell r="A105" t="str">
            <v>SE-99016</v>
          </cell>
          <cell r="B105" t="str">
            <v>Digital Electrometer</v>
          </cell>
          <cell r="C105" t="str">
            <v>Keithley</v>
          </cell>
          <cell r="D105" t="str">
            <v>617</v>
          </cell>
          <cell r="E105" t="str">
            <v>0563306</v>
          </cell>
          <cell r="F105" t="str">
            <v>405-4016</v>
          </cell>
          <cell r="G105">
            <v>39063</v>
          </cell>
          <cell r="H105" t="str">
            <v>NIMT</v>
          </cell>
        </row>
        <row r="106">
          <cell r="A106" t="str">
            <v>SE-99017</v>
          </cell>
          <cell r="B106" t="str">
            <v>Multifunction Transfer Standard</v>
          </cell>
          <cell r="C106" t="str">
            <v>Wavetek</v>
          </cell>
          <cell r="D106" t="str">
            <v>4950</v>
          </cell>
          <cell r="E106" t="str">
            <v>38173</v>
          </cell>
          <cell r="F106" t="str">
            <v>EELG-05/0250</v>
          </cell>
          <cell r="G106">
            <v>38889</v>
          </cell>
          <cell r="H106" t="str">
            <v>NIMT</v>
          </cell>
        </row>
        <row r="107">
          <cell r="A107" t="str">
            <v>SE-99022</v>
          </cell>
          <cell r="B107" t="str">
            <v>Primary DC/AC Shunt</v>
          </cell>
          <cell r="C107" t="str">
            <v>Holt</v>
          </cell>
          <cell r="D107" t="str">
            <v>HCS-1</v>
          </cell>
          <cell r="E107" t="str">
            <v>0943500001351</v>
          </cell>
          <cell r="F107" t="str">
            <v>NEFE-04-0064</v>
          </cell>
          <cell r="G107">
            <v>38880</v>
          </cell>
          <cell r="H107" t="str">
            <v>NIST</v>
          </cell>
        </row>
        <row r="108">
          <cell r="A108" t="str">
            <v>SE-99022</v>
          </cell>
          <cell r="B108" t="str">
            <v>Primary DC/AC Shunt</v>
          </cell>
          <cell r="C108" t="str">
            <v>Holt</v>
          </cell>
          <cell r="D108" t="str">
            <v>HCS-1</v>
          </cell>
          <cell r="E108" t="str">
            <v>0943500001351</v>
          </cell>
          <cell r="F108" t="str">
            <v>EL-0211/04</v>
          </cell>
          <cell r="G108">
            <v>39022</v>
          </cell>
          <cell r="H108" t="str">
            <v>NIMT</v>
          </cell>
        </row>
        <row r="109">
          <cell r="A109" t="str">
            <v>SE-99023</v>
          </cell>
          <cell r="B109" t="str">
            <v>Electronic Load</v>
          </cell>
          <cell r="C109" t="str">
            <v>Kikusui</v>
          </cell>
          <cell r="D109" t="str">
            <v>PLZ700W</v>
          </cell>
          <cell r="E109" t="str">
            <v>1650065</v>
          </cell>
          <cell r="F109" t="str">
            <v>405-4023</v>
          </cell>
          <cell r="G109">
            <v>38929</v>
          </cell>
          <cell r="H109" t="str">
            <v>NIMT</v>
          </cell>
        </row>
        <row r="110">
          <cell r="A110" t="str">
            <v>SE-99024</v>
          </cell>
          <cell r="B110" t="str">
            <v>Standard Shunt</v>
          </cell>
          <cell r="C110" t="str">
            <v>Yokogawa</v>
          </cell>
          <cell r="D110" t="str">
            <v>2743-06</v>
          </cell>
          <cell r="E110" t="str">
            <v>69VG0602</v>
          </cell>
          <cell r="F110" t="str">
            <v>EL-0151/05</v>
          </cell>
          <cell r="G110">
            <v>38944</v>
          </cell>
          <cell r="H110" t="str">
            <v>NIMT</v>
          </cell>
        </row>
        <row r="111">
          <cell r="A111" t="str">
            <v>SE-99025</v>
          </cell>
          <cell r="B111" t="str">
            <v>DC/AC Shunt</v>
          </cell>
          <cell r="C111" t="str">
            <v>Guildline</v>
          </cell>
          <cell r="D111" t="str">
            <v>7320</v>
          </cell>
          <cell r="E111" t="str">
            <v>63834</v>
          </cell>
          <cell r="F111" t="str">
            <v>EL-0210/04</v>
          </cell>
          <cell r="G111">
            <v>39022</v>
          </cell>
          <cell r="H111" t="str">
            <v>NIMT</v>
          </cell>
        </row>
        <row r="112">
          <cell r="A112" t="str">
            <v>SE-99026</v>
          </cell>
          <cell r="B112" t="str">
            <v>AC/DC Shunt</v>
          </cell>
          <cell r="C112" t="str">
            <v>Wavetek</v>
          </cell>
          <cell r="D112">
            <v>4953</v>
          </cell>
          <cell r="E112" t="str">
            <v>38105</v>
          </cell>
          <cell r="F112" t="str">
            <v>405-4026</v>
          </cell>
          <cell r="G112">
            <v>38883</v>
          </cell>
          <cell r="H112" t="str">
            <v>NIMT</v>
          </cell>
        </row>
        <row r="113">
          <cell r="A113" t="str">
            <v>SE-99027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SE-99028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SE-99030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SE-99032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SE-99033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SE-99034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SE-99035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SE-99036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SE-99037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SE-99038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SE-99039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SE-99040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SE-99042</v>
          </cell>
          <cell r="B125" t="str">
            <v>Standard Resistor : 10Ω</v>
          </cell>
          <cell r="C125" t="str">
            <v>Yokogawa</v>
          </cell>
          <cell r="D125" t="str">
            <v>2792-10</v>
          </cell>
          <cell r="E125" t="str">
            <v>69VW5003</v>
          </cell>
          <cell r="F125" t="str">
            <v>EL-0112/04</v>
          </cell>
          <cell r="G125">
            <v>38869</v>
          </cell>
          <cell r="H125" t="str">
            <v>NIMT</v>
          </cell>
        </row>
        <row r="126">
          <cell r="A126" t="str">
            <v>SE-99044</v>
          </cell>
          <cell r="B126" t="str">
            <v>Standard Resistor : 100Ω</v>
          </cell>
          <cell r="C126" t="str">
            <v>Yokogawa</v>
          </cell>
          <cell r="D126" t="str">
            <v>2792-100</v>
          </cell>
          <cell r="E126" t="str">
            <v>69VW6002</v>
          </cell>
          <cell r="F126" t="str">
            <v>EL-0149/05</v>
          </cell>
          <cell r="G126">
            <v>39309</v>
          </cell>
          <cell r="H126" t="str">
            <v>NIMT</v>
          </cell>
        </row>
        <row r="127">
          <cell r="A127" t="str">
            <v>SE-99046</v>
          </cell>
          <cell r="B127" t="str">
            <v>Metal Clad Resistor : 0.1Ω</v>
          </cell>
          <cell r="C127" t="str">
            <v>PCN</v>
          </cell>
          <cell r="D127" t="str">
            <v>RH250M4-0.1</v>
          </cell>
          <cell r="E127" t="str">
            <v>T001</v>
          </cell>
          <cell r="F127" t="str">
            <v>405-4046</v>
          </cell>
          <cell r="G127">
            <v>38954</v>
          </cell>
          <cell r="H127" t="str">
            <v>NIMT</v>
          </cell>
        </row>
        <row r="128">
          <cell r="A128" t="str">
            <v>SE-99047</v>
          </cell>
          <cell r="B128" t="str">
            <v>Metal Clad Resistor : 0.5Ω</v>
          </cell>
          <cell r="C128" t="str">
            <v>PCN</v>
          </cell>
          <cell r="D128" t="str">
            <v>RH250M4-0.5</v>
          </cell>
          <cell r="E128" t="str">
            <v>T002</v>
          </cell>
          <cell r="F128" t="str">
            <v>405-4047</v>
          </cell>
          <cell r="G128">
            <v>38954</v>
          </cell>
          <cell r="H128" t="str">
            <v>NIMT</v>
          </cell>
        </row>
        <row r="129">
          <cell r="A129" t="str">
            <v>SE-99048</v>
          </cell>
          <cell r="B129" t="str">
            <v>Metal Clad Resistor : 1Ω</v>
          </cell>
          <cell r="C129" t="str">
            <v>PCN</v>
          </cell>
          <cell r="D129" t="str">
            <v>RH250ML-1</v>
          </cell>
          <cell r="E129" t="str">
            <v>T003</v>
          </cell>
          <cell r="F129" t="str">
            <v>405-4048</v>
          </cell>
          <cell r="G129">
            <v>38954</v>
          </cell>
          <cell r="H129" t="str">
            <v>NIMT</v>
          </cell>
        </row>
        <row r="130">
          <cell r="A130" t="str">
            <v>SE-99049</v>
          </cell>
          <cell r="B130" t="str">
            <v>Standard Resistor : 1Ω</v>
          </cell>
          <cell r="C130" t="str">
            <v>Fluke</v>
          </cell>
          <cell r="D130" t="str">
            <v>742A-1</v>
          </cell>
          <cell r="E130" t="str">
            <v>6330024</v>
          </cell>
          <cell r="F130" t="str">
            <v>EL-0147/05</v>
          </cell>
          <cell r="G130">
            <v>38944</v>
          </cell>
          <cell r="H130" t="str">
            <v>NIMT</v>
          </cell>
        </row>
        <row r="131">
          <cell r="A131" t="str">
            <v>SE-99050</v>
          </cell>
          <cell r="B131" t="str">
            <v>Standard Resistor : 10kΩ</v>
          </cell>
          <cell r="C131" t="str">
            <v>Fluke</v>
          </cell>
          <cell r="D131" t="str">
            <v>742A-10k</v>
          </cell>
          <cell r="E131" t="str">
            <v>6340009</v>
          </cell>
          <cell r="F131" t="str">
            <v>EL-0115/04</v>
          </cell>
          <cell r="G131">
            <v>38869</v>
          </cell>
          <cell r="H131" t="str">
            <v>NIMT</v>
          </cell>
        </row>
        <row r="132">
          <cell r="A132" t="str">
            <v>SE-99051</v>
          </cell>
          <cell r="B132" t="str">
            <v>Metal Film Resistor Set</v>
          </cell>
          <cell r="C132" t="str">
            <v>PCN</v>
          </cell>
          <cell r="D132" t="str">
            <v>10&amp;160</v>
          </cell>
          <cell r="E132">
            <v>0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SE-99052</v>
          </cell>
          <cell r="B133" t="str">
            <v>Standard Resistor Set</v>
          </cell>
          <cell r="C133" t="str">
            <v>Electrohm</v>
          </cell>
          <cell r="D133" t="str">
            <v>10~10MOhm</v>
          </cell>
          <cell r="E133" t="str">
            <v>99199</v>
          </cell>
          <cell r="F133" t="str">
            <v>Calibration not required</v>
          </cell>
          <cell r="G133">
            <v>0</v>
          </cell>
          <cell r="H133">
            <v>0</v>
          </cell>
        </row>
        <row r="134">
          <cell r="A134" t="str">
            <v>SE-99057</v>
          </cell>
          <cell r="B134" t="str">
            <v>Decade Capacitor</v>
          </cell>
          <cell r="C134" t="str">
            <v>HP</v>
          </cell>
          <cell r="D134" t="str">
            <v>4440B</v>
          </cell>
          <cell r="E134" t="str">
            <v>1224J03634</v>
          </cell>
          <cell r="F134" t="str">
            <v>406-4057</v>
          </cell>
          <cell r="G134">
            <v>39129</v>
          </cell>
          <cell r="H134" t="str">
            <v>NMIJ,NIMT</v>
          </cell>
        </row>
        <row r="135">
          <cell r="A135" t="str">
            <v>SE-99058</v>
          </cell>
          <cell r="B135" t="str">
            <v>Standard Air Capacitor : 1pF</v>
          </cell>
          <cell r="C135" t="str">
            <v>GenRad</v>
          </cell>
          <cell r="D135" t="str">
            <v>1403-K</v>
          </cell>
          <cell r="E135" t="str">
            <v>6473</v>
          </cell>
          <cell r="F135" t="str">
            <v>Do not used this equipment</v>
          </cell>
          <cell r="G135">
            <v>0</v>
          </cell>
          <cell r="H135">
            <v>0</v>
          </cell>
        </row>
        <row r="136">
          <cell r="A136" t="str">
            <v>SE-99059</v>
          </cell>
          <cell r="B136" t="str">
            <v>Standard Air Capacitor : 10pF</v>
          </cell>
          <cell r="C136" t="str">
            <v>GenRad</v>
          </cell>
          <cell r="D136" t="str">
            <v>1403-G</v>
          </cell>
          <cell r="E136" t="str">
            <v>6523</v>
          </cell>
          <cell r="F136" t="str">
            <v>Do not used this equipment</v>
          </cell>
          <cell r="G136">
            <v>0</v>
          </cell>
          <cell r="H136">
            <v>0</v>
          </cell>
        </row>
        <row r="137">
          <cell r="A137" t="str">
            <v>SE-99060</v>
          </cell>
          <cell r="B137" t="str">
            <v>Standard Air Capacitor : 100pF</v>
          </cell>
          <cell r="C137" t="str">
            <v>GenRad</v>
          </cell>
          <cell r="D137" t="str">
            <v>1403-D</v>
          </cell>
          <cell r="E137" t="str">
            <v>6437</v>
          </cell>
          <cell r="F137" t="str">
            <v>Do not used this equipment</v>
          </cell>
          <cell r="G137">
            <v>0</v>
          </cell>
          <cell r="H137">
            <v>0</v>
          </cell>
        </row>
        <row r="138">
          <cell r="A138" t="str">
            <v>SE-99061</v>
          </cell>
          <cell r="B138" t="str">
            <v>Standard Air Capacitor : 1000pF</v>
          </cell>
          <cell r="C138" t="str">
            <v>GenRad</v>
          </cell>
          <cell r="D138" t="str">
            <v>1403-A</v>
          </cell>
          <cell r="E138" t="str">
            <v>6421</v>
          </cell>
          <cell r="F138" t="str">
            <v>Do not used this equipment</v>
          </cell>
          <cell r="G138">
            <v>0</v>
          </cell>
          <cell r="H138">
            <v>0</v>
          </cell>
        </row>
        <row r="139">
          <cell r="A139" t="str">
            <v>SE-99062</v>
          </cell>
          <cell r="B139" t="str">
            <v>Standard Air Capacitor Set</v>
          </cell>
          <cell r="C139" t="str">
            <v>HP</v>
          </cell>
          <cell r="D139" t="str">
            <v>16380A</v>
          </cell>
          <cell r="E139" t="str">
            <v>1840J01363</v>
          </cell>
          <cell r="F139" t="str">
            <v>060209</v>
          </cell>
          <cell r="G139">
            <v>39423</v>
          </cell>
          <cell r="H139" t="str">
            <v>NMIJ</v>
          </cell>
        </row>
        <row r="140">
          <cell r="A140" t="str">
            <v>SE-99064</v>
          </cell>
          <cell r="B140" t="str">
            <v>Capacitance Standard Set</v>
          </cell>
          <cell r="C140" t="str">
            <v>HP</v>
          </cell>
          <cell r="D140" t="str">
            <v>16380C</v>
          </cell>
          <cell r="E140" t="str">
            <v>2519J00557</v>
          </cell>
          <cell r="F140" t="str">
            <v>060217</v>
          </cell>
          <cell r="G140">
            <v>39423</v>
          </cell>
          <cell r="H140" t="str">
            <v>NMIJ</v>
          </cell>
        </row>
        <row r="141">
          <cell r="A141" t="str">
            <v>SE-99066</v>
          </cell>
          <cell r="B141" t="str">
            <v>Precision Decade Capacitor</v>
          </cell>
          <cell r="C141" t="str">
            <v>GenRad</v>
          </cell>
          <cell r="D141">
            <v>1413</v>
          </cell>
          <cell r="E141" t="str">
            <v>1140</v>
          </cell>
          <cell r="F141" t="str">
            <v>406-4066</v>
          </cell>
          <cell r="G141">
            <v>39182</v>
          </cell>
          <cell r="H141" t="str">
            <v>NIMT, NMIJ</v>
          </cell>
        </row>
        <row r="142">
          <cell r="A142" t="str">
            <v>SE-99067</v>
          </cell>
          <cell r="B142" t="str">
            <v>Standard Capacitor Set</v>
          </cell>
          <cell r="C142" t="str">
            <v>Soshin</v>
          </cell>
          <cell r="D142" t="str">
            <v>30pF,60pF,800pF</v>
          </cell>
          <cell r="E142" t="str">
            <v>6F6G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SE-99069</v>
          </cell>
          <cell r="B143" t="str">
            <v>Standard Self-Inductor : 100uH</v>
          </cell>
          <cell r="C143" t="str">
            <v>Ando</v>
          </cell>
          <cell r="D143" t="str">
            <v>RS-102</v>
          </cell>
          <cell r="E143" t="str">
            <v>456260</v>
          </cell>
          <cell r="F143" t="str">
            <v>EL-0127/05</v>
          </cell>
          <cell r="G143">
            <v>39236</v>
          </cell>
          <cell r="H143" t="str">
            <v>NIMT</v>
          </cell>
        </row>
        <row r="144">
          <cell r="A144" t="str">
            <v>SE-99070</v>
          </cell>
          <cell r="B144" t="str">
            <v>Standard Self-Inductor : 1mH</v>
          </cell>
          <cell r="C144" t="str">
            <v>Ando</v>
          </cell>
          <cell r="D144" t="str">
            <v>RS-104</v>
          </cell>
          <cell r="E144" t="str">
            <v>456261</v>
          </cell>
          <cell r="F144" t="str">
            <v>EL-0128/05</v>
          </cell>
          <cell r="G144">
            <v>39236</v>
          </cell>
          <cell r="H144" t="str">
            <v>NIMT</v>
          </cell>
        </row>
        <row r="145">
          <cell r="A145" t="str">
            <v>SE-99071</v>
          </cell>
          <cell r="B145" t="str">
            <v>Standard Self-Inductor : 10mH</v>
          </cell>
          <cell r="C145" t="str">
            <v>Ando</v>
          </cell>
          <cell r="D145" t="str">
            <v>RS-106</v>
          </cell>
          <cell r="E145" t="str">
            <v>456262</v>
          </cell>
          <cell r="F145" t="str">
            <v>EL-0129/05</v>
          </cell>
          <cell r="G145">
            <v>39236</v>
          </cell>
          <cell r="H145" t="str">
            <v>NIMT</v>
          </cell>
        </row>
        <row r="146">
          <cell r="A146" t="str">
            <v>SE-99072</v>
          </cell>
          <cell r="B146" t="str">
            <v>Standard Self-Inductor : 100mH</v>
          </cell>
          <cell r="C146" t="str">
            <v>Ando</v>
          </cell>
          <cell r="D146" t="str">
            <v>RS-108</v>
          </cell>
          <cell r="E146" t="str">
            <v>456263</v>
          </cell>
          <cell r="F146" t="str">
            <v>EL-0130/05</v>
          </cell>
          <cell r="G146">
            <v>39236</v>
          </cell>
          <cell r="H146" t="str">
            <v>NIMT</v>
          </cell>
        </row>
        <row r="147">
          <cell r="A147" t="str">
            <v>SE-99073</v>
          </cell>
          <cell r="B147" t="str">
            <v>Standard Self-Inductor : 1H</v>
          </cell>
          <cell r="C147" t="str">
            <v>Ando</v>
          </cell>
          <cell r="D147" t="str">
            <v>RS-110</v>
          </cell>
          <cell r="E147" t="str">
            <v>456264</v>
          </cell>
          <cell r="F147" t="str">
            <v>EL-0131/05</v>
          </cell>
          <cell r="G147">
            <v>39236</v>
          </cell>
          <cell r="H147" t="str">
            <v>NIMT</v>
          </cell>
        </row>
        <row r="148">
          <cell r="A148" t="str">
            <v>SE-99074</v>
          </cell>
          <cell r="B148" t="str">
            <v>Decade Inductor</v>
          </cell>
          <cell r="C148" t="str">
            <v>Ando</v>
          </cell>
          <cell r="D148" t="str">
            <v>AM-3301</v>
          </cell>
          <cell r="E148" t="str">
            <v>60410520</v>
          </cell>
          <cell r="F148" t="str">
            <v>EL-0077/05</v>
          </cell>
          <cell r="G148">
            <v>38826</v>
          </cell>
          <cell r="H148" t="str">
            <v>NIMT</v>
          </cell>
        </row>
        <row r="149">
          <cell r="A149" t="str">
            <v>SE-99075</v>
          </cell>
          <cell r="B149" t="str">
            <v>LF Impedance Analyzer</v>
          </cell>
          <cell r="C149" t="str">
            <v>HP</v>
          </cell>
          <cell r="D149" t="str">
            <v>4192A</v>
          </cell>
          <cell r="E149" t="str">
            <v>2150J02509</v>
          </cell>
          <cell r="F149" t="str">
            <v>405-4075</v>
          </cell>
          <cell r="G149">
            <v>39076</v>
          </cell>
          <cell r="H149" t="str">
            <v>NIMT, NMIJ</v>
          </cell>
        </row>
        <row r="150">
          <cell r="A150" t="str">
            <v>SE-99076</v>
          </cell>
          <cell r="B150" t="str">
            <v>Precision LCR Meter</v>
          </cell>
          <cell r="C150" t="str">
            <v>HP</v>
          </cell>
          <cell r="D150" t="str">
            <v>4284A</v>
          </cell>
          <cell r="E150" t="str">
            <v>2940J07658</v>
          </cell>
          <cell r="F150" t="str">
            <v>406-4076</v>
          </cell>
          <cell r="G150">
            <v>39200</v>
          </cell>
          <cell r="H150" t="str">
            <v>NMIJ, NIMT</v>
          </cell>
        </row>
        <row r="151">
          <cell r="A151" t="str">
            <v>SE-99078</v>
          </cell>
          <cell r="B151" t="str">
            <v>Soldering Iron Tester</v>
          </cell>
          <cell r="C151" t="str">
            <v>Anritsu</v>
          </cell>
          <cell r="D151" t="str">
            <v>HS2D-100</v>
          </cell>
          <cell r="E151" t="str">
            <v>B07069</v>
          </cell>
          <cell r="F151" t="str">
            <v>Calibration not required</v>
          </cell>
          <cell r="G151">
            <v>0</v>
          </cell>
          <cell r="H151">
            <v>0</v>
          </cell>
        </row>
        <row r="152">
          <cell r="A152" t="str">
            <v>SE-99079</v>
          </cell>
          <cell r="B152" t="str">
            <v>Wow Flutter / Jitter Calibrator</v>
          </cell>
          <cell r="C152" t="str">
            <v>Minato</v>
          </cell>
          <cell r="D152">
            <v>3101</v>
          </cell>
          <cell r="E152" t="str">
            <v>B9QE0063</v>
          </cell>
          <cell r="F152" t="str">
            <v>405-4079</v>
          </cell>
          <cell r="G152">
            <v>38809</v>
          </cell>
          <cell r="H152" t="str">
            <v>NIMT</v>
          </cell>
        </row>
        <row r="153">
          <cell r="A153" t="str">
            <v>SE-99081</v>
          </cell>
          <cell r="B153" t="str">
            <v>High Voltage Probe</v>
          </cell>
          <cell r="C153" t="str">
            <v>Tektronix</v>
          </cell>
          <cell r="D153" t="str">
            <v>P6015A</v>
          </cell>
          <cell r="E153" t="str">
            <v>B032616</v>
          </cell>
          <cell r="F153" t="str">
            <v>406-4081</v>
          </cell>
          <cell r="G153">
            <v>39172</v>
          </cell>
          <cell r="H153" t="str">
            <v>NML, NPL, NIMT</v>
          </cell>
        </row>
        <row r="154">
          <cell r="A154" t="str">
            <v>SE-99085</v>
          </cell>
          <cell r="B154" t="str">
            <v>Distortion Meter Calibrator</v>
          </cell>
          <cell r="C154" t="str">
            <v>ShibaSoku</v>
          </cell>
          <cell r="D154" t="str">
            <v>AC12B</v>
          </cell>
          <cell r="E154" t="str">
            <v>M-55799008</v>
          </cell>
          <cell r="F154" t="str">
            <v>Do not used this equipment</v>
          </cell>
          <cell r="G154">
            <v>0</v>
          </cell>
          <cell r="H154">
            <v>0</v>
          </cell>
        </row>
        <row r="155">
          <cell r="A155" t="str">
            <v>SE-99086</v>
          </cell>
          <cell r="B155" t="str">
            <v>Digital Stop Watch</v>
          </cell>
          <cell r="C155" t="str">
            <v>Seiko</v>
          </cell>
          <cell r="D155" t="str">
            <v>S032-4000</v>
          </cell>
          <cell r="E155" t="str">
            <v>127638</v>
          </cell>
          <cell r="F155" t="str">
            <v>405-4086</v>
          </cell>
          <cell r="G155">
            <v>38878</v>
          </cell>
          <cell r="H155" t="str">
            <v>NIMT</v>
          </cell>
        </row>
        <row r="156">
          <cell r="A156" t="str">
            <v>SE-99087</v>
          </cell>
          <cell r="B156" t="str">
            <v>Quartz Tester</v>
          </cell>
          <cell r="C156" t="str">
            <v>Seiko</v>
          </cell>
          <cell r="D156" t="str">
            <v>QT-2100</v>
          </cell>
          <cell r="E156" t="str">
            <v>6D0481</v>
          </cell>
          <cell r="F156" t="str">
            <v>405-4087</v>
          </cell>
          <cell r="G156">
            <v>38875</v>
          </cell>
          <cell r="H156" t="str">
            <v>NIMT</v>
          </cell>
        </row>
        <row r="157">
          <cell r="A157" t="str">
            <v>SE-99088</v>
          </cell>
          <cell r="B157" t="str">
            <v>Rubidium Frequency Standard</v>
          </cell>
          <cell r="C157" t="str">
            <v>R&amp;S</v>
          </cell>
          <cell r="D157" t="str">
            <v>XSRM</v>
          </cell>
          <cell r="E157" t="str">
            <v>300024/001</v>
          </cell>
          <cell r="F157" t="str">
            <v>EF-0016/06</v>
          </cell>
          <cell r="G157">
            <v>39520</v>
          </cell>
          <cell r="H157" t="str">
            <v>NIMT</v>
          </cell>
        </row>
        <row r="158">
          <cell r="A158" t="str">
            <v>SE-99089</v>
          </cell>
          <cell r="B158" t="str">
            <v>Universal Counter</v>
          </cell>
          <cell r="C158" t="str">
            <v>HP</v>
          </cell>
          <cell r="D158" t="str">
            <v>53132A</v>
          </cell>
          <cell r="E158" t="str">
            <v>3404A00701</v>
          </cell>
          <cell r="F158" t="str">
            <v>406-4089</v>
          </cell>
          <cell r="G158">
            <v>39189</v>
          </cell>
          <cell r="H158" t="str">
            <v>NIMT</v>
          </cell>
        </row>
        <row r="159">
          <cell r="A159" t="str">
            <v>SE-99090</v>
          </cell>
          <cell r="B159" t="str">
            <v>Microwave Frequency Counter</v>
          </cell>
          <cell r="C159" t="str">
            <v>HP</v>
          </cell>
          <cell r="D159" t="str">
            <v>5352B</v>
          </cell>
          <cell r="E159" t="str">
            <v>2826A00368</v>
          </cell>
          <cell r="F159" t="str">
            <v>EEH-05/0374</v>
          </cell>
          <cell r="G159">
            <v>38911</v>
          </cell>
          <cell r="H159" t="str">
            <v>NIMT, NIST, NPL</v>
          </cell>
        </row>
        <row r="160">
          <cell r="A160" t="str">
            <v>SE-99091</v>
          </cell>
          <cell r="B160" t="str">
            <v>GPSTime &amp; Freq. Ref. Receiver</v>
          </cell>
          <cell r="C160" t="str">
            <v>HP</v>
          </cell>
          <cell r="D160" t="str">
            <v>58503A</v>
          </cell>
          <cell r="E160" t="str">
            <v>3542A00419</v>
          </cell>
          <cell r="F160" t="str">
            <v>Calibration not required</v>
          </cell>
          <cell r="G160">
            <v>0</v>
          </cell>
          <cell r="H160">
            <v>0</v>
          </cell>
        </row>
        <row r="161">
          <cell r="A161" t="str">
            <v>SE-99093</v>
          </cell>
          <cell r="B161" t="str">
            <v>Synthesized Sweeper</v>
          </cell>
          <cell r="C161" t="str">
            <v>HP</v>
          </cell>
          <cell r="D161" t="str">
            <v>8340B</v>
          </cell>
          <cell r="E161" t="str">
            <v>2804A00799</v>
          </cell>
          <cell r="F161" t="str">
            <v>105-4005</v>
          </cell>
          <cell r="G161">
            <v>38816</v>
          </cell>
          <cell r="H161" t="str">
            <v>NIMT, NIST, NPL</v>
          </cell>
        </row>
        <row r="162">
          <cell r="A162" t="str">
            <v>SE-99094</v>
          </cell>
          <cell r="B162" t="str">
            <v xml:space="preserve">Synthesizer/Level Generator </v>
          </cell>
          <cell r="C162" t="str">
            <v>Anritsu</v>
          </cell>
          <cell r="D162" t="str">
            <v>MG443B</v>
          </cell>
          <cell r="E162" t="str">
            <v>M45140</v>
          </cell>
          <cell r="F162" t="str">
            <v>405-4094</v>
          </cell>
          <cell r="G162">
            <v>38807</v>
          </cell>
          <cell r="H162" t="str">
            <v>NIMT, NIST, NPL</v>
          </cell>
        </row>
        <row r="163">
          <cell r="A163" t="str">
            <v>SE-99095</v>
          </cell>
          <cell r="B163" t="str">
            <v>Synthesized Func/Sweep Gen.</v>
          </cell>
          <cell r="C163" t="str">
            <v>HP</v>
          </cell>
          <cell r="D163" t="str">
            <v>3325B</v>
          </cell>
          <cell r="E163" t="str">
            <v>2847A09782</v>
          </cell>
          <cell r="F163" t="str">
            <v>405-4095</v>
          </cell>
          <cell r="G163">
            <v>38868</v>
          </cell>
          <cell r="H163" t="str">
            <v>NIMT, NIST, NPL</v>
          </cell>
        </row>
        <row r="164">
          <cell r="A164" t="str">
            <v>SE-99096</v>
          </cell>
          <cell r="B164" t="str">
            <v>ESG Series Signal Generator</v>
          </cell>
          <cell r="C164" t="str">
            <v>HP</v>
          </cell>
          <cell r="D164" t="str">
            <v>ESG-4000A</v>
          </cell>
          <cell r="E164" t="str">
            <v>US37040151</v>
          </cell>
          <cell r="F164" t="str">
            <v>105-4003</v>
          </cell>
          <cell r="G164">
            <v>38813</v>
          </cell>
          <cell r="H164" t="str">
            <v>NIMT, NIST, NPL</v>
          </cell>
        </row>
        <row r="165">
          <cell r="A165" t="str">
            <v>SE-99097</v>
          </cell>
          <cell r="B165" t="str">
            <v>RF Power Amplifier</v>
          </cell>
          <cell r="C165" t="str">
            <v>Amp. Research</v>
          </cell>
          <cell r="D165" t="str">
            <v>25W1000M7</v>
          </cell>
          <cell r="E165" t="str">
            <v>13299</v>
          </cell>
          <cell r="F165" t="str">
            <v>405-4097</v>
          </cell>
          <cell r="G165">
            <v>38839</v>
          </cell>
          <cell r="H165" t="str">
            <v>NIMT, NIST, NPL</v>
          </cell>
        </row>
        <row r="166">
          <cell r="A166" t="str">
            <v>SE-99098</v>
          </cell>
          <cell r="B166" t="str">
            <v>Spectrum Analyzer</v>
          </cell>
          <cell r="C166" t="str">
            <v>HP</v>
          </cell>
          <cell r="D166" t="str">
            <v>8593E</v>
          </cell>
          <cell r="E166" t="str">
            <v>3337A00823</v>
          </cell>
          <cell r="F166" t="str">
            <v>405-4098</v>
          </cell>
          <cell r="G166">
            <v>38867</v>
          </cell>
          <cell r="H166" t="str">
            <v>NIMT, NIST, NPL</v>
          </cell>
        </row>
        <row r="167">
          <cell r="A167" t="str">
            <v>SE-99099</v>
          </cell>
          <cell r="B167" t="str">
            <v xml:space="preserve">Network Analyzer </v>
          </cell>
          <cell r="C167" t="str">
            <v>HP</v>
          </cell>
          <cell r="D167" t="str">
            <v>8753D</v>
          </cell>
          <cell r="E167" t="str">
            <v>3410J00924</v>
          </cell>
          <cell r="F167" t="str">
            <v>405-4099</v>
          </cell>
          <cell r="G167">
            <v>38900</v>
          </cell>
          <cell r="H167" t="str">
            <v>NIMT, NIST, NPL</v>
          </cell>
        </row>
        <row r="168">
          <cell r="A168" t="str">
            <v>SE-99100</v>
          </cell>
          <cell r="B168" t="str">
            <v xml:space="preserve">S-Parameter Test Set </v>
          </cell>
          <cell r="C168" t="str">
            <v>HP</v>
          </cell>
          <cell r="D168" t="str">
            <v>85047A</v>
          </cell>
          <cell r="E168" t="str">
            <v>3033A03745</v>
          </cell>
          <cell r="F168" t="str">
            <v>405-4100</v>
          </cell>
          <cell r="G168">
            <v>38900</v>
          </cell>
          <cell r="H168" t="str">
            <v>NIMT, NIST, NPL</v>
          </cell>
        </row>
        <row r="169">
          <cell r="A169" t="str">
            <v>SE-99101</v>
          </cell>
          <cell r="B169" t="str">
            <v xml:space="preserve">S-Parameter Test Set </v>
          </cell>
          <cell r="C169" t="str">
            <v>HP</v>
          </cell>
          <cell r="D169" t="str">
            <v>85046B</v>
          </cell>
          <cell r="E169" t="str">
            <v>3033A01596</v>
          </cell>
          <cell r="F169" t="str">
            <v>405-4101</v>
          </cell>
          <cell r="G169">
            <v>38900</v>
          </cell>
          <cell r="H169" t="str">
            <v>NIMT, NIST, NPL</v>
          </cell>
        </row>
        <row r="170">
          <cell r="A170" t="str">
            <v>SE-99102</v>
          </cell>
          <cell r="B170" t="str">
            <v>Audio Analyzer</v>
          </cell>
          <cell r="C170" t="str">
            <v>HP</v>
          </cell>
          <cell r="D170" t="str">
            <v>8903B</v>
          </cell>
          <cell r="E170" t="str">
            <v>3514A15652</v>
          </cell>
          <cell r="F170" t="str">
            <v>406-4102</v>
          </cell>
          <cell r="G170">
            <v>39172</v>
          </cell>
          <cell r="H170" t="str">
            <v>NIMT</v>
          </cell>
        </row>
        <row r="171">
          <cell r="A171" t="str">
            <v>SE-99103</v>
          </cell>
          <cell r="B171" t="str">
            <v>Audio Analyzer</v>
          </cell>
          <cell r="C171" t="str">
            <v>Panasonic</v>
          </cell>
          <cell r="D171" t="str">
            <v>VP7725A</v>
          </cell>
          <cell r="E171" t="str">
            <v>1D8N0161D122</v>
          </cell>
          <cell r="F171" t="str">
            <v>406-4103</v>
          </cell>
          <cell r="G171">
            <v>39193</v>
          </cell>
          <cell r="H171" t="str">
            <v>NIMT</v>
          </cell>
        </row>
        <row r="172">
          <cell r="A172" t="str">
            <v>SE-99104</v>
          </cell>
          <cell r="B172" t="str">
            <v>Modulation Analyzer</v>
          </cell>
          <cell r="C172" t="str">
            <v>HP</v>
          </cell>
          <cell r="D172" t="str">
            <v>8901B</v>
          </cell>
          <cell r="E172" t="str">
            <v>2806A01602</v>
          </cell>
          <cell r="F172" t="str">
            <v>105-4008</v>
          </cell>
          <cell r="G172">
            <v>39202</v>
          </cell>
          <cell r="H172" t="str">
            <v>NIST, NPL</v>
          </cell>
        </row>
        <row r="173">
          <cell r="A173" t="str">
            <v>SE-99105</v>
          </cell>
          <cell r="B173" t="str">
            <v>Measuring Receiver</v>
          </cell>
          <cell r="C173" t="str">
            <v>HP</v>
          </cell>
          <cell r="D173" t="str">
            <v>8902A</v>
          </cell>
          <cell r="E173" t="str">
            <v>3226A03447</v>
          </cell>
          <cell r="F173" t="str">
            <v>405-4105</v>
          </cell>
          <cell r="G173">
            <v>38859</v>
          </cell>
          <cell r="H173" t="str">
            <v>NIMT, NIST, NPL</v>
          </cell>
        </row>
        <row r="174">
          <cell r="A174" t="str">
            <v>SE-99106</v>
          </cell>
          <cell r="B174" t="str">
            <v>RF Power Meter</v>
          </cell>
          <cell r="C174" t="str">
            <v>HP</v>
          </cell>
          <cell r="D174" t="str">
            <v>EPM442A</v>
          </cell>
          <cell r="E174" t="str">
            <v>GB37170346</v>
          </cell>
          <cell r="F174" t="str">
            <v>405-4106</v>
          </cell>
          <cell r="G174">
            <v>38865</v>
          </cell>
          <cell r="H174" t="str">
            <v>NIMT, NIST, NPL</v>
          </cell>
        </row>
        <row r="175">
          <cell r="A175" t="str">
            <v>SE-99107</v>
          </cell>
          <cell r="B175" t="str">
            <v>RF Power Meter</v>
          </cell>
          <cell r="C175" t="str">
            <v>Anritsu</v>
          </cell>
          <cell r="D175" t="str">
            <v>ML4803A</v>
          </cell>
          <cell r="E175" t="str">
            <v>MA39060</v>
          </cell>
          <cell r="F175" t="str">
            <v>405-4107</v>
          </cell>
          <cell r="G175">
            <v>38988</v>
          </cell>
          <cell r="H175" t="str">
            <v>NIMT, NIST, NPL</v>
          </cell>
        </row>
        <row r="176">
          <cell r="A176" t="str">
            <v>SE-99109</v>
          </cell>
          <cell r="B176" t="str">
            <v>Range Calibrator</v>
          </cell>
          <cell r="C176" t="str">
            <v>HP</v>
          </cell>
          <cell r="D176" t="str">
            <v>11683A</v>
          </cell>
          <cell r="E176" t="str">
            <v>3303U00312</v>
          </cell>
          <cell r="F176" t="str">
            <v>405-4109</v>
          </cell>
          <cell r="G176">
            <v>38842</v>
          </cell>
          <cell r="H176" t="str">
            <v>NIMT</v>
          </cell>
        </row>
        <row r="177">
          <cell r="A177" t="str">
            <v>SE-99110</v>
          </cell>
          <cell r="B177" t="str">
            <v>Range Calibrator</v>
          </cell>
          <cell r="C177" t="str">
            <v>HP</v>
          </cell>
          <cell r="D177" t="str">
            <v>8477A</v>
          </cell>
          <cell r="E177" t="str">
            <v>0963A00428</v>
          </cell>
          <cell r="F177" t="str">
            <v>404-4110</v>
          </cell>
          <cell r="G177">
            <v>38468</v>
          </cell>
          <cell r="H177" t="str">
            <v>NIMT</v>
          </cell>
        </row>
        <row r="178">
          <cell r="A178" t="str">
            <v>SE-99111</v>
          </cell>
          <cell r="B178" t="str">
            <v>Range Calibrator</v>
          </cell>
          <cell r="C178" t="str">
            <v>Anritsu</v>
          </cell>
          <cell r="D178" t="str">
            <v>MA4001A</v>
          </cell>
          <cell r="E178" t="str">
            <v>M18156</v>
          </cell>
          <cell r="F178" t="str">
            <v>405-4111</v>
          </cell>
          <cell r="G178">
            <v>38969</v>
          </cell>
          <cell r="H178" t="str">
            <v>NIMT</v>
          </cell>
        </row>
        <row r="179">
          <cell r="A179" t="str">
            <v>SE-99112</v>
          </cell>
          <cell r="B179" t="str">
            <v>Power Sensor : 50Ω</v>
          </cell>
          <cell r="C179" t="str">
            <v>HP</v>
          </cell>
          <cell r="D179" t="str">
            <v>8482A</v>
          </cell>
          <cell r="E179" t="str">
            <v>US37291474</v>
          </cell>
          <cell r="F179" t="str">
            <v>405-4112</v>
          </cell>
          <cell r="G179">
            <v>38899</v>
          </cell>
          <cell r="H179" t="str">
            <v>NIMT, NIST, NPL</v>
          </cell>
        </row>
        <row r="180">
          <cell r="A180" t="str">
            <v>SE-99113</v>
          </cell>
          <cell r="B180" t="str">
            <v>Power Sensor : 50Ω</v>
          </cell>
          <cell r="C180" t="str">
            <v>HP</v>
          </cell>
          <cell r="D180" t="str">
            <v>8482B</v>
          </cell>
          <cell r="E180" t="str">
            <v>3318A06156</v>
          </cell>
          <cell r="F180" t="str">
            <v>405-4113</v>
          </cell>
          <cell r="G180">
            <v>38899</v>
          </cell>
          <cell r="H180" t="str">
            <v>NIMT, NIST, NPL</v>
          </cell>
        </row>
        <row r="181">
          <cell r="A181" t="str">
            <v>SE-99114</v>
          </cell>
          <cell r="B181" t="str">
            <v>Power Sensor : 50Ω</v>
          </cell>
          <cell r="C181" t="str">
            <v>Anritsu</v>
          </cell>
          <cell r="D181" t="str">
            <v>MA4601A</v>
          </cell>
          <cell r="E181" t="str">
            <v>M37750</v>
          </cell>
          <cell r="F181" t="str">
            <v>404-4114</v>
          </cell>
          <cell r="G181">
            <v>38688</v>
          </cell>
          <cell r="H181" t="str">
            <v>NIMT, NIST, NPL</v>
          </cell>
        </row>
        <row r="182">
          <cell r="A182" t="str">
            <v>SE-99115</v>
          </cell>
          <cell r="B182" t="str">
            <v>Power Sensor : 50Ω</v>
          </cell>
          <cell r="C182" t="str">
            <v>Anritsu</v>
          </cell>
          <cell r="D182" t="str">
            <v>MA4602A</v>
          </cell>
          <cell r="E182" t="str">
            <v>M14073</v>
          </cell>
          <cell r="F182" t="str">
            <v>404-4115</v>
          </cell>
          <cell r="G182">
            <v>38688</v>
          </cell>
          <cell r="H182" t="str">
            <v>NIMT, NIST, NPL</v>
          </cell>
        </row>
        <row r="183">
          <cell r="A183" t="str">
            <v>SE-99116</v>
          </cell>
          <cell r="B183" t="str">
            <v>Power Sensor : 75Ω</v>
          </cell>
          <cell r="C183" t="str">
            <v>Anritsu</v>
          </cell>
          <cell r="D183" t="str">
            <v>MA4603A</v>
          </cell>
          <cell r="E183" t="str">
            <v>M56049</v>
          </cell>
          <cell r="F183" t="str">
            <v>405-4116</v>
          </cell>
          <cell r="G183">
            <v>39079</v>
          </cell>
          <cell r="H183" t="str">
            <v>NIST</v>
          </cell>
        </row>
        <row r="184">
          <cell r="A184" t="str">
            <v>SE-99117</v>
          </cell>
          <cell r="B184" t="str">
            <v>Power Sensor : 75Ω</v>
          </cell>
          <cell r="C184" t="str">
            <v>Anritsu</v>
          </cell>
          <cell r="D184" t="str">
            <v>MA4604A</v>
          </cell>
          <cell r="E184" t="str">
            <v>M09061</v>
          </cell>
          <cell r="F184" t="str">
            <v>405-4117</v>
          </cell>
          <cell r="G184">
            <v>39079</v>
          </cell>
          <cell r="H184" t="str">
            <v>NIST</v>
          </cell>
        </row>
        <row r="185">
          <cell r="A185" t="str">
            <v>SE-99118</v>
          </cell>
          <cell r="B185" t="str">
            <v>Power Sensor : 50Ω</v>
          </cell>
          <cell r="C185" t="str">
            <v>HP</v>
          </cell>
          <cell r="D185" t="str">
            <v>E4412A</v>
          </cell>
          <cell r="E185" t="str">
            <v>US37180961</v>
          </cell>
          <cell r="F185" t="str">
            <v>405-4118</v>
          </cell>
          <cell r="G185">
            <v>38899</v>
          </cell>
          <cell r="H185" t="str">
            <v>NIMT, NIST, NPL</v>
          </cell>
        </row>
        <row r="186">
          <cell r="A186" t="str">
            <v>SE-99119</v>
          </cell>
          <cell r="B186" t="str">
            <v>Power Sensor : 50Ω</v>
          </cell>
          <cell r="C186" t="str">
            <v>HP</v>
          </cell>
          <cell r="D186" t="str">
            <v>E4413A</v>
          </cell>
          <cell r="E186" t="str">
            <v>US37180718</v>
          </cell>
          <cell r="F186" t="str">
            <v>NEFE-05-0012</v>
          </cell>
          <cell r="G186">
            <v>39056</v>
          </cell>
          <cell r="H186" t="str">
            <v>NIST</v>
          </cell>
        </row>
        <row r="187">
          <cell r="A187" t="str">
            <v>SE-99122</v>
          </cell>
          <cell r="B187" t="str">
            <v>Fixed Attenuator Set : 50Ohm</v>
          </cell>
          <cell r="C187" t="str">
            <v>Wiltron</v>
          </cell>
          <cell r="D187" t="str">
            <v>41KC-S</v>
          </cell>
          <cell r="E187" t="str">
            <v>91098</v>
          </cell>
          <cell r="F187" t="str">
            <v>NEFE-05-0011</v>
          </cell>
          <cell r="G187">
            <v>39056</v>
          </cell>
          <cell r="H187" t="str">
            <v>NIST</v>
          </cell>
        </row>
        <row r="188">
          <cell r="A188" t="str">
            <v>SE-99123</v>
          </cell>
          <cell r="B188" t="str">
            <v xml:space="preserve">Termination : 50Ohm BNC  </v>
          </cell>
          <cell r="C188" t="str">
            <v xml:space="preserve">Maury </v>
          </cell>
          <cell r="D188" t="str">
            <v>351A2</v>
          </cell>
          <cell r="E188" t="str">
            <v>H753</v>
          </cell>
          <cell r="F188" t="str">
            <v>NEFE-05-0002</v>
          </cell>
          <cell r="G188">
            <v>39056</v>
          </cell>
          <cell r="H188" t="str">
            <v>NMIJ</v>
          </cell>
        </row>
        <row r="189">
          <cell r="A189" t="str">
            <v>SE-99124</v>
          </cell>
          <cell r="B189" t="str">
            <v xml:space="preserve">Termination : 50Ohm BNC  </v>
          </cell>
          <cell r="C189" t="str">
            <v xml:space="preserve">Maury </v>
          </cell>
          <cell r="D189" t="str">
            <v>351B2</v>
          </cell>
          <cell r="E189" t="str">
            <v>H760</v>
          </cell>
          <cell r="F189" t="str">
            <v>NEFE-05-0003</v>
          </cell>
          <cell r="G189">
            <v>39056</v>
          </cell>
          <cell r="H189" t="str">
            <v>NMIJ</v>
          </cell>
        </row>
        <row r="190">
          <cell r="A190" t="str">
            <v>SE-99125</v>
          </cell>
          <cell r="B190" t="str">
            <v>Termination : 50Ohm 18GHz</v>
          </cell>
          <cell r="C190" t="str">
            <v>Wiltron</v>
          </cell>
          <cell r="D190" t="str">
            <v>28A50-1</v>
          </cell>
          <cell r="E190" t="str">
            <v>602007</v>
          </cell>
          <cell r="F190" t="str">
            <v>NEFE-05-0004</v>
          </cell>
          <cell r="G190">
            <v>39056</v>
          </cell>
          <cell r="H190" t="str">
            <v>NMIJ</v>
          </cell>
        </row>
        <row r="191">
          <cell r="A191" t="str">
            <v>SE-99126</v>
          </cell>
          <cell r="B191" t="str">
            <v>Termination : 50Ohm 40GHz</v>
          </cell>
          <cell r="C191" t="str">
            <v>Wiltron</v>
          </cell>
          <cell r="D191" t="str">
            <v>28K50</v>
          </cell>
          <cell r="E191" t="str">
            <v>505039</v>
          </cell>
          <cell r="F191" t="str">
            <v>NEFE-05-0005</v>
          </cell>
          <cell r="G191">
            <v>39056</v>
          </cell>
          <cell r="H191" t="str">
            <v>NMIJ</v>
          </cell>
        </row>
        <row r="192">
          <cell r="A192" t="str">
            <v>SE-99127</v>
          </cell>
          <cell r="B192" t="str">
            <v>Termination : 50Ohm 40GHz</v>
          </cell>
          <cell r="C192" t="str">
            <v>Wiltron</v>
          </cell>
          <cell r="D192" t="str">
            <v>28KF50</v>
          </cell>
          <cell r="E192" t="str">
            <v>505015</v>
          </cell>
          <cell r="F192" t="str">
            <v>NEFE-05-0006</v>
          </cell>
          <cell r="G192">
            <v>39056</v>
          </cell>
          <cell r="H192" t="str">
            <v>NMIJ</v>
          </cell>
        </row>
        <row r="193">
          <cell r="A193" t="str">
            <v>SE-99128</v>
          </cell>
          <cell r="B193" t="str">
            <v>Termination : 50Ohm 18GHz</v>
          </cell>
          <cell r="C193" t="str">
            <v>Wiltron</v>
          </cell>
          <cell r="D193" t="str">
            <v>26N50</v>
          </cell>
          <cell r="E193" t="str">
            <v>701032</v>
          </cell>
          <cell r="F193" t="str">
            <v>NEFE-05-0007</v>
          </cell>
          <cell r="G193">
            <v>39056</v>
          </cell>
          <cell r="H193" t="str">
            <v>NMIJ</v>
          </cell>
        </row>
        <row r="194">
          <cell r="A194" t="str">
            <v>SE-99129</v>
          </cell>
          <cell r="B194" t="str">
            <v>Termination : 50Ohm 18GHz</v>
          </cell>
          <cell r="C194" t="str">
            <v>Wiltron</v>
          </cell>
          <cell r="D194" t="str">
            <v>26NF50</v>
          </cell>
          <cell r="E194" t="str">
            <v>701021</v>
          </cell>
          <cell r="F194" t="str">
            <v>NEFE-05-0008</v>
          </cell>
          <cell r="G194">
            <v>39056</v>
          </cell>
          <cell r="H194" t="str">
            <v>NMIJ</v>
          </cell>
        </row>
        <row r="195">
          <cell r="A195" t="str">
            <v>SE-99130</v>
          </cell>
          <cell r="B195" t="str">
            <v>Termination : 75Ohm</v>
          </cell>
          <cell r="C195" t="str">
            <v>Wiltron</v>
          </cell>
          <cell r="D195" t="str">
            <v>26NF75</v>
          </cell>
          <cell r="E195" t="str">
            <v>103029</v>
          </cell>
          <cell r="F195" t="str">
            <v>NEFE-05-0009</v>
          </cell>
          <cell r="G195">
            <v>39056</v>
          </cell>
          <cell r="H195" t="str">
            <v>NMIJ</v>
          </cell>
        </row>
        <row r="196">
          <cell r="A196" t="str">
            <v>SE-99131</v>
          </cell>
          <cell r="B196" t="str">
            <v>Termination : 75Ohm</v>
          </cell>
          <cell r="C196" t="str">
            <v>Wiltron</v>
          </cell>
          <cell r="D196" t="str">
            <v>26N75</v>
          </cell>
          <cell r="E196" t="str">
            <v>201023</v>
          </cell>
          <cell r="F196" t="str">
            <v>NEFE-05-0010</v>
          </cell>
          <cell r="G196">
            <v>39056</v>
          </cell>
          <cell r="H196" t="str">
            <v>NMIJ</v>
          </cell>
        </row>
        <row r="197">
          <cell r="A197" t="str">
            <v>SE-99143</v>
          </cell>
          <cell r="B197" t="str">
            <v>Decade Attenuator : 600/75Ω Bal</v>
          </cell>
          <cell r="C197" t="str">
            <v>Ando</v>
          </cell>
          <cell r="D197" t="str">
            <v>AL-352</v>
          </cell>
          <cell r="E197" t="str">
            <v>80692404</v>
          </cell>
          <cell r="F197" t="str">
            <v>405-4193</v>
          </cell>
          <cell r="G197">
            <v>38838</v>
          </cell>
          <cell r="H197" t="str">
            <v>NIMT</v>
          </cell>
        </row>
        <row r="198">
          <cell r="A198" t="str">
            <v>SE-99144</v>
          </cell>
          <cell r="B198" t="str">
            <v>Decade Attenuator : 75Ω</v>
          </cell>
          <cell r="C198" t="str">
            <v>Anritsu</v>
          </cell>
          <cell r="D198" t="str">
            <v>MN61B</v>
          </cell>
          <cell r="E198" t="str">
            <v>M41577</v>
          </cell>
          <cell r="F198" t="str">
            <v>405-4144</v>
          </cell>
          <cell r="G198">
            <v>38838</v>
          </cell>
          <cell r="H198" t="str">
            <v>NIMT</v>
          </cell>
        </row>
        <row r="199">
          <cell r="A199" t="str">
            <v>SE-99146</v>
          </cell>
          <cell r="B199" t="str">
            <v>Power Splitter : 26.5GHz</v>
          </cell>
          <cell r="C199" t="str">
            <v>HP</v>
          </cell>
          <cell r="D199" t="str">
            <v>11667B</v>
          </cell>
          <cell r="E199" t="str">
            <v>11170</v>
          </cell>
          <cell r="F199" t="str">
            <v>406-4146</v>
          </cell>
          <cell r="G199">
            <v>39150</v>
          </cell>
          <cell r="H199" t="str">
            <v>NIMT, NIST, NPL</v>
          </cell>
        </row>
        <row r="200">
          <cell r="A200" t="str">
            <v>SE-99147</v>
          </cell>
          <cell r="B200" t="str">
            <v>Power Splitter 18GHz</v>
          </cell>
          <cell r="C200" t="str">
            <v>HP</v>
          </cell>
          <cell r="D200" t="str">
            <v>11667A</v>
          </cell>
          <cell r="E200" t="str">
            <v>23287</v>
          </cell>
          <cell r="F200" t="str">
            <v>406-4147</v>
          </cell>
          <cell r="G200">
            <v>39150</v>
          </cell>
          <cell r="H200" t="str">
            <v>NIMT, NIST, NPL</v>
          </cell>
        </row>
        <row r="201">
          <cell r="A201" t="str">
            <v>SE-99148</v>
          </cell>
          <cell r="B201" t="str">
            <v>Reflection Bridge : 600Ω Bal</v>
          </cell>
          <cell r="C201" t="str">
            <v>Anritsu</v>
          </cell>
          <cell r="D201" t="str">
            <v>MA2201A</v>
          </cell>
          <cell r="E201" t="str">
            <v>M07996</v>
          </cell>
          <cell r="F201" t="str">
            <v>Calibration not required</v>
          </cell>
          <cell r="G201">
            <v>0</v>
          </cell>
          <cell r="H201">
            <v>0</v>
          </cell>
        </row>
        <row r="202">
          <cell r="A202" t="str">
            <v>SE-99149</v>
          </cell>
          <cell r="B202" t="str">
            <v>Reflection Bridge : 50Ω UnBal</v>
          </cell>
          <cell r="C202" t="str">
            <v>Anritsu</v>
          </cell>
          <cell r="D202" t="str">
            <v>MA2401A</v>
          </cell>
          <cell r="E202" t="str">
            <v>M13972</v>
          </cell>
          <cell r="F202" t="str">
            <v>Calibration not required</v>
          </cell>
          <cell r="G202">
            <v>0</v>
          </cell>
          <cell r="H202">
            <v>0</v>
          </cell>
        </row>
        <row r="203">
          <cell r="A203" t="str">
            <v>SE-99150</v>
          </cell>
          <cell r="B203" t="str">
            <v>Reflection Bridge : 75Ω UnBal</v>
          </cell>
          <cell r="C203" t="str">
            <v>Anritsu</v>
          </cell>
          <cell r="D203" t="str">
            <v>MA2402A</v>
          </cell>
          <cell r="E203" t="str">
            <v>M17186</v>
          </cell>
          <cell r="F203" t="str">
            <v>Calibration not required</v>
          </cell>
          <cell r="G203">
            <v>0</v>
          </cell>
          <cell r="H203">
            <v>0</v>
          </cell>
        </row>
        <row r="204">
          <cell r="A204" t="str">
            <v>SE-99151</v>
          </cell>
          <cell r="B204" t="str">
            <v>Selective Level Meter</v>
          </cell>
          <cell r="C204" t="str">
            <v>Anritsu</v>
          </cell>
          <cell r="D204" t="str">
            <v>ML422C</v>
          </cell>
          <cell r="E204" t="str">
            <v>M61540</v>
          </cell>
          <cell r="F204" t="str">
            <v>405-4151</v>
          </cell>
          <cell r="G204">
            <v>38857</v>
          </cell>
          <cell r="H204" t="str">
            <v>NIMT, NIST, NPL</v>
          </cell>
        </row>
        <row r="205">
          <cell r="A205" t="str">
            <v>SE-99152</v>
          </cell>
          <cell r="B205" t="str">
            <v>Standard Level Calibration Set</v>
          </cell>
          <cell r="C205" t="str">
            <v>Ando</v>
          </cell>
          <cell r="D205" t="str">
            <v>AD-4030</v>
          </cell>
          <cell r="E205" t="str">
            <v>59118501</v>
          </cell>
          <cell r="F205" t="str">
            <v>405-4152</v>
          </cell>
          <cell r="G205">
            <v>38839</v>
          </cell>
          <cell r="H205" t="str">
            <v>NIMT, NIST, NPL</v>
          </cell>
        </row>
        <row r="206">
          <cell r="A206" t="str">
            <v>SE-99153</v>
          </cell>
          <cell r="B206" t="str">
            <v>PAL Vector Scope</v>
          </cell>
          <cell r="C206" t="str">
            <v>Tektronix</v>
          </cell>
          <cell r="D206" t="str">
            <v>521A</v>
          </cell>
          <cell r="E206" t="str">
            <v>302676</v>
          </cell>
          <cell r="F206" t="str">
            <v>405-4153</v>
          </cell>
          <cell r="G206">
            <v>39028</v>
          </cell>
          <cell r="H206" t="str">
            <v>NMIJ</v>
          </cell>
        </row>
        <row r="207">
          <cell r="A207" t="str">
            <v>SE-99154</v>
          </cell>
          <cell r="B207" t="str">
            <v>NTSC Vector Scope</v>
          </cell>
          <cell r="C207" t="str">
            <v>Tektronix</v>
          </cell>
          <cell r="D207" t="str">
            <v>520A</v>
          </cell>
          <cell r="E207" t="str">
            <v>300797</v>
          </cell>
          <cell r="F207" t="str">
            <v>405-4154</v>
          </cell>
          <cell r="G207">
            <v>39028</v>
          </cell>
          <cell r="H207" t="str">
            <v>NMIJ</v>
          </cell>
        </row>
        <row r="208">
          <cell r="A208" t="str">
            <v>SE-99155</v>
          </cell>
          <cell r="B208" t="str">
            <v>NTSC TV Generator</v>
          </cell>
          <cell r="C208" t="str">
            <v>Tektronix</v>
          </cell>
          <cell r="D208" t="str">
            <v>1410</v>
          </cell>
          <cell r="E208" t="str">
            <v>301563</v>
          </cell>
          <cell r="F208" t="str">
            <v>405-4155</v>
          </cell>
          <cell r="G208">
            <v>39028</v>
          </cell>
          <cell r="H208" t="str">
            <v>NMIJ</v>
          </cell>
        </row>
        <row r="209">
          <cell r="A209" t="str">
            <v>SE-99156</v>
          </cell>
          <cell r="B209" t="str">
            <v>PAL TV Generator</v>
          </cell>
          <cell r="C209" t="str">
            <v>Tektronix</v>
          </cell>
          <cell r="D209" t="str">
            <v>1411</v>
          </cell>
          <cell r="E209" t="str">
            <v>B012513</v>
          </cell>
          <cell r="F209" t="str">
            <v>405-4156</v>
          </cell>
          <cell r="G209">
            <v>39028</v>
          </cell>
          <cell r="H209" t="str">
            <v>NMIJ</v>
          </cell>
        </row>
        <row r="210">
          <cell r="A210" t="str">
            <v>SE-99157</v>
          </cell>
          <cell r="B210" t="str">
            <v>Telephone Unit Tester</v>
          </cell>
          <cell r="C210" t="str">
            <v>Ando</v>
          </cell>
          <cell r="D210" t="str">
            <v>AE9303</v>
          </cell>
          <cell r="E210" t="str">
            <v>40144609</v>
          </cell>
          <cell r="F210" t="str">
            <v>405-4157</v>
          </cell>
          <cell r="G210">
            <v>38989</v>
          </cell>
          <cell r="H210" t="str">
            <v>NIMT</v>
          </cell>
        </row>
        <row r="211">
          <cell r="A211" t="str">
            <v>SE-99158</v>
          </cell>
          <cell r="B211" t="str">
            <v>Retardation Coil Set</v>
          </cell>
          <cell r="C211" t="str">
            <v>Oi Electric</v>
          </cell>
          <cell r="D211" t="str">
            <v>RC-101</v>
          </cell>
          <cell r="E211" t="str">
            <v>90369</v>
          </cell>
          <cell r="F211" t="str">
            <v>Calibration not required</v>
          </cell>
          <cell r="G211">
            <v>0</v>
          </cell>
          <cell r="H211">
            <v>0</v>
          </cell>
        </row>
        <row r="212">
          <cell r="A212" t="str">
            <v>SE-99159</v>
          </cell>
          <cell r="B212" t="str">
            <v>Impulse Sender</v>
          </cell>
          <cell r="C212" t="str">
            <v>Ando</v>
          </cell>
          <cell r="D212" t="str">
            <v>AE-3106</v>
          </cell>
          <cell r="E212" t="str">
            <v>75188601</v>
          </cell>
          <cell r="F212" t="str">
            <v>405-4159</v>
          </cell>
          <cell r="G212">
            <v>38939</v>
          </cell>
          <cell r="H212" t="str">
            <v>NIMT</v>
          </cell>
        </row>
        <row r="213">
          <cell r="A213">
            <v>0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</row>
        <row r="214">
          <cell r="A214">
            <v>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</row>
        <row r="215">
          <cell r="A215">
            <v>0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</row>
        <row r="216">
          <cell r="A216">
            <v>0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-04-2006"/>
      <sheetName val="Data Form-1"/>
      <sheetName val="Data Form-2 "/>
      <sheetName val="5520A UNCER"/>
      <sheetName val="Eq.List"/>
      <sheetName val="Verify Software 5520A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"/>
      <sheetName val="Torque"/>
    </sheetNames>
    <sheetDataSet>
      <sheetData sheetId="0"/>
      <sheetData sheetId="1">
        <row r="16">
          <cell r="A16" t="str">
            <v>SM-99011</v>
          </cell>
          <cell r="B16" t="str">
            <v>Torque Detector</v>
          </cell>
          <cell r="C16" t="str">
            <v>TED12-20</v>
          </cell>
          <cell r="D16" t="str">
            <v>06694</v>
          </cell>
          <cell r="E16" t="str">
            <v>TQ-07/0075</v>
          </cell>
          <cell r="F16">
            <v>39494</v>
          </cell>
          <cell r="G16">
            <v>0.5</v>
          </cell>
          <cell r="H16">
            <v>0</v>
          </cell>
          <cell r="I16">
            <v>0.01</v>
          </cell>
          <cell r="J16">
            <v>19.989999999999998</v>
          </cell>
        </row>
        <row r="17">
          <cell r="A17" t="str">
            <v>SM-99013</v>
          </cell>
          <cell r="B17" t="str">
            <v>Torque Detector</v>
          </cell>
          <cell r="C17" t="str">
            <v>TED12-200</v>
          </cell>
          <cell r="D17" t="str">
            <v>06693</v>
          </cell>
          <cell r="E17" t="str">
            <v>TQ-07/0101</v>
          </cell>
          <cell r="F17">
            <v>39515</v>
          </cell>
          <cell r="G17">
            <v>0.5</v>
          </cell>
          <cell r="H17">
            <v>0</v>
          </cell>
          <cell r="I17">
            <v>0.1</v>
          </cell>
          <cell r="J17">
            <v>199.9</v>
          </cell>
        </row>
        <row r="18">
          <cell r="A18" t="str">
            <v>SM-99014</v>
          </cell>
          <cell r="B18" t="str">
            <v>Torque Detector</v>
          </cell>
          <cell r="C18" t="str">
            <v>KDTA2000P</v>
          </cell>
          <cell r="D18" t="str">
            <v>40-0136</v>
          </cell>
          <cell r="E18" t="str">
            <v>TQ-06/0354</v>
          </cell>
          <cell r="F18">
            <v>39393</v>
          </cell>
          <cell r="G18">
            <v>1</v>
          </cell>
          <cell r="H18">
            <v>0</v>
          </cell>
          <cell r="I18">
            <v>1</v>
          </cell>
          <cell r="J18">
            <v>1999</v>
          </cell>
        </row>
        <row r="19">
          <cell r="A19" t="str">
            <v>SM-99036</v>
          </cell>
          <cell r="B19" t="str">
            <v>Torque Detector</v>
          </cell>
          <cell r="C19" t="str">
            <v>TDT6</v>
          </cell>
          <cell r="D19" t="str">
            <v>700486P</v>
          </cell>
          <cell r="E19" t="str">
            <v>TQ-07/0035</v>
          </cell>
          <cell r="F19">
            <v>39475</v>
          </cell>
          <cell r="G19">
            <v>1</v>
          </cell>
          <cell r="H19">
            <v>0</v>
          </cell>
          <cell r="I19">
            <v>0.01</v>
          </cell>
          <cell r="J19">
            <v>6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5"/>
      <sheetName val="Data Form-1"/>
      <sheetName val="Data Form-2"/>
      <sheetName val="5520A UNCER"/>
      <sheetName val="Verify Software 5520A"/>
      <sheetName val="Equip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SE-00082</v>
          </cell>
          <cell r="B9" t="str">
            <v>Digital Oscilloscope</v>
          </cell>
          <cell r="C9" t="str">
            <v>Tektronix</v>
          </cell>
          <cell r="D9" t="str">
            <v>TDS540A</v>
          </cell>
          <cell r="E9" t="str">
            <v>B011579</v>
          </cell>
          <cell r="F9" t="str">
            <v>405-4082</v>
          </cell>
          <cell r="G9">
            <v>38757</v>
          </cell>
          <cell r="H9" t="str">
            <v>NIMT, NIST</v>
          </cell>
        </row>
        <row r="10">
          <cell r="A10" t="str">
            <v>SE-00092</v>
          </cell>
          <cell r="B10" t="str">
            <v>Universal Counter</v>
          </cell>
          <cell r="C10" t="str">
            <v>Advantest</v>
          </cell>
          <cell r="D10" t="str">
            <v>TR5822</v>
          </cell>
          <cell r="E10" t="str">
            <v>30700964</v>
          </cell>
          <cell r="F10" t="str">
            <v>404-4092</v>
          </cell>
          <cell r="G10">
            <v>38468</v>
          </cell>
          <cell r="H10" t="str">
            <v>NIMT, NIST, NPL</v>
          </cell>
        </row>
        <row r="11">
          <cell r="A11" t="str">
            <v>SE-00145</v>
          </cell>
          <cell r="B11" t="str">
            <v>VHF Attenuator</v>
          </cell>
          <cell r="C11" t="str">
            <v>HP</v>
          </cell>
          <cell r="D11" t="str">
            <v>355D</v>
          </cell>
          <cell r="E11" t="str">
            <v>3646A47705</v>
          </cell>
          <cell r="F11" t="str">
            <v>404-4145</v>
          </cell>
          <cell r="G11">
            <v>38639</v>
          </cell>
          <cell r="H11" t="str">
            <v>NIMT, NIST, NPL</v>
          </cell>
        </row>
        <row r="12">
          <cell r="A12" t="str">
            <v>SE-01008</v>
          </cell>
          <cell r="B12" t="str">
            <v>Multi-Product Calibrator</v>
          </cell>
          <cell r="C12" t="str">
            <v>Fluke</v>
          </cell>
          <cell r="D12" t="str">
            <v>5520A</v>
          </cell>
          <cell r="E12" t="str">
            <v>7775007</v>
          </cell>
          <cell r="F12" t="str">
            <v>EL-0033/04</v>
          </cell>
          <cell r="G12">
            <v>38472</v>
          </cell>
          <cell r="H12" t="str">
            <v>NIMT</v>
          </cell>
        </row>
        <row r="13">
          <cell r="A13" t="str">
            <v>SE-01019</v>
          </cell>
          <cell r="B13" t="str">
            <v>Digital Voltmeter</v>
          </cell>
          <cell r="C13" t="str">
            <v>HP</v>
          </cell>
          <cell r="D13" t="str">
            <v>3455A</v>
          </cell>
          <cell r="E13" t="str">
            <v>2519A16968</v>
          </cell>
          <cell r="F13" t="str">
            <v>404-4019</v>
          </cell>
          <cell r="G13">
            <v>38589</v>
          </cell>
          <cell r="H13" t="str">
            <v>NIMT</v>
          </cell>
        </row>
        <row r="14">
          <cell r="A14" t="str">
            <v>SE-01020</v>
          </cell>
          <cell r="B14" t="str">
            <v>Digital Multimeter</v>
          </cell>
          <cell r="C14" t="str">
            <v>Agilent</v>
          </cell>
          <cell r="D14" t="str">
            <v>3458A-002</v>
          </cell>
          <cell r="E14" t="str">
            <v>2823A27401</v>
          </cell>
          <cell r="F14" t="str">
            <v>EL-0077/04</v>
          </cell>
          <cell r="G14">
            <v>38444</v>
          </cell>
          <cell r="H14" t="str">
            <v>NIMT</v>
          </cell>
        </row>
        <row r="15">
          <cell r="A15" t="str">
            <v>SE-01029</v>
          </cell>
          <cell r="B15" t="str">
            <v>High Voltage Digitalmeter</v>
          </cell>
          <cell r="C15" t="str">
            <v>Kikusui</v>
          </cell>
          <cell r="D15" t="str">
            <v>149-10A</v>
          </cell>
          <cell r="E15" t="str">
            <v>29031585</v>
          </cell>
          <cell r="F15" t="str">
            <v>104-3099A</v>
          </cell>
          <cell r="G15">
            <v>38482</v>
          </cell>
          <cell r="H15" t="str">
            <v>NML, NPL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EEL.BP.8/1047</v>
          </cell>
          <cell r="G16">
            <v>38652</v>
          </cell>
          <cell r="H16" t="str">
            <v>NIMT</v>
          </cell>
        </row>
        <row r="17">
          <cell r="A17" t="str">
            <v>SE-01031</v>
          </cell>
          <cell r="B17" t="str">
            <v>High Voltage Power Ampliflier</v>
          </cell>
          <cell r="C17" t="str">
            <v>Trek</v>
          </cell>
          <cell r="D17" t="str">
            <v>10/10B</v>
          </cell>
          <cell r="E17" t="str">
            <v>560</v>
          </cell>
          <cell r="F17" t="str">
            <v>104-3150</v>
          </cell>
          <cell r="G17">
            <v>38548</v>
          </cell>
          <cell r="H17" t="str">
            <v>NML, NPL</v>
          </cell>
        </row>
        <row r="18">
          <cell r="A18" t="str">
            <v>SE-01077</v>
          </cell>
          <cell r="B18" t="str">
            <v>LCR Standard</v>
          </cell>
          <cell r="C18" t="str">
            <v>Sun JEM</v>
          </cell>
          <cell r="D18" t="str">
            <v>6100A</v>
          </cell>
          <cell r="E18" t="str">
            <v>990149</v>
          </cell>
          <cell r="F18" t="str">
            <v>405-4077</v>
          </cell>
          <cell r="G18">
            <v>38728</v>
          </cell>
          <cell r="H18" t="str">
            <v>NIMT, NMIJ</v>
          </cell>
        </row>
        <row r="19">
          <cell r="A19" t="str">
            <v>SE-01083</v>
          </cell>
          <cell r="B19" t="str">
            <v>Oscilloscope Calibrator</v>
          </cell>
          <cell r="C19" t="str">
            <v>Tektronix</v>
          </cell>
          <cell r="D19" t="str">
            <v>TM5003</v>
          </cell>
          <cell r="E19" t="str">
            <v>0010716</v>
          </cell>
          <cell r="F19" t="str">
            <v>Do not used this equipment</v>
          </cell>
          <cell r="G19">
            <v>0</v>
          </cell>
          <cell r="H19">
            <v>0</v>
          </cell>
        </row>
        <row r="20">
          <cell r="A20" t="str">
            <v>SE-01084</v>
          </cell>
          <cell r="B20" t="str">
            <v>Digitizing Oscilloscope</v>
          </cell>
          <cell r="C20" t="str">
            <v>HP</v>
          </cell>
          <cell r="D20" t="str">
            <v>54110D</v>
          </cell>
          <cell r="E20" t="str">
            <v>2733A01047</v>
          </cell>
          <cell r="F20" t="str">
            <v>405-4084</v>
          </cell>
          <cell r="G20">
            <v>38781</v>
          </cell>
          <cell r="H20" t="str">
            <v>NIMT, NIST</v>
          </cell>
        </row>
        <row r="21">
          <cell r="A21" t="str">
            <v>SE-02041</v>
          </cell>
          <cell r="B21" t="str">
            <v>Standard Resistor : 1Ohm</v>
          </cell>
          <cell r="C21" t="str">
            <v>Yokogawa</v>
          </cell>
          <cell r="D21" t="str">
            <v>2782-1</v>
          </cell>
          <cell r="E21" t="str">
            <v>N70G37</v>
          </cell>
          <cell r="F21" t="str">
            <v>EL-0111/04</v>
          </cell>
          <cell r="G21">
            <v>38519</v>
          </cell>
          <cell r="H21" t="str">
            <v>NIMT</v>
          </cell>
        </row>
        <row r="22">
          <cell r="A22" t="str">
            <v>SE-02043</v>
          </cell>
          <cell r="B22" t="str">
            <v>Standard Resistor : 10Ohm</v>
          </cell>
          <cell r="C22" t="str">
            <v>Yokogawa</v>
          </cell>
          <cell r="D22">
            <v>2782</v>
          </cell>
          <cell r="E22" t="str">
            <v>N70E82</v>
          </cell>
          <cell r="F22" t="str">
            <v>404-4043</v>
          </cell>
          <cell r="G22">
            <v>38595</v>
          </cell>
          <cell r="H22" t="str">
            <v>NIMT</v>
          </cell>
        </row>
        <row r="23">
          <cell r="A23" t="str">
            <v>SE-02045</v>
          </cell>
          <cell r="B23" t="str">
            <v>Standard Resistor : 100Ohm</v>
          </cell>
          <cell r="C23" t="str">
            <v>Yokogawa</v>
          </cell>
          <cell r="D23">
            <v>2782</v>
          </cell>
          <cell r="E23" t="str">
            <v>N0D70</v>
          </cell>
          <cell r="F23" t="str">
            <v>404-4045</v>
          </cell>
          <cell r="G23">
            <v>38595</v>
          </cell>
          <cell r="H23" t="str">
            <v>NIMT</v>
          </cell>
        </row>
        <row r="24">
          <cell r="A24" t="str">
            <v>SE-02054</v>
          </cell>
          <cell r="B24" t="str">
            <v>Standard Resistor : 100GOhm</v>
          </cell>
          <cell r="C24" t="str">
            <v>Advantest</v>
          </cell>
          <cell r="D24" t="str">
            <v>TR45-11</v>
          </cell>
          <cell r="E24" t="str">
            <v>30820002</v>
          </cell>
          <cell r="F24" t="str">
            <v>EL-0259/03</v>
          </cell>
          <cell r="G24">
            <v>38708</v>
          </cell>
          <cell r="H24" t="str">
            <v>NIMT</v>
          </cell>
        </row>
        <row r="25">
          <cell r="A25" t="str">
            <v>SE-02055</v>
          </cell>
          <cell r="B25" t="str">
            <v>Standard Resistor : 1 kOhm</v>
          </cell>
          <cell r="C25" t="str">
            <v>Yokogawa</v>
          </cell>
          <cell r="D25" t="str">
            <v>2782-1k</v>
          </cell>
          <cell r="E25" t="str">
            <v>N0D79</v>
          </cell>
          <cell r="F25" t="str">
            <v>EL-0257/03</v>
          </cell>
          <cell r="G25">
            <v>38708</v>
          </cell>
          <cell r="H25" t="str">
            <v>NIMT</v>
          </cell>
        </row>
        <row r="26">
          <cell r="A26" t="str">
            <v>SE-02056</v>
          </cell>
          <cell r="B26" t="str">
            <v>Standard Resistor : 1TOhm</v>
          </cell>
          <cell r="C26" t="str">
            <v>Advantest</v>
          </cell>
          <cell r="D26" t="str">
            <v>TR45-12</v>
          </cell>
          <cell r="E26" t="str">
            <v>30980009</v>
          </cell>
          <cell r="F26" t="str">
            <v>EL-0258/03</v>
          </cell>
          <cell r="G26">
            <v>38708</v>
          </cell>
          <cell r="H26" t="str">
            <v>NIMT</v>
          </cell>
        </row>
        <row r="27">
          <cell r="A27" t="str">
            <v>SE-02080</v>
          </cell>
          <cell r="B27" t="str">
            <v>CD Jitter calibrator</v>
          </cell>
          <cell r="C27" t="str">
            <v>Act Electronics</v>
          </cell>
          <cell r="D27" t="str">
            <v>3901</v>
          </cell>
          <cell r="E27" t="str">
            <v>D1KF0117</v>
          </cell>
          <cell r="F27" t="str">
            <v>404-4080</v>
          </cell>
          <cell r="G27">
            <v>38439</v>
          </cell>
          <cell r="H27" t="str">
            <v>NIMT</v>
          </cell>
        </row>
        <row r="28">
          <cell r="A28" t="str">
            <v>SE-02108</v>
          </cell>
          <cell r="B28" t="str">
            <v>Power Meter</v>
          </cell>
          <cell r="C28" t="str">
            <v>HP</v>
          </cell>
          <cell r="D28" t="str">
            <v>436A</v>
          </cell>
          <cell r="E28" t="str">
            <v>2347A17119</v>
          </cell>
          <cell r="F28" t="str">
            <v>404-4108</v>
          </cell>
          <cell r="G28">
            <v>38478</v>
          </cell>
          <cell r="H28" t="str">
            <v>NIMT, NIST, NPL</v>
          </cell>
        </row>
        <row r="29">
          <cell r="A29" t="str">
            <v>SE-02120</v>
          </cell>
          <cell r="B29" t="str">
            <v>Power Sensor : 50Ohm</v>
          </cell>
          <cell r="C29" t="str">
            <v>HP</v>
          </cell>
          <cell r="D29" t="str">
            <v>8484A</v>
          </cell>
          <cell r="E29" t="str">
            <v>2645A26129</v>
          </cell>
          <cell r="F29" t="str">
            <v>104-4005</v>
          </cell>
          <cell r="G29">
            <v>38794</v>
          </cell>
          <cell r="H29" t="str">
            <v>NIST, NPL</v>
          </cell>
        </row>
        <row r="30">
          <cell r="A30" t="str">
            <v>SE-02121</v>
          </cell>
          <cell r="B30" t="str">
            <v>Power Sensor : 50Ohm</v>
          </cell>
          <cell r="C30" t="str">
            <v>HP</v>
          </cell>
          <cell r="D30" t="str">
            <v>8481A</v>
          </cell>
          <cell r="E30" t="str">
            <v>US37292380</v>
          </cell>
          <cell r="F30" t="str">
            <v>104-4006</v>
          </cell>
          <cell r="G30">
            <v>38794</v>
          </cell>
          <cell r="H30" t="str">
            <v>NIST, NPL</v>
          </cell>
        </row>
        <row r="31">
          <cell r="A31" t="str">
            <v>SE-02132</v>
          </cell>
          <cell r="B31" t="str">
            <v>7mm Calibration Kit</v>
          </cell>
          <cell r="C31" t="str">
            <v>HP</v>
          </cell>
          <cell r="D31" t="str">
            <v>85031B</v>
          </cell>
          <cell r="E31" t="str">
            <v>SE02132</v>
          </cell>
          <cell r="F31" t="str">
            <v>404-4132</v>
          </cell>
          <cell r="G31">
            <v>38796</v>
          </cell>
          <cell r="H31" t="str">
            <v>NIMT, NIST, NPL</v>
          </cell>
        </row>
        <row r="32">
          <cell r="A32" t="str">
            <v>SE-02133</v>
          </cell>
          <cell r="B32" t="str">
            <v>Type N Calibration Kit</v>
          </cell>
          <cell r="C32" t="str">
            <v>HP</v>
          </cell>
          <cell r="D32" t="str">
            <v>85032B</v>
          </cell>
          <cell r="E32" t="str">
            <v>SE02133</v>
          </cell>
          <cell r="F32" t="str">
            <v>404-4133</v>
          </cell>
          <cell r="G32">
            <v>38796</v>
          </cell>
          <cell r="H32" t="str">
            <v>NIMT, NIST, NPL</v>
          </cell>
        </row>
        <row r="33">
          <cell r="A33" t="str">
            <v>SE-02134</v>
          </cell>
          <cell r="B33" t="str">
            <v>75Ohm Calibration Kit</v>
          </cell>
          <cell r="C33" t="str">
            <v>HP</v>
          </cell>
          <cell r="D33" t="str">
            <v>85036B</v>
          </cell>
          <cell r="E33" t="str">
            <v>04336 &amp; 03499</v>
          </cell>
          <cell r="F33" t="str">
            <v>404-4134</v>
          </cell>
          <cell r="G33">
            <v>38800</v>
          </cell>
          <cell r="H33" t="str">
            <v>NIMT, NIST, NPL</v>
          </cell>
        </row>
        <row r="34">
          <cell r="A34" t="str">
            <v>SE-02135</v>
          </cell>
          <cell r="B34" t="str">
            <v>RF Fixed Attenuator : 3dB</v>
          </cell>
          <cell r="C34" t="str">
            <v>HP</v>
          </cell>
          <cell r="D34" t="str">
            <v>8492A-003</v>
          </cell>
          <cell r="E34" t="str">
            <v>06974</v>
          </cell>
          <cell r="F34" t="str">
            <v>404-4135</v>
          </cell>
          <cell r="G34">
            <v>38467</v>
          </cell>
          <cell r="H34" t="str">
            <v>NIMT, NIST, NPL</v>
          </cell>
        </row>
        <row r="35">
          <cell r="A35" t="str">
            <v>SE-02136</v>
          </cell>
          <cell r="B35" t="str">
            <v>RF Fixed Attenuator : 6dB</v>
          </cell>
          <cell r="C35" t="str">
            <v>HP</v>
          </cell>
          <cell r="D35" t="str">
            <v>8492A-006</v>
          </cell>
          <cell r="E35" t="str">
            <v>4825</v>
          </cell>
          <cell r="F35" t="str">
            <v>404-4136</v>
          </cell>
          <cell r="G35">
            <v>38467</v>
          </cell>
          <cell r="H35" t="str">
            <v>NIMT, NIST, NPL</v>
          </cell>
        </row>
        <row r="36">
          <cell r="A36" t="str">
            <v>SE-02137</v>
          </cell>
          <cell r="B36" t="str">
            <v>RF Fixed Attenuator : 6dB</v>
          </cell>
          <cell r="C36" t="str">
            <v>Tektronix</v>
          </cell>
          <cell r="D36" t="str">
            <v>011-0069-02</v>
          </cell>
          <cell r="E36" t="str">
            <v>SE02137</v>
          </cell>
          <cell r="F36" t="str">
            <v>404-4137</v>
          </cell>
          <cell r="G36">
            <v>38533</v>
          </cell>
          <cell r="H36" t="str">
            <v>NIMT, NIST, NPL</v>
          </cell>
        </row>
        <row r="37">
          <cell r="A37" t="str">
            <v>SE-02138</v>
          </cell>
          <cell r="B37" t="str">
            <v>RF Fixed Attenuator : 10dB</v>
          </cell>
          <cell r="C37" t="str">
            <v>HP</v>
          </cell>
          <cell r="D37" t="str">
            <v>8492A-010</v>
          </cell>
          <cell r="E37" t="str">
            <v>6035</v>
          </cell>
          <cell r="F37" t="str">
            <v>404-4138</v>
          </cell>
          <cell r="G37">
            <v>38467</v>
          </cell>
          <cell r="H37" t="str">
            <v>NIMT, NIST, NPL</v>
          </cell>
        </row>
        <row r="38">
          <cell r="A38" t="str">
            <v>SE-02139</v>
          </cell>
          <cell r="B38" t="str">
            <v>RF Fixed Attenuator : 14dB</v>
          </cell>
          <cell r="C38" t="str">
            <v>Tektronix</v>
          </cell>
          <cell r="D38" t="str">
            <v>011-0060-02</v>
          </cell>
          <cell r="E38" t="str">
            <v>SE02139</v>
          </cell>
          <cell r="F38" t="str">
            <v>404-4139</v>
          </cell>
          <cell r="G38">
            <v>38533</v>
          </cell>
          <cell r="H38" t="str">
            <v>NIMT, NIST, NPL</v>
          </cell>
        </row>
        <row r="39">
          <cell r="A39" t="str">
            <v>SE-02140</v>
          </cell>
          <cell r="B39" t="str">
            <v>RF Fixed Attenuator : 20dB</v>
          </cell>
          <cell r="C39" t="str">
            <v>HP</v>
          </cell>
          <cell r="D39" t="str">
            <v>8492A-020</v>
          </cell>
          <cell r="E39" t="str">
            <v>12399</v>
          </cell>
          <cell r="F39" t="str">
            <v>404-4140</v>
          </cell>
          <cell r="G39">
            <v>38467</v>
          </cell>
          <cell r="H39" t="str">
            <v>NIMT, NIST, NPL</v>
          </cell>
        </row>
        <row r="40">
          <cell r="A40" t="str">
            <v>SE-02141</v>
          </cell>
          <cell r="B40" t="str">
            <v>RF Fixed Attenuator : 20dB</v>
          </cell>
          <cell r="C40" t="str">
            <v>Tektronix</v>
          </cell>
          <cell r="D40" t="str">
            <v>011-0059-02</v>
          </cell>
          <cell r="E40" t="str">
            <v>SE02141</v>
          </cell>
          <cell r="F40" t="str">
            <v>404-4141</v>
          </cell>
          <cell r="G40">
            <v>38533</v>
          </cell>
          <cell r="H40" t="str">
            <v>NIMT, NIST, NPL</v>
          </cell>
        </row>
        <row r="41">
          <cell r="A41" t="str">
            <v>SE-02142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SE02142</v>
          </cell>
          <cell r="F41" t="str">
            <v>404-4142</v>
          </cell>
          <cell r="G41">
            <v>38533</v>
          </cell>
          <cell r="H41" t="str">
            <v>NIMT, NIST, NPL</v>
          </cell>
        </row>
        <row r="42">
          <cell r="A42" t="str">
            <v>SE-02160</v>
          </cell>
          <cell r="B42" t="str">
            <v>Streo Signal Demodulator</v>
          </cell>
          <cell r="C42" t="str">
            <v>Meguro</v>
          </cell>
          <cell r="D42" t="str">
            <v>MDA456A</v>
          </cell>
          <cell r="E42" t="str">
            <v>71020150</v>
          </cell>
          <cell r="F42" t="str">
            <v>405-4160</v>
          </cell>
          <cell r="G42">
            <v>38755</v>
          </cell>
          <cell r="H42" t="str">
            <v>NIMT, NIST, NPL</v>
          </cell>
        </row>
        <row r="43">
          <cell r="A43" t="str">
            <v>SE-02161</v>
          </cell>
          <cell r="B43" t="str">
            <v>Digital Multimeter</v>
          </cell>
          <cell r="C43" t="str">
            <v>HP</v>
          </cell>
          <cell r="D43" t="str">
            <v>3478A</v>
          </cell>
          <cell r="E43" t="str">
            <v>2911A58311</v>
          </cell>
          <cell r="F43" t="str">
            <v>Do not used this equipment</v>
          </cell>
          <cell r="G43">
            <v>0</v>
          </cell>
          <cell r="H43">
            <v>0</v>
          </cell>
        </row>
        <row r="44">
          <cell r="A44" t="str">
            <v>SE-02162</v>
          </cell>
          <cell r="B44" t="str">
            <v>Oscilloscope</v>
          </cell>
          <cell r="C44" t="str">
            <v>Panasonic</v>
          </cell>
          <cell r="D44" t="str">
            <v>VP-5512A</v>
          </cell>
          <cell r="E44" t="str">
            <v>059299D125</v>
          </cell>
          <cell r="F44" t="str">
            <v>404-4162</v>
          </cell>
          <cell r="G44">
            <v>38574</v>
          </cell>
          <cell r="H44" t="str">
            <v>NIMT, NIST</v>
          </cell>
        </row>
        <row r="45">
          <cell r="A45" t="str">
            <v>SE-03007</v>
          </cell>
          <cell r="B45" t="str">
            <v>Multi-Function Calibrator</v>
          </cell>
          <cell r="C45" t="str">
            <v>Fluke</v>
          </cell>
          <cell r="D45" t="str">
            <v>5700A-Wideband</v>
          </cell>
          <cell r="E45" t="str">
            <v>4870012</v>
          </cell>
          <cell r="F45" t="str">
            <v>404-4007</v>
          </cell>
          <cell r="G45">
            <v>38545</v>
          </cell>
          <cell r="H45" t="str">
            <v>NIMT, NIST</v>
          </cell>
        </row>
        <row r="46">
          <cell r="A46" t="str">
            <v>SE-03163</v>
          </cell>
          <cell r="B46" t="str">
            <v>Digital Multimeter</v>
          </cell>
          <cell r="C46" t="str">
            <v>Tektronix</v>
          </cell>
          <cell r="D46" t="str">
            <v>DM2510G</v>
          </cell>
          <cell r="E46" t="str">
            <v>TW50382</v>
          </cell>
          <cell r="F46" t="str">
            <v>Do not used this equipment</v>
          </cell>
          <cell r="G46">
            <v>0</v>
          </cell>
          <cell r="H46">
            <v>0</v>
          </cell>
        </row>
        <row r="47">
          <cell r="A47" t="str">
            <v>SE-03164</v>
          </cell>
          <cell r="B47" t="str">
            <v>Digital Multimeter</v>
          </cell>
          <cell r="C47" t="str">
            <v>Fluke</v>
          </cell>
          <cell r="D47" t="str">
            <v>8840A</v>
          </cell>
          <cell r="E47" t="str">
            <v>5061032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SE-03165</v>
          </cell>
          <cell r="B48" t="str">
            <v>Universal Counter</v>
          </cell>
          <cell r="C48" t="str">
            <v>Agilent</v>
          </cell>
          <cell r="D48" t="str">
            <v>53132A</v>
          </cell>
          <cell r="E48" t="str">
            <v>SG40003568</v>
          </cell>
          <cell r="F48" t="str">
            <v>404-4165</v>
          </cell>
          <cell r="G48">
            <v>38498</v>
          </cell>
          <cell r="H48" t="str">
            <v>NIMT, NIST, NPL</v>
          </cell>
        </row>
        <row r="49">
          <cell r="A49" t="str">
            <v>SE-03166</v>
          </cell>
          <cell r="B49" t="str">
            <v>Fixed Attenuator : 30dB</v>
          </cell>
          <cell r="C49" t="str">
            <v>Agilent</v>
          </cell>
          <cell r="D49" t="str">
            <v>8493C-030</v>
          </cell>
          <cell r="E49" t="str">
            <v>58665</v>
          </cell>
          <cell r="F49" t="str">
            <v>8493C58665</v>
          </cell>
          <cell r="G49">
            <v>38847</v>
          </cell>
          <cell r="H49" t="str">
            <v>NIST</v>
          </cell>
        </row>
        <row r="50">
          <cell r="A50" t="str">
            <v>SE-03167</v>
          </cell>
          <cell r="B50" t="str">
            <v>Fixed Attenuator : 40dB</v>
          </cell>
          <cell r="C50" t="str">
            <v>Agilent</v>
          </cell>
          <cell r="D50" t="str">
            <v>8493C-040</v>
          </cell>
          <cell r="E50" t="str">
            <v>59204</v>
          </cell>
          <cell r="F50" t="str">
            <v>8493C59204</v>
          </cell>
          <cell r="G50">
            <v>38847</v>
          </cell>
          <cell r="H50" t="str">
            <v>NIST</v>
          </cell>
        </row>
        <row r="51">
          <cell r="A51" t="str">
            <v>SE-03168</v>
          </cell>
          <cell r="B51" t="str">
            <v>Spectrum Analyzer</v>
          </cell>
          <cell r="C51" t="str">
            <v>Advantest</v>
          </cell>
          <cell r="D51" t="str">
            <v>R3465</v>
          </cell>
          <cell r="E51" t="str">
            <v>B010264</v>
          </cell>
          <cell r="F51" t="str">
            <v>404-4168</v>
          </cell>
          <cell r="G51">
            <v>38536</v>
          </cell>
          <cell r="H51" t="str">
            <v>NIMT, NIST, NPL</v>
          </cell>
        </row>
        <row r="52">
          <cell r="A52" t="str">
            <v>SE-03169</v>
          </cell>
          <cell r="B52" t="str">
            <v>Synthesized Func./Sweep Gen.</v>
          </cell>
          <cell r="C52" t="str">
            <v>HP</v>
          </cell>
          <cell r="D52" t="str">
            <v>3325B</v>
          </cell>
          <cell r="E52" t="str">
            <v>2847A05348</v>
          </cell>
          <cell r="F52" t="str">
            <v>404-4169</v>
          </cell>
          <cell r="G52">
            <v>38536</v>
          </cell>
          <cell r="H52" t="str">
            <v>NIMT, NIST, NPL</v>
          </cell>
        </row>
        <row r="53">
          <cell r="A53" t="str">
            <v>SE-03170</v>
          </cell>
          <cell r="B53" t="str">
            <v>Standard Resistor : 100kOhm</v>
          </cell>
          <cell r="C53" t="str">
            <v>Yokogawa</v>
          </cell>
          <cell r="D53" t="str">
            <v>2792-100k</v>
          </cell>
          <cell r="E53" t="str">
            <v>N74A10</v>
          </cell>
          <cell r="F53" t="str">
            <v>EL-0256/03</v>
          </cell>
          <cell r="G53">
            <v>38708</v>
          </cell>
          <cell r="H53" t="str">
            <v>NIST</v>
          </cell>
        </row>
        <row r="54">
          <cell r="A54" t="str">
            <v>SE-03171</v>
          </cell>
          <cell r="B54" t="str">
            <v>Standard Resistor : 10kOhm</v>
          </cell>
          <cell r="C54" t="str">
            <v>Yokogawa</v>
          </cell>
          <cell r="D54" t="str">
            <v>2782-10k</v>
          </cell>
          <cell r="E54" t="str">
            <v>N9K123</v>
          </cell>
          <cell r="F54" t="str">
            <v>EL-0255/03</v>
          </cell>
          <cell r="G54">
            <v>38708</v>
          </cell>
          <cell r="H54" t="str">
            <v>NIST</v>
          </cell>
        </row>
        <row r="55">
          <cell r="A55" t="str">
            <v>SE-03172</v>
          </cell>
          <cell r="B55" t="str">
            <v>Calibration Standard</v>
          </cell>
          <cell r="C55" t="str">
            <v>HP</v>
          </cell>
          <cell r="D55" t="str">
            <v>16074A</v>
          </cell>
          <cell r="E55" t="str">
            <v>2325J00540</v>
          </cell>
          <cell r="F55" t="str">
            <v>404-4172</v>
          </cell>
          <cell r="G55">
            <v>38574</v>
          </cell>
          <cell r="H55" t="str">
            <v>NIMT, NMIJ</v>
          </cell>
        </row>
        <row r="56">
          <cell r="A56" t="str">
            <v>SE-04173</v>
          </cell>
          <cell r="B56" t="str">
            <v>Digital Multimeter</v>
          </cell>
          <cell r="C56" t="str">
            <v>Agilent</v>
          </cell>
          <cell r="D56" t="str">
            <v>34401A</v>
          </cell>
          <cell r="E56" t="str">
            <v>MY41051778</v>
          </cell>
          <cell r="F56" t="str">
            <v>ELE/G-04/0092</v>
          </cell>
          <cell r="G56">
            <v>38533</v>
          </cell>
          <cell r="H56" t="str">
            <v>NIMT</v>
          </cell>
        </row>
        <row r="57">
          <cell r="A57" t="str">
            <v>SE-04174</v>
          </cell>
          <cell r="B57" t="str">
            <v>Multi-Product Calibrator</v>
          </cell>
          <cell r="C57" t="str">
            <v>Fluke</v>
          </cell>
          <cell r="D57" t="str">
            <v>5520A + SC600</v>
          </cell>
          <cell r="E57" t="str">
            <v>7395202</v>
          </cell>
          <cell r="F57" t="str">
            <v>404-4174</v>
          </cell>
          <cell r="G57">
            <v>38625</v>
          </cell>
          <cell r="H57" t="str">
            <v>NIMT</v>
          </cell>
        </row>
        <row r="58">
          <cell r="A58" t="str">
            <v>SE-04175</v>
          </cell>
          <cell r="B58" t="str">
            <v>VSA Series Transmitter Tester</v>
          </cell>
          <cell r="C58" t="str">
            <v>HP</v>
          </cell>
          <cell r="D58" t="str">
            <v>E4406A</v>
          </cell>
          <cell r="E58" t="str">
            <v>US39480731</v>
          </cell>
          <cell r="F58" t="str">
            <v>404-4175</v>
          </cell>
          <cell r="G58">
            <v>38655</v>
          </cell>
          <cell r="H58" t="str">
            <v>NIMT, NIST, NPL</v>
          </cell>
        </row>
        <row r="59">
          <cell r="A59" t="str">
            <v>SE-04176</v>
          </cell>
          <cell r="B59" t="str">
            <v>8360 Series Synthesized Sweeper</v>
          </cell>
          <cell r="C59" t="str">
            <v>HP</v>
          </cell>
          <cell r="D59" t="str">
            <v>83260A</v>
          </cell>
          <cell r="E59" t="str">
            <v>3009A00390</v>
          </cell>
          <cell r="F59" t="str">
            <v>404-4176</v>
          </cell>
          <cell r="G59">
            <v>0</v>
          </cell>
          <cell r="H59" t="str">
            <v>NIMT, NIST, NPL</v>
          </cell>
        </row>
        <row r="60">
          <cell r="A60" t="str">
            <v>SE-04177</v>
          </cell>
          <cell r="B60" t="str">
            <v>ESG-D Series Signal Generator</v>
          </cell>
          <cell r="C60" t="str">
            <v>HP</v>
          </cell>
          <cell r="D60" t="str">
            <v>E4433B</v>
          </cell>
          <cell r="E60" t="str">
            <v>US39341036</v>
          </cell>
          <cell r="F60" t="str">
            <v>404-4177</v>
          </cell>
          <cell r="G60">
            <v>38625</v>
          </cell>
          <cell r="H60" t="str">
            <v>NIMT, NIST, NPL</v>
          </cell>
        </row>
        <row r="61">
          <cell r="A61" t="str">
            <v>SE-04178</v>
          </cell>
          <cell r="B61" t="str">
            <v>Power Meter</v>
          </cell>
          <cell r="C61" t="str">
            <v>HP</v>
          </cell>
          <cell r="D61" t="str">
            <v>E4419B</v>
          </cell>
          <cell r="E61">
            <v>0</v>
          </cell>
          <cell r="F61" t="str">
            <v>404-4178</v>
          </cell>
          <cell r="G61">
            <v>0</v>
          </cell>
          <cell r="H61" t="str">
            <v>NIMT, NIST, NPL</v>
          </cell>
        </row>
        <row r="62">
          <cell r="A62" t="str">
            <v>SE-04179</v>
          </cell>
          <cell r="B62" t="str">
            <v>AC Measurement System</v>
          </cell>
          <cell r="C62" t="str">
            <v>Fluke</v>
          </cell>
          <cell r="D62" t="str">
            <v>5790A-WB</v>
          </cell>
          <cell r="E62" t="str">
            <v>5510033</v>
          </cell>
          <cell r="F62" t="str">
            <v>Do not used this equipment</v>
          </cell>
          <cell r="G62">
            <v>0</v>
          </cell>
          <cell r="H62">
            <v>0</v>
          </cell>
        </row>
        <row r="63">
          <cell r="A63" t="str">
            <v>SE-99001</v>
          </cell>
          <cell r="B63" t="str">
            <v>DC Standard</v>
          </cell>
          <cell r="C63" t="str">
            <v>Fluke</v>
          </cell>
          <cell r="D63" t="str">
            <v>732B</v>
          </cell>
          <cell r="E63" t="str">
            <v>7135010</v>
          </cell>
          <cell r="F63" t="str">
            <v>EL-0032/04</v>
          </cell>
          <cell r="G63">
            <v>38766</v>
          </cell>
          <cell r="H63" t="str">
            <v>NIMT</v>
          </cell>
        </row>
        <row r="64">
          <cell r="A64" t="str">
            <v>SE-99003</v>
          </cell>
          <cell r="B64" t="str">
            <v>Calibrator/Source</v>
          </cell>
          <cell r="C64" t="str">
            <v>Keithley</v>
          </cell>
          <cell r="D64">
            <v>263</v>
          </cell>
          <cell r="E64" t="str">
            <v>0561936</v>
          </cell>
          <cell r="F64" t="str">
            <v>404-4003</v>
          </cell>
          <cell r="G64">
            <v>38703</v>
          </cell>
          <cell r="H64" t="str">
            <v>NIMT</v>
          </cell>
        </row>
        <row r="65">
          <cell r="A65" t="str">
            <v>SE-99004</v>
          </cell>
          <cell r="B65" t="str">
            <v>DC Calibration Set</v>
          </cell>
          <cell r="C65" t="str">
            <v>Yokogawa</v>
          </cell>
          <cell r="D65">
            <v>2560</v>
          </cell>
          <cell r="E65" t="str">
            <v>55BL9039</v>
          </cell>
          <cell r="F65" t="str">
            <v>EELG-05/0100</v>
          </cell>
          <cell r="G65">
            <v>38806</v>
          </cell>
          <cell r="H65" t="str">
            <v>NIMT</v>
          </cell>
        </row>
        <row r="66">
          <cell r="A66" t="str">
            <v>SE-99005</v>
          </cell>
          <cell r="B66" t="str">
            <v>AC Voltage Current Standard</v>
          </cell>
          <cell r="C66" t="str">
            <v>Yokogawa</v>
          </cell>
          <cell r="D66" t="str">
            <v>2558-00</v>
          </cell>
          <cell r="E66" t="str">
            <v>55AY9023</v>
          </cell>
          <cell r="F66" t="str">
            <v>EELG-05/0101</v>
          </cell>
          <cell r="G66">
            <v>38806</v>
          </cell>
          <cell r="H66" t="str">
            <v>NIMT</v>
          </cell>
        </row>
        <row r="67">
          <cell r="A67" t="str">
            <v>SE-99006</v>
          </cell>
          <cell r="B67" t="str">
            <v>Multi-Product Calibrator</v>
          </cell>
          <cell r="C67" t="str">
            <v>Fluke</v>
          </cell>
          <cell r="D67" t="str">
            <v>5500A-SC300</v>
          </cell>
          <cell r="E67" t="str">
            <v>6490021</v>
          </cell>
          <cell r="F67" t="str">
            <v>405-4006</v>
          </cell>
          <cell r="G67">
            <v>38748</v>
          </cell>
          <cell r="H67" t="str">
            <v>NIMT, NIST</v>
          </cell>
        </row>
        <row r="68">
          <cell r="A68" t="str">
            <v>SE-99010</v>
          </cell>
          <cell r="B68" t="str">
            <v>Amplifier</v>
          </cell>
          <cell r="C68" t="str">
            <v>Fluke</v>
          </cell>
          <cell r="D68" t="str">
            <v>5725A</v>
          </cell>
          <cell r="E68" t="str">
            <v>6485001</v>
          </cell>
          <cell r="F68" t="str">
            <v>EL-0226/04</v>
          </cell>
          <cell r="G68">
            <v>38745</v>
          </cell>
          <cell r="H68" t="str">
            <v>NIMT</v>
          </cell>
        </row>
        <row r="69">
          <cell r="A69" t="str">
            <v>SE-99011</v>
          </cell>
          <cell r="B69" t="str">
            <v>Portable Calibrator</v>
          </cell>
          <cell r="C69" t="str">
            <v>Yokogawa</v>
          </cell>
          <cell r="D69">
            <v>2422</v>
          </cell>
          <cell r="E69" t="str">
            <v>65MD0433</v>
          </cell>
          <cell r="F69" t="str">
            <v>404-4011</v>
          </cell>
          <cell r="G69">
            <v>38358</v>
          </cell>
          <cell r="H69" t="str">
            <v>NIMT</v>
          </cell>
        </row>
        <row r="70">
          <cell r="A70" t="str">
            <v>SE-99012</v>
          </cell>
          <cell r="B70" t="str">
            <v>Digital Multimeter</v>
          </cell>
          <cell r="C70" t="str">
            <v>HP</v>
          </cell>
          <cell r="D70" t="str">
            <v>3458A-002</v>
          </cell>
          <cell r="E70" t="str">
            <v>2823A12137</v>
          </cell>
          <cell r="F70" t="str">
            <v>EELG-05/0110</v>
          </cell>
          <cell r="G70">
            <v>38809</v>
          </cell>
          <cell r="H70" t="str">
            <v>NIMT</v>
          </cell>
        </row>
        <row r="71">
          <cell r="A71" t="str">
            <v>SE-99013</v>
          </cell>
          <cell r="B71" t="str">
            <v>RMS Voltmeter</v>
          </cell>
          <cell r="C71" t="str">
            <v>HP</v>
          </cell>
          <cell r="D71" t="str">
            <v>3400B</v>
          </cell>
          <cell r="E71" t="str">
            <v>3241A01159</v>
          </cell>
          <cell r="F71" t="str">
            <v>405-4013</v>
          </cell>
          <cell r="G71">
            <v>38722</v>
          </cell>
          <cell r="H71" t="str">
            <v>NIMT, NIST</v>
          </cell>
        </row>
        <row r="72">
          <cell r="A72" t="str">
            <v>SE-99014</v>
          </cell>
          <cell r="B72" t="str">
            <v>Digital Multimeter</v>
          </cell>
          <cell r="C72" t="str">
            <v>HP</v>
          </cell>
          <cell r="D72" t="str">
            <v>34401A</v>
          </cell>
          <cell r="E72" t="str">
            <v>US36051808</v>
          </cell>
          <cell r="F72" t="str">
            <v>404-4014</v>
          </cell>
          <cell r="G72">
            <v>38480</v>
          </cell>
          <cell r="H72" t="str">
            <v>NIMT</v>
          </cell>
        </row>
        <row r="73">
          <cell r="A73" t="str">
            <v>SE-99015</v>
          </cell>
          <cell r="B73" t="str">
            <v>Digital Multimeter</v>
          </cell>
          <cell r="C73" t="str">
            <v>Yokogawa</v>
          </cell>
          <cell r="D73" t="str">
            <v>7537-01</v>
          </cell>
          <cell r="E73" t="str">
            <v>8C00496</v>
          </cell>
          <cell r="F73" t="str">
            <v>ELE/G-04/0055</v>
          </cell>
          <cell r="G73">
            <v>38483</v>
          </cell>
          <cell r="H73" t="str">
            <v>NIMT</v>
          </cell>
        </row>
        <row r="74">
          <cell r="A74" t="str">
            <v>SE-99016</v>
          </cell>
          <cell r="B74" t="str">
            <v>Digital Electrometer</v>
          </cell>
          <cell r="C74" t="str">
            <v>Keithley</v>
          </cell>
          <cell r="D74">
            <v>617</v>
          </cell>
          <cell r="E74" t="str">
            <v>0563306</v>
          </cell>
          <cell r="F74" t="str">
            <v>404-4016</v>
          </cell>
          <cell r="G74">
            <v>38700</v>
          </cell>
          <cell r="H74" t="str">
            <v>NIMT</v>
          </cell>
        </row>
        <row r="75">
          <cell r="A75" t="str">
            <v>SE-99017</v>
          </cell>
          <cell r="B75" t="str">
            <v>Multifunction Transfer Standard</v>
          </cell>
          <cell r="C75" t="str">
            <v>Wavetek</v>
          </cell>
          <cell r="D75" t="str">
            <v>4950</v>
          </cell>
          <cell r="E75" t="str">
            <v>38173</v>
          </cell>
          <cell r="F75" t="str">
            <v>ELE-04/1041</v>
          </cell>
          <cell r="G75">
            <v>38521</v>
          </cell>
          <cell r="H75" t="str">
            <v>NIMT</v>
          </cell>
        </row>
        <row r="76">
          <cell r="A76" t="str">
            <v>SE-99022</v>
          </cell>
          <cell r="B76" t="str">
            <v>Primary DC/AC Shunt</v>
          </cell>
          <cell r="C76" t="str">
            <v>Holt</v>
          </cell>
          <cell r="D76" t="str">
            <v>HCS-1</v>
          </cell>
          <cell r="E76" t="str">
            <v>0943500001351</v>
          </cell>
          <cell r="F76" t="str">
            <v>NEFE-03-0005</v>
          </cell>
          <cell r="G76">
            <v>38515</v>
          </cell>
          <cell r="H76" t="str">
            <v>NIST</v>
          </cell>
        </row>
        <row r="77">
          <cell r="A77" t="str">
            <v>SE-99022</v>
          </cell>
          <cell r="B77" t="str">
            <v>Primary DC/AC Shunt</v>
          </cell>
          <cell r="C77" t="str">
            <v>Holt</v>
          </cell>
          <cell r="D77" t="str">
            <v>HCS-1</v>
          </cell>
          <cell r="E77" t="str">
            <v>0943500001351</v>
          </cell>
          <cell r="F77" t="str">
            <v>EL-0211/04</v>
          </cell>
          <cell r="G77">
            <v>39022</v>
          </cell>
          <cell r="H77" t="str">
            <v>NIMT</v>
          </cell>
        </row>
        <row r="78">
          <cell r="A78" t="str">
            <v>SE-99023</v>
          </cell>
          <cell r="B78" t="str">
            <v>Electronic Load</v>
          </cell>
          <cell r="C78" t="str">
            <v>Kikusui</v>
          </cell>
          <cell r="D78" t="str">
            <v>PLZ700W</v>
          </cell>
          <cell r="E78" t="str">
            <v>1650065</v>
          </cell>
          <cell r="F78" t="str">
            <v>404-4023</v>
          </cell>
          <cell r="G78">
            <v>38566</v>
          </cell>
          <cell r="H78" t="str">
            <v>NIMT</v>
          </cell>
        </row>
        <row r="79">
          <cell r="A79" t="str">
            <v>SE-99024</v>
          </cell>
          <cell r="B79" t="str">
            <v>Standard Shunt</v>
          </cell>
          <cell r="C79" t="str">
            <v>Yokogawa</v>
          </cell>
          <cell r="D79" t="str">
            <v>2743-06</v>
          </cell>
          <cell r="E79" t="str">
            <v>69VG0602</v>
          </cell>
          <cell r="F79" t="str">
            <v>EL-0113/03</v>
          </cell>
          <cell r="G79">
            <v>38528</v>
          </cell>
          <cell r="H79" t="str">
            <v>NIMT</v>
          </cell>
        </row>
        <row r="80">
          <cell r="A80" t="str">
            <v>SE-99025</v>
          </cell>
          <cell r="B80" t="str">
            <v>DC/AC Shunt</v>
          </cell>
          <cell r="C80" t="str">
            <v>Guildline</v>
          </cell>
          <cell r="D80" t="str">
            <v>7320</v>
          </cell>
          <cell r="E80" t="str">
            <v>63834</v>
          </cell>
          <cell r="F80" t="str">
            <v>EL-0210/04</v>
          </cell>
          <cell r="G80">
            <v>39022</v>
          </cell>
          <cell r="H80" t="str">
            <v>NIMT</v>
          </cell>
        </row>
        <row r="81">
          <cell r="A81" t="str">
            <v>SE-99026</v>
          </cell>
          <cell r="B81" t="str">
            <v>AC/DC Shunt</v>
          </cell>
          <cell r="C81" t="str">
            <v>Wavetek</v>
          </cell>
          <cell r="D81">
            <v>4953</v>
          </cell>
          <cell r="E81" t="str">
            <v>38105</v>
          </cell>
          <cell r="F81" t="str">
            <v>Do not used this equipment</v>
          </cell>
          <cell r="G81">
            <v>0</v>
          </cell>
          <cell r="H81">
            <v>0</v>
          </cell>
        </row>
        <row r="82">
          <cell r="A82" t="str">
            <v>SE-99027</v>
          </cell>
          <cell r="B82" t="str">
            <v>Curr. Calibration for W.Tester</v>
          </cell>
          <cell r="C82" t="str">
            <v>Kikusui</v>
          </cell>
          <cell r="D82" t="str">
            <v>TOS1200</v>
          </cell>
          <cell r="E82" t="str">
            <v>15110556</v>
          </cell>
          <cell r="F82" t="str">
            <v>ELE/G-04/0101</v>
          </cell>
          <cell r="G82">
            <v>38530</v>
          </cell>
          <cell r="H82" t="str">
            <v>NIMT</v>
          </cell>
        </row>
        <row r="83">
          <cell r="A83" t="str">
            <v>SE-99028</v>
          </cell>
          <cell r="B83" t="str">
            <v>High Voltage Digitalmeter</v>
          </cell>
          <cell r="C83" t="str">
            <v>Kikusui</v>
          </cell>
          <cell r="D83" t="str">
            <v>149-10A</v>
          </cell>
          <cell r="E83" t="str">
            <v>15123315</v>
          </cell>
          <cell r="F83" t="str">
            <v>ELE/G-04/0048</v>
          </cell>
          <cell r="G83">
            <v>38439</v>
          </cell>
          <cell r="H83" t="str">
            <v>NIST, NPL, NIMT</v>
          </cell>
        </row>
        <row r="84">
          <cell r="A84" t="str">
            <v>SE-99030</v>
          </cell>
          <cell r="B84" t="str">
            <v>Withstanding Voltage Tester</v>
          </cell>
          <cell r="C84" t="str">
            <v>Kikusui</v>
          </cell>
          <cell r="D84" t="str">
            <v>TOS5101</v>
          </cell>
          <cell r="E84" t="str">
            <v>15110328</v>
          </cell>
          <cell r="F84" t="str">
            <v>Calibration not required</v>
          </cell>
          <cell r="G84">
            <v>0</v>
          </cell>
          <cell r="H84">
            <v>0</v>
          </cell>
        </row>
        <row r="85">
          <cell r="A85" t="str">
            <v>SE-99032</v>
          </cell>
          <cell r="B85" t="str">
            <v>Decade Resistance Box</v>
          </cell>
          <cell r="C85" t="str">
            <v>ESI</v>
          </cell>
          <cell r="D85" t="str">
            <v>DB62-11K</v>
          </cell>
          <cell r="E85" t="str">
            <v>N20708880062A</v>
          </cell>
          <cell r="F85" t="str">
            <v>EELG-05/0035</v>
          </cell>
          <cell r="G85">
            <v>38761</v>
          </cell>
          <cell r="H85" t="str">
            <v>NIMT</v>
          </cell>
        </row>
        <row r="86">
          <cell r="A86" t="str">
            <v>SE-99033</v>
          </cell>
          <cell r="B86" t="str">
            <v>Decade Resistance Box</v>
          </cell>
          <cell r="C86" t="str">
            <v>ESI</v>
          </cell>
          <cell r="D86" t="str">
            <v>DB62-11M</v>
          </cell>
          <cell r="E86" t="str">
            <v>R2020196DB62D</v>
          </cell>
          <cell r="F86" t="str">
            <v>EELG-05/0036</v>
          </cell>
          <cell r="G86">
            <v>38761</v>
          </cell>
          <cell r="H86" t="str">
            <v>NIMT</v>
          </cell>
        </row>
        <row r="87">
          <cell r="A87" t="str">
            <v>SE-99034</v>
          </cell>
          <cell r="B87" t="str">
            <v>Decade Resistance Box</v>
          </cell>
          <cell r="C87" t="str">
            <v>Yokogawa</v>
          </cell>
          <cell r="D87" t="str">
            <v>2793-03</v>
          </cell>
          <cell r="E87" t="str">
            <v>00084U</v>
          </cell>
          <cell r="F87" t="str">
            <v>EELG-05/0037</v>
          </cell>
          <cell r="G87">
            <v>38762</v>
          </cell>
          <cell r="H87" t="str">
            <v>NIMT</v>
          </cell>
        </row>
        <row r="88">
          <cell r="A88" t="str">
            <v>SE-99035</v>
          </cell>
          <cell r="B88" t="str">
            <v>Decade Resistance Box</v>
          </cell>
          <cell r="C88" t="str">
            <v>E&amp;C</v>
          </cell>
          <cell r="D88" t="str">
            <v>DR25500</v>
          </cell>
          <cell r="E88" t="str">
            <v>9507352</v>
          </cell>
          <cell r="F88" t="str">
            <v>EELG-05/0038</v>
          </cell>
          <cell r="G88">
            <v>38762</v>
          </cell>
          <cell r="H88" t="str">
            <v>NIMT</v>
          </cell>
        </row>
        <row r="89">
          <cell r="A89" t="str">
            <v>SE-99036</v>
          </cell>
          <cell r="B89" t="str">
            <v>4-Terminal Pair Resistor Set</v>
          </cell>
          <cell r="C89" t="str">
            <v>HP</v>
          </cell>
          <cell r="D89" t="str">
            <v>42030A</v>
          </cell>
          <cell r="E89" t="str">
            <v>3143J00135</v>
          </cell>
          <cell r="F89" t="str">
            <v>040004</v>
          </cell>
          <cell r="G89">
            <v>38726</v>
          </cell>
          <cell r="H89" t="str">
            <v>NMIJ</v>
          </cell>
        </row>
        <row r="90">
          <cell r="A90" t="str">
            <v>SE-99037</v>
          </cell>
          <cell r="B90" t="str">
            <v>Standard Resistor : 1mOhm</v>
          </cell>
          <cell r="C90" t="str">
            <v>Yokogawa</v>
          </cell>
          <cell r="D90" t="str">
            <v>2792-1m</v>
          </cell>
          <cell r="E90" t="str">
            <v>66VW1038</v>
          </cell>
          <cell r="F90" t="str">
            <v>EL-0108/04</v>
          </cell>
          <cell r="G90">
            <v>38519</v>
          </cell>
          <cell r="H90" t="str">
            <v>NIMT</v>
          </cell>
        </row>
        <row r="91">
          <cell r="A91" t="str">
            <v>SE-99038</v>
          </cell>
          <cell r="B91" t="str">
            <v>Standard Resistor : 10mOhm</v>
          </cell>
          <cell r="C91" t="str">
            <v>Yokogawa</v>
          </cell>
          <cell r="D91" t="str">
            <v>2792-10m</v>
          </cell>
          <cell r="E91" t="str">
            <v>N73D23</v>
          </cell>
          <cell r="F91" t="str">
            <v>EL-0109/04</v>
          </cell>
          <cell r="G91">
            <v>38869</v>
          </cell>
          <cell r="H91" t="str">
            <v>NIMT</v>
          </cell>
        </row>
        <row r="92">
          <cell r="A92" t="str">
            <v>SE-99039</v>
          </cell>
          <cell r="B92" t="str">
            <v>Standard Resistor : 100mOhm</v>
          </cell>
          <cell r="C92" t="str">
            <v>Yokogawa</v>
          </cell>
          <cell r="D92" t="str">
            <v>2792-100m</v>
          </cell>
          <cell r="E92" t="str">
            <v>66VW3052</v>
          </cell>
          <cell r="F92" t="str">
            <v>EL-0110/04</v>
          </cell>
          <cell r="G92">
            <v>38869</v>
          </cell>
          <cell r="H92" t="str">
            <v>NIMT</v>
          </cell>
        </row>
        <row r="93">
          <cell r="A93" t="str">
            <v>SE-99040</v>
          </cell>
          <cell r="B93" t="str">
            <v>Standard Resistor : 1Ohm</v>
          </cell>
          <cell r="C93" t="str">
            <v>Yokogawa</v>
          </cell>
          <cell r="D93" t="str">
            <v>2792-1</v>
          </cell>
          <cell r="E93" t="str">
            <v>69VW4003</v>
          </cell>
          <cell r="F93" t="str">
            <v>Damaged, donot use</v>
          </cell>
          <cell r="G93">
            <v>0</v>
          </cell>
          <cell r="H93">
            <v>0</v>
          </cell>
        </row>
        <row r="94">
          <cell r="A94" t="str">
            <v>SE-99042</v>
          </cell>
          <cell r="B94" t="str">
            <v>Standard Resistor : 10Ohm</v>
          </cell>
          <cell r="C94" t="str">
            <v>Yokogawa</v>
          </cell>
          <cell r="D94" t="str">
            <v>2792-10</v>
          </cell>
          <cell r="E94" t="str">
            <v>69VW5003</v>
          </cell>
          <cell r="F94" t="str">
            <v>EL-0112/04</v>
          </cell>
          <cell r="G94">
            <v>38869</v>
          </cell>
          <cell r="H94" t="str">
            <v>NIMT</v>
          </cell>
        </row>
        <row r="95">
          <cell r="A95" t="str">
            <v>SE-99044</v>
          </cell>
          <cell r="B95" t="str">
            <v>Standard Resistor : 100Ohm</v>
          </cell>
          <cell r="C95" t="str">
            <v>Yokogawa</v>
          </cell>
          <cell r="D95" t="str">
            <v>2792-100</v>
          </cell>
          <cell r="E95" t="str">
            <v>69VW6002</v>
          </cell>
          <cell r="F95" t="str">
            <v>EL-0113/04</v>
          </cell>
          <cell r="G95">
            <v>38519</v>
          </cell>
          <cell r="H95" t="str">
            <v>NIMT</v>
          </cell>
        </row>
        <row r="96">
          <cell r="A96" t="str">
            <v>SE-99046</v>
          </cell>
          <cell r="B96" t="str">
            <v>Metal Clad Resistor : 0.1Ohm</v>
          </cell>
          <cell r="C96" t="str">
            <v>PCN Corp.</v>
          </cell>
          <cell r="D96" t="str">
            <v>RH250M4-0.1</v>
          </cell>
          <cell r="E96" t="str">
            <v>T001</v>
          </cell>
          <cell r="F96" t="str">
            <v>404-4046</v>
          </cell>
          <cell r="G96">
            <v>38589</v>
          </cell>
          <cell r="H96" t="str">
            <v>NIMT</v>
          </cell>
        </row>
        <row r="97">
          <cell r="A97" t="str">
            <v>SE-99047</v>
          </cell>
          <cell r="B97" t="str">
            <v>Metal Clad Resistor : 0.5Ohm</v>
          </cell>
          <cell r="C97" t="str">
            <v>PCN Corp.</v>
          </cell>
          <cell r="D97" t="str">
            <v>RH250M4-0.5</v>
          </cell>
          <cell r="E97" t="str">
            <v>T002</v>
          </cell>
          <cell r="F97" t="str">
            <v>404-4047</v>
          </cell>
          <cell r="G97">
            <v>38589</v>
          </cell>
          <cell r="H97" t="str">
            <v>NIMT</v>
          </cell>
        </row>
        <row r="98">
          <cell r="A98" t="str">
            <v>SE-99048</v>
          </cell>
          <cell r="B98" t="str">
            <v>Metal Clad Resistor : 1Ohm</v>
          </cell>
          <cell r="C98" t="str">
            <v>PCN Corp.</v>
          </cell>
          <cell r="D98" t="str">
            <v>RH250ML-1</v>
          </cell>
          <cell r="E98" t="str">
            <v>T003</v>
          </cell>
          <cell r="F98" t="str">
            <v>404-4048</v>
          </cell>
          <cell r="G98">
            <v>38589</v>
          </cell>
          <cell r="H98" t="str">
            <v>NIMT</v>
          </cell>
        </row>
        <row r="99">
          <cell r="A99" t="str">
            <v>SE-99049</v>
          </cell>
          <cell r="B99" t="str">
            <v>4-T Standard Resistor</v>
          </cell>
          <cell r="C99" t="str">
            <v>Fluke</v>
          </cell>
          <cell r="D99" t="str">
            <v>742A-1</v>
          </cell>
          <cell r="E99" t="str">
            <v>6330024</v>
          </cell>
          <cell r="F99" t="str">
            <v>EL-0114/04</v>
          </cell>
          <cell r="G99">
            <v>38519</v>
          </cell>
          <cell r="H99" t="str">
            <v>NIMT</v>
          </cell>
        </row>
        <row r="100">
          <cell r="A100" t="str">
            <v>SE-99050</v>
          </cell>
          <cell r="B100" t="str">
            <v>4-T Standard Resistor</v>
          </cell>
          <cell r="C100" t="str">
            <v>Fluke</v>
          </cell>
          <cell r="D100" t="str">
            <v>742A-10k</v>
          </cell>
          <cell r="E100" t="str">
            <v>6340009</v>
          </cell>
          <cell r="F100" t="str">
            <v>EL-0115/04</v>
          </cell>
          <cell r="G100">
            <v>38869</v>
          </cell>
          <cell r="H100" t="str">
            <v>NIMT</v>
          </cell>
        </row>
        <row r="101">
          <cell r="A101" t="str">
            <v>SE-99051</v>
          </cell>
          <cell r="B101" t="str">
            <v>Standard Resistor Set</v>
          </cell>
          <cell r="C101" t="str">
            <v>Alpha Elec.</v>
          </cell>
          <cell r="D101" t="str">
            <v>10-100kOhm</v>
          </cell>
          <cell r="E101">
            <v>0</v>
          </cell>
          <cell r="F101" t="str">
            <v>Calibration not required</v>
          </cell>
          <cell r="G101">
            <v>0</v>
          </cell>
          <cell r="H101">
            <v>0</v>
          </cell>
        </row>
        <row r="102">
          <cell r="A102" t="str">
            <v>SE-99052</v>
          </cell>
          <cell r="B102" t="str">
            <v>Standard Resistor Set</v>
          </cell>
          <cell r="C102" t="str">
            <v>Electrohm</v>
          </cell>
          <cell r="D102" t="str">
            <v>5M~10MOhm</v>
          </cell>
          <cell r="E102" t="str">
            <v>99199</v>
          </cell>
          <cell r="F102" t="str">
            <v>Calibration not required</v>
          </cell>
          <cell r="G102">
            <v>0</v>
          </cell>
          <cell r="H102">
            <v>0</v>
          </cell>
        </row>
        <row r="103">
          <cell r="A103" t="str">
            <v>SE-99057</v>
          </cell>
          <cell r="B103" t="str">
            <v>Decade Capacitor</v>
          </cell>
          <cell r="C103" t="str">
            <v>HP</v>
          </cell>
          <cell r="D103" t="str">
            <v>4440B</v>
          </cell>
          <cell r="E103" t="str">
            <v>1224J03634</v>
          </cell>
          <cell r="F103" t="str">
            <v>405-4057</v>
          </cell>
          <cell r="G103">
            <v>38763</v>
          </cell>
          <cell r="H103" t="str">
            <v>NMIJ</v>
          </cell>
        </row>
        <row r="104">
          <cell r="A104" t="str">
            <v>SE-99058</v>
          </cell>
          <cell r="B104" t="str">
            <v>Standard Air Capacitor : 1pF</v>
          </cell>
          <cell r="C104" t="str">
            <v>GenRad</v>
          </cell>
          <cell r="D104" t="str">
            <v>1403-K</v>
          </cell>
          <cell r="E104" t="str">
            <v>6473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SE-99059</v>
          </cell>
          <cell r="B105" t="str">
            <v>Standard Air Capacitor : 10pF</v>
          </cell>
          <cell r="C105" t="str">
            <v>GenRad</v>
          </cell>
          <cell r="D105" t="str">
            <v>1403-G</v>
          </cell>
          <cell r="E105" t="str">
            <v>6523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SE-99060</v>
          </cell>
          <cell r="B106" t="str">
            <v>Standard Air Capacitor : 100pF</v>
          </cell>
          <cell r="C106" t="str">
            <v>GenRad</v>
          </cell>
          <cell r="D106" t="str">
            <v>1403-D</v>
          </cell>
          <cell r="E106" t="str">
            <v>6437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SE-99061</v>
          </cell>
          <cell r="B107" t="str">
            <v>Standard Air Capacitor : 1000pF</v>
          </cell>
          <cell r="C107" t="str">
            <v>GenRad</v>
          </cell>
          <cell r="D107" t="str">
            <v>1403-A</v>
          </cell>
          <cell r="E107" t="str">
            <v>6421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SE-99062</v>
          </cell>
          <cell r="B108" t="str">
            <v>Standard Air Capacitor Set</v>
          </cell>
          <cell r="C108" t="str">
            <v>HP</v>
          </cell>
          <cell r="D108" t="str">
            <v>16380A</v>
          </cell>
          <cell r="E108" t="str">
            <v>1840J01363</v>
          </cell>
          <cell r="F108" t="str">
            <v>040003</v>
          </cell>
          <cell r="G108">
            <v>38726</v>
          </cell>
          <cell r="H108" t="str">
            <v>NMIJ</v>
          </cell>
        </row>
        <row r="109">
          <cell r="A109" t="str">
            <v>SE-99064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2519J00557</v>
          </cell>
          <cell r="F109" t="str">
            <v>Ag: 030550</v>
          </cell>
          <cell r="G109">
            <v>38726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404-4075</v>
          </cell>
          <cell r="G119">
            <v>38712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38513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38623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38604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NEFE-04-0050</v>
          </cell>
          <cell r="G153">
            <v>38623</v>
          </cell>
          <cell r="H153" t="str">
            <v>NMIJ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NEFE-04-0051</v>
          </cell>
          <cell r="G154">
            <v>38623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NEFE-04-0077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NEFE-04-0076</v>
          </cell>
          <cell r="G157">
            <v>38688</v>
          </cell>
          <cell r="H157" t="str">
            <v>NIST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NEFE-04-0067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NEFE-04-0068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NEFE-04-0069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NEFE-04-0070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NEFE-04-0071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NEFE-04-0072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NEFE-04-0073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NEFE-04-0074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NEFE-04-0075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38800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405-4147</v>
          </cell>
          <cell r="G170">
            <v>38800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NEFE-04-0059</v>
          </cell>
          <cell r="G176">
            <v>38666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NEFE-04-0060</v>
          </cell>
          <cell r="G177">
            <v>38666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NEFE-04-0053</v>
          </cell>
          <cell r="G178">
            <v>38666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NEFE-04-0052</v>
          </cell>
          <cell r="G179">
            <v>38666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  <row r="183">
          <cell r="A183">
            <v>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</row>
        <row r="184">
          <cell r="A184">
            <v>0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6"/>
      <sheetName val="Judgement Criteria"/>
      <sheetName val="Data Form-1"/>
      <sheetName val="Data Form-2"/>
      <sheetName val="5520A UNCER"/>
      <sheetName val="Equip.List"/>
      <sheetName val="Uncer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</row>
        <row r="3">
          <cell r="A3" t="str">
            <v>SE-00009</v>
          </cell>
        </row>
        <row r="4">
          <cell r="A4" t="str">
            <v>SE-00018</v>
          </cell>
        </row>
        <row r="5">
          <cell r="A5" t="str">
            <v>SE-00021</v>
          </cell>
        </row>
        <row r="6">
          <cell r="A6" t="str">
            <v>SE-00053</v>
          </cell>
        </row>
        <row r="7">
          <cell r="A7" t="str">
            <v>SE-00063</v>
          </cell>
        </row>
        <row r="8">
          <cell r="A8" t="str">
            <v>SE-00065</v>
          </cell>
        </row>
        <row r="9">
          <cell r="A9" t="str">
            <v>SE-00068</v>
          </cell>
        </row>
        <row r="10">
          <cell r="A10" t="str">
            <v>SE-00082</v>
          </cell>
        </row>
        <row r="11">
          <cell r="A11" t="str">
            <v>SE-00092</v>
          </cell>
        </row>
        <row r="12">
          <cell r="A12" t="str">
            <v>SE-00145</v>
          </cell>
        </row>
        <row r="13">
          <cell r="A13" t="str">
            <v>SE-01008</v>
          </cell>
        </row>
        <row r="14">
          <cell r="A14" t="str">
            <v>SE-01019</v>
          </cell>
        </row>
        <row r="15">
          <cell r="A15" t="str">
            <v>SE-01020</v>
          </cell>
        </row>
        <row r="16">
          <cell r="A16" t="str">
            <v>SE-01029</v>
          </cell>
        </row>
        <row r="17">
          <cell r="A17" t="str">
            <v>SE-01029</v>
          </cell>
        </row>
        <row r="18">
          <cell r="A18" t="str">
            <v>SE-01031</v>
          </cell>
        </row>
        <row r="19">
          <cell r="A19" t="str">
            <v>SE-01077</v>
          </cell>
        </row>
        <row r="20">
          <cell r="A20" t="str">
            <v>SE-01083</v>
          </cell>
        </row>
        <row r="21">
          <cell r="A21" t="str">
            <v>SE-01084</v>
          </cell>
        </row>
        <row r="22">
          <cell r="A22" t="str">
            <v>SE-02041</v>
          </cell>
        </row>
        <row r="23">
          <cell r="A23" t="str">
            <v>SE-02043</v>
          </cell>
        </row>
        <row r="24">
          <cell r="A24" t="str">
            <v>SE-02045</v>
          </cell>
        </row>
        <row r="25">
          <cell r="A25" t="str">
            <v>SE-02054</v>
          </cell>
        </row>
        <row r="26">
          <cell r="A26" t="str">
            <v>SE-02055</v>
          </cell>
        </row>
        <row r="27">
          <cell r="A27" t="str">
            <v>SE-02056</v>
          </cell>
        </row>
        <row r="28">
          <cell r="A28" t="str">
            <v>SE-02080</v>
          </cell>
        </row>
        <row r="29">
          <cell r="A29" t="str">
            <v>SE-02108</v>
          </cell>
        </row>
        <row r="30">
          <cell r="A30" t="str">
            <v>SE-02120</v>
          </cell>
        </row>
        <row r="31">
          <cell r="A31" t="str">
            <v>SE-02121</v>
          </cell>
        </row>
        <row r="32">
          <cell r="A32" t="str">
            <v>SE-02132</v>
          </cell>
        </row>
        <row r="33">
          <cell r="A33" t="str">
            <v>SE-02133</v>
          </cell>
        </row>
        <row r="34">
          <cell r="A34" t="str">
            <v>SE-02134</v>
          </cell>
        </row>
        <row r="35">
          <cell r="A35" t="str">
            <v>SE-02135</v>
          </cell>
        </row>
        <row r="36">
          <cell r="A36" t="str">
            <v>SE-02136</v>
          </cell>
        </row>
        <row r="37">
          <cell r="A37" t="str">
            <v>SE-02137</v>
          </cell>
        </row>
        <row r="38">
          <cell r="A38" t="str">
            <v>SE-02138</v>
          </cell>
        </row>
        <row r="39">
          <cell r="A39" t="str">
            <v>SE-02139</v>
          </cell>
        </row>
        <row r="40">
          <cell r="A40" t="str">
            <v>SE-02140</v>
          </cell>
        </row>
        <row r="41">
          <cell r="A41" t="str">
            <v>SE-02141</v>
          </cell>
        </row>
        <row r="42">
          <cell r="A42" t="str">
            <v>SE-02142</v>
          </cell>
        </row>
        <row r="43">
          <cell r="A43" t="str">
            <v>SE-02160</v>
          </cell>
        </row>
        <row r="44">
          <cell r="A44" t="str">
            <v>SE-02161</v>
          </cell>
        </row>
        <row r="45">
          <cell r="A45" t="str">
            <v>SE-02162</v>
          </cell>
        </row>
        <row r="46">
          <cell r="A46" t="str">
            <v>SE-03007</v>
          </cell>
        </row>
        <row r="47">
          <cell r="A47" t="str">
            <v>SE-03163</v>
          </cell>
        </row>
        <row r="48">
          <cell r="A48" t="str">
            <v>SE-03164</v>
          </cell>
        </row>
        <row r="49">
          <cell r="A49" t="str">
            <v>SE-03165</v>
          </cell>
        </row>
        <row r="50">
          <cell r="A50" t="str">
            <v>SE-03166</v>
          </cell>
        </row>
        <row r="51">
          <cell r="A51" t="str">
            <v>SE-03167</v>
          </cell>
        </row>
        <row r="52">
          <cell r="A52" t="str">
            <v>SE-03168</v>
          </cell>
        </row>
        <row r="53">
          <cell r="A53" t="str">
            <v>SE-03169</v>
          </cell>
        </row>
        <row r="54">
          <cell r="A54" t="str">
            <v>SE-03170</v>
          </cell>
        </row>
        <row r="55">
          <cell r="A55" t="str">
            <v>SE-03171</v>
          </cell>
        </row>
        <row r="56">
          <cell r="A56" t="str">
            <v>SE-03172</v>
          </cell>
        </row>
        <row r="57">
          <cell r="A57" t="str">
            <v>SE-04173</v>
          </cell>
        </row>
        <row r="58">
          <cell r="A58" t="str">
            <v>SE-04174</v>
          </cell>
        </row>
        <row r="59">
          <cell r="A59" t="str">
            <v>SE-04175</v>
          </cell>
        </row>
        <row r="60">
          <cell r="A60" t="str">
            <v>SE-04176</v>
          </cell>
        </row>
        <row r="61">
          <cell r="A61" t="str">
            <v>SE-04177</v>
          </cell>
        </row>
        <row r="62">
          <cell r="A62" t="str">
            <v>SE-04178</v>
          </cell>
        </row>
        <row r="63">
          <cell r="A63" t="str">
            <v>SE-04179</v>
          </cell>
        </row>
        <row r="64">
          <cell r="A64" t="str">
            <v>SE-05180</v>
          </cell>
        </row>
        <row r="65">
          <cell r="A65" t="str">
            <v>SE-05181</v>
          </cell>
        </row>
        <row r="66">
          <cell r="A66" t="str">
            <v>SE-05182</v>
          </cell>
        </row>
        <row r="67">
          <cell r="A67" t="str">
            <v>SE-05183</v>
          </cell>
        </row>
        <row r="68">
          <cell r="A68" t="str">
            <v>SE-05184</v>
          </cell>
        </row>
        <row r="69">
          <cell r="A69" t="str">
            <v>SE-05185</v>
          </cell>
        </row>
        <row r="70">
          <cell r="A70" t="str">
            <v>SE-05186</v>
          </cell>
        </row>
        <row r="71">
          <cell r="A71" t="str">
            <v>SE-05187</v>
          </cell>
        </row>
        <row r="72">
          <cell r="A72" t="str">
            <v>SE-05188</v>
          </cell>
        </row>
        <row r="73">
          <cell r="A73" t="str">
            <v>SE-05189</v>
          </cell>
        </row>
        <row r="74">
          <cell r="A74" t="str">
            <v>SE-05190</v>
          </cell>
        </row>
        <row r="75">
          <cell r="A75" t="str">
            <v>SE-05191</v>
          </cell>
        </row>
        <row r="76">
          <cell r="A76" t="str">
            <v>SE-05192</v>
          </cell>
        </row>
        <row r="77">
          <cell r="A77" t="str">
            <v>SE-05193</v>
          </cell>
        </row>
        <row r="78">
          <cell r="A78" t="str">
            <v>SE-05194</v>
          </cell>
        </row>
        <row r="79">
          <cell r="A79" t="str">
            <v>SE-05195</v>
          </cell>
        </row>
        <row r="80">
          <cell r="A80" t="str">
            <v>SE-05196</v>
          </cell>
        </row>
        <row r="81">
          <cell r="A81" t="str">
            <v>SE-05197</v>
          </cell>
        </row>
        <row r="82">
          <cell r="A82" t="str">
            <v>SE-06198</v>
          </cell>
        </row>
        <row r="83">
          <cell r="A83" t="str">
            <v>SE-06199</v>
          </cell>
        </row>
        <row r="84">
          <cell r="A84" t="str">
            <v>SE-06200</v>
          </cell>
        </row>
        <row r="85">
          <cell r="A85" t="str">
            <v>SE-06201</v>
          </cell>
        </row>
        <row r="86">
          <cell r="A86" t="str">
            <v>SE-06202</v>
          </cell>
        </row>
        <row r="87">
          <cell r="A87" t="str">
            <v>SE-06203</v>
          </cell>
        </row>
        <row r="88">
          <cell r="A88" t="str">
            <v>SE-99001</v>
          </cell>
        </row>
        <row r="89">
          <cell r="A89" t="str">
            <v>SE-99003</v>
          </cell>
        </row>
        <row r="90">
          <cell r="A90" t="str">
            <v>SE-99004</v>
          </cell>
        </row>
        <row r="91">
          <cell r="A91" t="str">
            <v>SE-99005</v>
          </cell>
        </row>
        <row r="92">
          <cell r="A92" t="str">
            <v>SE-99006</v>
          </cell>
        </row>
        <row r="93">
          <cell r="A93" t="str">
            <v>SE-99010</v>
          </cell>
        </row>
        <row r="94">
          <cell r="A94" t="str">
            <v>SE-99011</v>
          </cell>
        </row>
        <row r="95">
          <cell r="A95" t="str">
            <v>SE-99012</v>
          </cell>
        </row>
        <row r="96">
          <cell r="A96" t="str">
            <v>SE-99013</v>
          </cell>
        </row>
        <row r="97">
          <cell r="A97" t="str">
            <v>SE-99014</v>
          </cell>
        </row>
        <row r="98">
          <cell r="A98" t="str">
            <v>SE-99015</v>
          </cell>
        </row>
        <row r="99">
          <cell r="A99" t="str">
            <v>SE-99016</v>
          </cell>
        </row>
        <row r="100">
          <cell r="A100" t="str">
            <v>SE-99017</v>
          </cell>
        </row>
        <row r="101">
          <cell r="A101" t="str">
            <v>SE-99022</v>
          </cell>
        </row>
        <row r="102">
          <cell r="A102" t="str">
            <v>SE-99022</v>
          </cell>
        </row>
        <row r="103">
          <cell r="A103" t="str">
            <v>SE-99023</v>
          </cell>
        </row>
        <row r="104">
          <cell r="A104" t="str">
            <v>SE-99024</v>
          </cell>
        </row>
        <row r="105">
          <cell r="A105" t="str">
            <v>SE-99025</v>
          </cell>
        </row>
        <row r="106">
          <cell r="A106" t="str">
            <v>SE-99026</v>
          </cell>
        </row>
        <row r="107">
          <cell r="A107" t="str">
            <v>SE-99027</v>
          </cell>
        </row>
        <row r="108">
          <cell r="A108" t="str">
            <v>SE-99028</v>
          </cell>
        </row>
        <row r="109">
          <cell r="A109" t="str">
            <v>SE-99030</v>
          </cell>
        </row>
        <row r="110">
          <cell r="A110" t="str">
            <v>SE-99032</v>
          </cell>
        </row>
        <row r="111">
          <cell r="A111" t="str">
            <v>SE-99033</v>
          </cell>
        </row>
        <row r="112">
          <cell r="A112" t="str">
            <v>SE-99034</v>
          </cell>
        </row>
        <row r="113">
          <cell r="A113" t="str">
            <v>SE-99035</v>
          </cell>
        </row>
        <row r="114">
          <cell r="A114" t="str">
            <v>SE-99036</v>
          </cell>
        </row>
        <row r="115">
          <cell r="A115" t="str">
            <v>SE-99037</v>
          </cell>
        </row>
        <row r="116">
          <cell r="A116" t="str">
            <v>SE-99038</v>
          </cell>
        </row>
        <row r="117">
          <cell r="A117" t="str">
            <v>SE-99039</v>
          </cell>
        </row>
        <row r="118">
          <cell r="A118" t="str">
            <v>SE-99040</v>
          </cell>
        </row>
        <row r="119">
          <cell r="A119" t="str">
            <v>SE-99042</v>
          </cell>
        </row>
        <row r="120">
          <cell r="A120" t="str">
            <v>SE-99044</v>
          </cell>
        </row>
        <row r="121">
          <cell r="A121" t="str">
            <v>SE-99046</v>
          </cell>
        </row>
        <row r="122">
          <cell r="A122" t="str">
            <v>SE-99047</v>
          </cell>
        </row>
        <row r="123">
          <cell r="A123" t="str">
            <v>SE-99048</v>
          </cell>
        </row>
        <row r="124">
          <cell r="A124" t="str">
            <v>SE-99049</v>
          </cell>
        </row>
        <row r="125">
          <cell r="A125" t="str">
            <v>SE-99050</v>
          </cell>
        </row>
        <row r="126">
          <cell r="A126" t="str">
            <v>SE-99051</v>
          </cell>
        </row>
        <row r="127">
          <cell r="A127" t="str">
            <v>SE-99052</v>
          </cell>
        </row>
        <row r="128">
          <cell r="A128" t="str">
            <v>SE-99057</v>
          </cell>
        </row>
        <row r="129">
          <cell r="A129" t="str">
            <v>SE-99058</v>
          </cell>
        </row>
        <row r="130">
          <cell r="A130" t="str">
            <v>SE-99059</v>
          </cell>
        </row>
        <row r="131">
          <cell r="A131" t="str">
            <v>SE-99060</v>
          </cell>
        </row>
        <row r="132">
          <cell r="A132" t="str">
            <v>SE-99061</v>
          </cell>
        </row>
        <row r="133">
          <cell r="A133" t="str">
            <v>SE-99062</v>
          </cell>
        </row>
        <row r="134">
          <cell r="A134" t="str">
            <v>SE-99064</v>
          </cell>
        </row>
        <row r="135">
          <cell r="A135" t="str">
            <v>SE-99066</v>
          </cell>
        </row>
        <row r="136">
          <cell r="A136" t="str">
            <v>SE-99067</v>
          </cell>
        </row>
        <row r="137">
          <cell r="A137" t="str">
            <v>SE-99069</v>
          </cell>
        </row>
        <row r="138">
          <cell r="A138" t="str">
            <v>SE-99070</v>
          </cell>
        </row>
        <row r="139">
          <cell r="A139" t="str">
            <v>SE-99071</v>
          </cell>
        </row>
        <row r="140">
          <cell r="A140" t="str">
            <v>SE-99072</v>
          </cell>
        </row>
        <row r="141">
          <cell r="A141" t="str">
            <v>SE-99073</v>
          </cell>
        </row>
        <row r="142">
          <cell r="A142" t="str">
            <v>SE-99074</v>
          </cell>
        </row>
        <row r="143">
          <cell r="A143" t="str">
            <v>SE-99075</v>
          </cell>
        </row>
        <row r="144">
          <cell r="A144" t="str">
            <v>SE-99076</v>
          </cell>
        </row>
        <row r="145">
          <cell r="A145" t="str">
            <v>SE-99078</v>
          </cell>
        </row>
        <row r="146">
          <cell r="A146" t="str">
            <v>SE-99079</v>
          </cell>
        </row>
        <row r="147">
          <cell r="A147" t="str">
            <v>SE-99081</v>
          </cell>
        </row>
        <row r="148">
          <cell r="A148" t="str">
            <v>SE-99085</v>
          </cell>
        </row>
        <row r="149">
          <cell r="A149" t="str">
            <v>SE-99086</v>
          </cell>
        </row>
        <row r="150">
          <cell r="A150" t="str">
            <v>SE-99087</v>
          </cell>
        </row>
        <row r="151">
          <cell r="A151" t="str">
            <v>SE-99088</v>
          </cell>
        </row>
        <row r="152">
          <cell r="A152" t="str">
            <v>SE-99089</v>
          </cell>
        </row>
        <row r="153">
          <cell r="A153" t="str">
            <v>SE-99090</v>
          </cell>
        </row>
        <row r="154">
          <cell r="A154" t="str">
            <v>SE-99091</v>
          </cell>
        </row>
        <row r="155">
          <cell r="A155" t="str">
            <v>SE-99093</v>
          </cell>
        </row>
        <row r="156">
          <cell r="A156" t="str">
            <v>SE-99094</v>
          </cell>
        </row>
        <row r="157">
          <cell r="A157" t="str">
            <v>SE-99095</v>
          </cell>
        </row>
        <row r="158">
          <cell r="A158" t="str">
            <v>SE-99096</v>
          </cell>
        </row>
        <row r="159">
          <cell r="A159" t="str">
            <v>SE-99097</v>
          </cell>
        </row>
        <row r="160">
          <cell r="A160" t="str">
            <v>SE-99098</v>
          </cell>
        </row>
        <row r="161">
          <cell r="A161" t="str">
            <v>SE-99099</v>
          </cell>
        </row>
        <row r="162">
          <cell r="A162" t="str">
            <v>SE-99100</v>
          </cell>
        </row>
        <row r="163">
          <cell r="A163" t="str">
            <v>SE-99101</v>
          </cell>
        </row>
        <row r="164">
          <cell r="A164" t="str">
            <v>SE-99102</v>
          </cell>
        </row>
        <row r="165">
          <cell r="A165" t="str">
            <v>SE-99103</v>
          </cell>
        </row>
        <row r="166">
          <cell r="A166" t="str">
            <v>SE-99104</v>
          </cell>
        </row>
        <row r="167">
          <cell r="A167" t="str">
            <v>SE-99105</v>
          </cell>
        </row>
        <row r="168">
          <cell r="A168" t="str">
            <v>SE-99106</v>
          </cell>
        </row>
        <row r="169">
          <cell r="A169" t="str">
            <v>SE-99107</v>
          </cell>
        </row>
        <row r="170">
          <cell r="A170" t="str">
            <v>SE-99109</v>
          </cell>
        </row>
        <row r="171">
          <cell r="A171" t="str">
            <v>SE-99110</v>
          </cell>
        </row>
        <row r="172">
          <cell r="A172" t="str">
            <v>SE-99111</v>
          </cell>
        </row>
        <row r="173">
          <cell r="A173" t="str">
            <v>SE-99112</v>
          </cell>
        </row>
        <row r="174">
          <cell r="A174" t="str">
            <v>SE-99113</v>
          </cell>
        </row>
        <row r="175">
          <cell r="A175" t="str">
            <v>SE-99114</v>
          </cell>
        </row>
        <row r="176">
          <cell r="A176" t="str">
            <v>SE-99115</v>
          </cell>
        </row>
        <row r="177">
          <cell r="A177" t="str">
            <v>SE-99116</v>
          </cell>
        </row>
        <row r="178">
          <cell r="A178" t="str">
            <v>SE-99117</v>
          </cell>
        </row>
        <row r="179">
          <cell r="A179" t="str">
            <v>SE-99118</v>
          </cell>
        </row>
        <row r="180">
          <cell r="A180" t="str">
            <v>SE-99119</v>
          </cell>
        </row>
        <row r="181">
          <cell r="A181" t="str">
            <v>SE-99122</v>
          </cell>
        </row>
        <row r="182">
          <cell r="A182" t="str">
            <v>SE-99123</v>
          </cell>
        </row>
        <row r="183">
          <cell r="A183" t="str">
            <v>SE-99124</v>
          </cell>
        </row>
        <row r="184">
          <cell r="A184" t="str">
            <v>SE-99125</v>
          </cell>
        </row>
      </sheetData>
      <sheetData sheetId="6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-04-2006"/>
      <sheetName val="Data Form-1"/>
      <sheetName val="Data Form-2"/>
      <sheetName val="Verification 5520A"/>
      <sheetName val="5520A UNCER"/>
      <sheetName val="Eq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ertificate"/>
      <sheetName val="Report"/>
      <sheetName val="Result"/>
      <sheetName val="Uncert Budget"/>
      <sheetName val="Uncert Budget '2017"/>
      <sheetName val="Cert of STD"/>
    </sheetNames>
    <sheetDataSet>
      <sheetData sheetId="0"/>
      <sheetData sheetId="1">
        <row r="22">
          <cell r="C22" t="str">
            <v>Calibration Procedure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4402B"/>
      <sheetName val="E4402B (2)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03-2006"/>
      <sheetName val="Data Form-1"/>
      <sheetName val="Data Form-2"/>
      <sheetName val="5520A UNCER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405-4021</v>
          </cell>
          <cell r="G5">
            <v>38767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>
            <v>0</v>
          </cell>
          <cell r="G74">
            <v>0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>
            <v>0</v>
          </cell>
          <cell r="G75">
            <v>0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>
            <v>0</v>
          </cell>
          <cell r="G76">
            <v>0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>
            <v>0</v>
          </cell>
          <cell r="G77">
            <v>0</v>
          </cell>
          <cell r="H77" t="str">
            <v>NIMT</v>
          </cell>
        </row>
        <row r="78">
          <cell r="A78" t="str">
            <v>SE-05194</v>
          </cell>
          <cell r="B78" t="str">
            <v>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>
            <v>0</v>
          </cell>
          <cell r="G78">
            <v>0</v>
          </cell>
          <cell r="H78" t="str">
            <v>NIMT</v>
          </cell>
        </row>
        <row r="79">
          <cell r="A79" t="str">
            <v>SE-05195</v>
          </cell>
          <cell r="B79" t="str">
            <v>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>
            <v>0</v>
          </cell>
          <cell r="G79">
            <v>0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>
            <v>0</v>
          </cell>
          <cell r="H80" t="str">
            <v>NIMT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0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0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EL-0032/04</v>
          </cell>
          <cell r="G88">
            <v>38766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EELG-05/0100</v>
          </cell>
          <cell r="G90">
            <v>38806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EELG-05/0101</v>
          </cell>
          <cell r="G91">
            <v>38806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EELG-05/0110</v>
          </cell>
          <cell r="G95">
            <v>38809</v>
          </cell>
          <cell r="H95" t="str">
            <v>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405-4030</v>
          </cell>
          <cell r="G109">
            <v>38790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Due date (Send to Japan)</v>
          </cell>
          <cell r="G114">
            <v>38660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Due date (Send to Japan)</v>
          </cell>
          <cell r="G133">
            <v>38661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Due date (Send to Japan)</v>
          </cell>
          <cell r="G134">
            <v>38647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404-4111</v>
          </cell>
          <cell r="G172">
            <v>38604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5"/>
      <sheetName val="VER"/>
      <sheetName val="BW"/>
      <sheetName val="HOR"/>
      <sheetName val="Int CAL"/>
      <sheetName val="Std.List"/>
    </sheetNames>
    <sheetDataSet>
      <sheetData sheetId="0">
        <row r="39">
          <cell r="BH39" t="str">
            <v>Mr. Manote Piwnimnual</v>
          </cell>
        </row>
        <row r="40">
          <cell r="BH40" t="str">
            <v>Mr. Supachai Krutklom</v>
          </cell>
        </row>
        <row r="41">
          <cell r="BH41" t="str">
            <v>Ms. Chompoonut Rachchandist</v>
          </cell>
        </row>
        <row r="42">
          <cell r="BH42" t="str">
            <v>Mr. Sermsak Klinnoi</v>
          </cell>
        </row>
        <row r="43">
          <cell r="BH43" t="str">
            <v>Mr. Auttapon Saenkwa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Verify software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39259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406-4041</v>
          </cell>
          <cell r="G22">
            <v>39259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406-4108</v>
          </cell>
          <cell r="G29">
            <v>39208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406-4137</v>
          </cell>
          <cell r="G37">
            <v>39263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406-4139</v>
          </cell>
          <cell r="G39">
            <v>39263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406-4141</v>
          </cell>
          <cell r="G41">
            <v>39263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406-4142</v>
          </cell>
          <cell r="G42">
            <v>39263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EEH-05/0375</v>
          </cell>
          <cell r="G49">
            <v>38881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39203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BS7949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BT3943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39161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39161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39161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39161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39161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39161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EELG-06/0340</v>
          </cell>
          <cell r="G113">
            <v>39240</v>
          </cell>
          <cell r="H113" t="str">
            <v>NIMT</v>
          </cell>
        </row>
        <row r="114">
          <cell r="A114" t="str">
            <v>SE-06230</v>
          </cell>
          <cell r="B114" t="str">
            <v>Dgital Multimeter 6.5 Digit</v>
          </cell>
          <cell r="C114" t="str">
            <v>Agilent Technologies</v>
          </cell>
          <cell r="D114" t="str">
            <v>34411A</v>
          </cell>
          <cell r="E114" t="str">
            <v>MY46000701</v>
          </cell>
          <cell r="F114">
            <v>0</v>
          </cell>
          <cell r="G114">
            <v>0</v>
          </cell>
          <cell r="H114">
            <v>0</v>
          </cell>
        </row>
        <row r="115">
          <cell r="A115" t="str">
            <v>SE-06231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A116" t="str">
            <v>SE-06232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A117" t="str">
            <v>SE-06233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A118" t="str">
            <v>SE-06234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</row>
        <row r="119">
          <cell r="A119" t="str">
            <v>SE-06235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</row>
        <row r="120">
          <cell r="A120" t="str">
            <v>SE-06236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</row>
        <row r="121">
          <cell r="A121" t="str">
            <v>SE-06237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</row>
        <row r="122">
          <cell r="A122" t="str">
            <v>SE-06238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</row>
        <row r="123">
          <cell r="A123" t="str">
            <v>SE-06239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</row>
        <row r="124">
          <cell r="A124" t="str">
            <v>SE-06240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EETG-06/0043</v>
          </cell>
          <cell r="G131">
            <v>39241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39261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EELG-06/0195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Calibration not required</v>
          </cell>
          <cell r="G137">
            <v>0</v>
          </cell>
          <cell r="H137">
            <v>0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EELG-06/0360</v>
          </cell>
          <cell r="G144">
            <v>39247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38934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38934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38934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38934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Calibration not required</v>
          </cell>
          <cell r="G172">
            <v>0</v>
          </cell>
          <cell r="H172">
            <v>0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39221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39259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406-4086</v>
          </cell>
          <cell r="G186">
            <v>39241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406-4087</v>
          </cell>
          <cell r="G187">
            <v>39240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406-4090</v>
          </cell>
          <cell r="G190">
            <v>39276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406-4094</v>
          </cell>
          <cell r="G193">
            <v>39172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406-4095</v>
          </cell>
          <cell r="G194">
            <v>39233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406-4097</v>
          </cell>
          <cell r="G196">
            <v>39204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406-4105</v>
          </cell>
          <cell r="G204">
            <v>39224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406-4106</v>
          </cell>
          <cell r="G205">
            <v>39230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."/>
      <sheetName val="Eq.List"/>
      <sheetName val="Data Form-1"/>
      <sheetName val="Data Form-2"/>
      <sheetName val="16380A UNCER"/>
      <sheetName val="16380C UNCER"/>
      <sheetName val="3458A UNCER"/>
      <sheetName val="6100A UNCER"/>
      <sheetName val="16074A UNC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10-2005"/>
      <sheetName val="Data Form-1"/>
      <sheetName val="Data Form-2"/>
      <sheetName val="3458A (SE-01020)"/>
      <sheetName val="3458A UNCER"/>
      <sheetName val="Equip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Eq.List"/>
      <sheetName val="ZERO OFFSET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EEL-07/0926</v>
          </cell>
          <cell r="G2">
            <v>39715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EL-0038/06</v>
          </cell>
          <cell r="G3">
            <v>39340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Equipment is  disappear</v>
          </cell>
          <cell r="G4">
            <v>0</v>
          </cell>
          <cell r="H4">
            <v>0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EELG-07/0993</v>
          </cell>
          <cell r="G5">
            <v>39638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07E2471</v>
          </cell>
          <cell r="G6">
            <v>39733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EELG-07/0987</v>
          </cell>
          <cell r="G7">
            <v>39641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EELG-07/0988</v>
          </cell>
          <cell r="G8">
            <v>39641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EEH-07/0060</v>
          </cell>
          <cell r="G10">
            <v>39485</v>
          </cell>
          <cell r="H10" t="str">
            <v>NIMT, AIST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EEH-07/0444</v>
          </cell>
          <cell r="G11">
            <v>39576</v>
          </cell>
          <cell r="H11" t="str">
            <v>NIMT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EEH-07/1005</v>
          </cell>
          <cell r="G12">
            <v>39788</v>
          </cell>
          <cell r="H12" t="str">
            <v>NIMT, AIST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EL-0226/07</v>
          </cell>
          <cell r="G13">
            <v>39760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EELG-07/1157</v>
          </cell>
          <cell r="G14">
            <v>39662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EL-0170/07</v>
          </cell>
          <cell r="G15">
            <v>39677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EELG-07/0645</v>
          </cell>
          <cell r="G16">
            <v>39580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EELG-07/0645</v>
          </cell>
          <cell r="G17">
            <v>39580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106-3088</v>
          </cell>
          <cell r="G18">
            <v>39721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EEL-07/0619</v>
          </cell>
          <cell r="G19">
            <v>39612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EEH-07/0061</v>
          </cell>
          <cell r="G21">
            <v>39478</v>
          </cell>
          <cell r="H21" t="str">
            <v>NIMT, AIST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EELG-07/0802</v>
          </cell>
          <cell r="G22">
            <v>39613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EELG-07/1253</v>
          </cell>
          <cell r="G23">
            <v>39678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EELG-07/1254</v>
          </cell>
          <cell r="G24">
            <v>39671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EEL-06/1447</v>
          </cell>
          <cell r="G25">
            <v>40106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EELG-07/1535</v>
          </cell>
          <cell r="G27">
            <v>39724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EEH-07/0246</v>
          </cell>
          <cell r="G28">
            <v>39520</v>
          </cell>
          <cell r="H28" t="str">
            <v>NIMT,NIST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EEH-07/0443</v>
          </cell>
          <cell r="G29">
            <v>39577</v>
          </cell>
          <cell r="H29" t="str">
            <v>NIMT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EF-0023/06</v>
          </cell>
          <cell r="G30">
            <v>39760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EF-0024/06</v>
          </cell>
          <cell r="G31">
            <v>39628</v>
          </cell>
          <cell r="H31" t="str">
            <v>BIPM,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EEH-07/0258</v>
          </cell>
          <cell r="G32">
            <v>39521</v>
          </cell>
          <cell r="H32" t="str">
            <v>NIMT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EEH-07/0216</v>
          </cell>
          <cell r="G33">
            <v>39509</v>
          </cell>
          <cell r="H33" t="str">
            <v>NIMT, AIST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EEH-07/0699</v>
          </cell>
          <cell r="G34">
            <v>39656</v>
          </cell>
          <cell r="H34" t="str">
            <v>NIMT, NIST, AIST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EEH-07/0453</v>
          </cell>
          <cell r="G35">
            <v>39577</v>
          </cell>
          <cell r="H35" t="str">
            <v>NIMT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EEH-07/0454</v>
          </cell>
          <cell r="G36">
            <v>39577</v>
          </cell>
          <cell r="H36" t="str">
            <v>NIMT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EEH-07/0594</v>
          </cell>
          <cell r="G37">
            <v>39605</v>
          </cell>
          <cell r="H37" t="str">
            <v>NIMT, AIST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EEH-07/0455</v>
          </cell>
          <cell r="G38">
            <v>39577</v>
          </cell>
          <cell r="H38" t="str">
            <v>NIMT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EEH-07/0595</v>
          </cell>
          <cell r="G39">
            <v>39605</v>
          </cell>
          <cell r="H39" t="str">
            <v>NIMT, AIST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EEH-07/0456</v>
          </cell>
          <cell r="G40">
            <v>39577</v>
          </cell>
          <cell r="H40" t="str">
            <v>NIMT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EEH-07/0596</v>
          </cell>
          <cell r="G41">
            <v>39605</v>
          </cell>
          <cell r="H41" t="str">
            <v>NIMT, AIST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EEH-07/0597</v>
          </cell>
          <cell r="G42">
            <v>39605</v>
          </cell>
          <cell r="H42" t="str">
            <v>NIMT, AIST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EEH-06/0745</v>
          </cell>
          <cell r="G43">
            <v>39486</v>
          </cell>
          <cell r="H43" t="str">
            <v>NIMT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EELG-07/0990</v>
          </cell>
          <cell r="G46">
            <v>39635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EEHG-07/0101</v>
          </cell>
          <cell r="G49">
            <v>39663</v>
          </cell>
          <cell r="H49" t="str">
            <v>NIMT, AIST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EEH-07/0702</v>
          </cell>
          <cell r="G50">
            <v>40021</v>
          </cell>
          <cell r="H50" t="str">
            <v>AIST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EEH-07/0701</v>
          </cell>
          <cell r="G51">
            <v>40021</v>
          </cell>
          <cell r="H51" t="str">
            <v>AIST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EEHG-07/0103</v>
          </cell>
          <cell r="G52">
            <v>39663</v>
          </cell>
          <cell r="H52" t="str">
            <v>NIMT, AIST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EEHG-07/0102</v>
          </cell>
          <cell r="G53">
            <v>39663</v>
          </cell>
          <cell r="H53" t="str">
            <v>NIMT, AIST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39381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EEL-07/1315</v>
          </cell>
          <cell r="G55">
            <v>39786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EEL-06/1156</v>
          </cell>
          <cell r="G56">
            <v>39661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EELG-07/0970</v>
          </cell>
          <cell r="G57">
            <v>39635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EELG-07/1534</v>
          </cell>
          <cell r="G58">
            <v>39769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EEH-06/1120</v>
          </cell>
          <cell r="G59">
            <v>39439</v>
          </cell>
          <cell r="H59" t="str">
            <v>NIMT, NIST, AIST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EEHG-07/0299</v>
          </cell>
          <cell r="G60">
            <v>39774</v>
          </cell>
          <cell r="H60" t="str">
            <v>NIMT, NIST, AIST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EEHG-07/0172</v>
          </cell>
          <cell r="G61">
            <v>39696</v>
          </cell>
          <cell r="H61" t="str">
            <v>NIMT, NIST, AIST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EEH-07/0966</v>
          </cell>
          <cell r="G62">
            <v>39774</v>
          </cell>
          <cell r="H62" t="str">
            <v>NIMT, AIST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EELG-07/0972</v>
          </cell>
          <cell r="G64">
            <v>39635</v>
          </cell>
          <cell r="H64" t="str">
            <v>NIMT</v>
          </cell>
        </row>
        <row r="65">
          <cell r="A65" t="str">
            <v>SE-05181</v>
          </cell>
          <cell r="B65" t="str">
            <v>Power Sensor : 75Ω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EEH-07/0703</v>
          </cell>
          <cell r="G65">
            <v>40021</v>
          </cell>
          <cell r="H65" t="str">
            <v>AIST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EEH-07/0288</v>
          </cell>
          <cell r="G67">
            <v>39534</v>
          </cell>
          <cell r="H67" t="str">
            <v>NIMT, ASIT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EEH-07/0288</v>
          </cell>
          <cell r="G68">
            <v>39534</v>
          </cell>
          <cell r="H68" t="str">
            <v>NIMT, AIST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EEH-06/1122</v>
          </cell>
          <cell r="G69">
            <v>39442</v>
          </cell>
          <cell r="H69" t="str">
            <v>NIMT, AIST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EEH-07/0698</v>
          </cell>
          <cell r="G70">
            <v>39662</v>
          </cell>
          <cell r="H70" t="str">
            <v>NIMT, AIST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EEL-07/0835</v>
          </cell>
          <cell r="G71">
            <v>39671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EEL-07/0834</v>
          </cell>
          <cell r="G72">
            <v>39671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EEL-07/0833</v>
          </cell>
          <cell r="G73">
            <v>39671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EEL-07/0562</v>
          </cell>
          <cell r="G74">
            <v>39591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EEL-07/0563</v>
          </cell>
          <cell r="G75">
            <v>39591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EEL-07/0565</v>
          </cell>
          <cell r="G76">
            <v>39591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EEL-07/0564</v>
          </cell>
          <cell r="G77">
            <v>39591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8959003</v>
          </cell>
          <cell r="F78" t="str">
            <v>EL-0208/05</v>
          </cell>
          <cell r="G78">
            <v>39486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8937005</v>
          </cell>
          <cell r="F79" t="str">
            <v>EL-0207/05</v>
          </cell>
          <cell r="G79">
            <v>39486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EEH-06-0726</v>
          </cell>
          <cell r="G81">
            <v>39471</v>
          </cell>
          <cell r="H81" t="str">
            <v>NIMT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EELG-07/1159</v>
          </cell>
          <cell r="G82">
            <v>39662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EEH-07/0565</v>
          </cell>
          <cell r="G83">
            <v>39605</v>
          </cell>
          <cell r="H83" t="str">
            <v>NIMT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BT3943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BS7949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EEH-07/0253</v>
          </cell>
          <cell r="G88">
            <v>39521</v>
          </cell>
          <cell r="H88" t="str">
            <v>NIMT, AIST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EEH-07/0254</v>
          </cell>
          <cell r="G89">
            <v>39521</v>
          </cell>
          <cell r="H89" t="str">
            <v>NIMT, AIST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EEH-07/0301</v>
          </cell>
          <cell r="G90">
            <v>39534</v>
          </cell>
          <cell r="H90" t="str">
            <v>NIMT, ASIT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EEH-07/0255</v>
          </cell>
          <cell r="G91">
            <v>39521</v>
          </cell>
          <cell r="H91" t="str">
            <v>NIMT, AIST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EEH-07/0256</v>
          </cell>
          <cell r="G92">
            <v>39521</v>
          </cell>
          <cell r="H92" t="str">
            <v>NIMT, AIST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EEH-07/0257</v>
          </cell>
          <cell r="G93">
            <v>39521</v>
          </cell>
          <cell r="H93" t="str">
            <v>NIMT, AIST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 t="str">
            <v>EEH-07/0252</v>
          </cell>
          <cell r="G94">
            <v>39521</v>
          </cell>
          <cell r="H94" t="str">
            <v>NIMT, AIST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EEH-07/0334</v>
          </cell>
          <cell r="G95">
            <v>39550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EEH-07/0335</v>
          </cell>
          <cell r="G96">
            <v>39550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EEO-07/0018</v>
          </cell>
          <cell r="G97">
            <v>39544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EEO-07/0019</v>
          </cell>
          <cell r="G98">
            <v>39544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EEO-07/0020</v>
          </cell>
          <cell r="G99">
            <v>39542</v>
          </cell>
          <cell r="H99" t="str">
            <v>NIST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EEH-07/0336</v>
          </cell>
          <cell r="G100">
            <v>39542</v>
          </cell>
          <cell r="H100" t="str">
            <v>NIST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EEH-07/0337</v>
          </cell>
          <cell r="G101">
            <v>39542</v>
          </cell>
          <cell r="H101" t="str">
            <v>NIST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EEO-07/0021</v>
          </cell>
          <cell r="G102">
            <v>39550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EEO-07/0022</v>
          </cell>
          <cell r="G103">
            <v>39550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EEO-07/0023</v>
          </cell>
          <cell r="G104">
            <v>39550</v>
          </cell>
          <cell r="H104" t="str">
            <v>AIST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EEH-07/0338</v>
          </cell>
          <cell r="G105">
            <v>39542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EEO-07/0024</v>
          </cell>
          <cell r="G106">
            <v>39544</v>
          </cell>
          <cell r="H106" t="str">
            <v>AIST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EEO-07/0025</v>
          </cell>
          <cell r="G107">
            <v>39550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EEH-07/0445</v>
          </cell>
          <cell r="G108">
            <v>39576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EEO-07/0042</v>
          </cell>
          <cell r="G109">
            <v>39605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 t="str">
            <v>EEO-07/0043</v>
          </cell>
          <cell r="G110">
            <v>39605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 t="str">
            <v>EEO-07/0044</v>
          </cell>
          <cell r="G111">
            <v>39605</v>
          </cell>
          <cell r="H111" t="str">
            <v>AIST, NIST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EEO-07/0045</v>
          </cell>
          <cell r="G112">
            <v>39605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EELG-07/0779</v>
          </cell>
          <cell r="G113">
            <v>39603</v>
          </cell>
          <cell r="H113" t="str">
            <v>NIMT</v>
          </cell>
        </row>
        <row r="114">
          <cell r="A114" t="str">
            <v>SE-06230</v>
          </cell>
          <cell r="B114" t="str">
            <v>Digital Multimeter 6.5 Digit</v>
          </cell>
          <cell r="C114" t="str">
            <v xml:space="preserve">Agilent </v>
          </cell>
          <cell r="D114" t="str">
            <v>34411A</v>
          </cell>
          <cell r="E114" t="str">
            <v>MY46000701</v>
          </cell>
          <cell r="F114" t="str">
            <v>EELG-07/1792</v>
          </cell>
          <cell r="G114">
            <v>39793</v>
          </cell>
          <cell r="H114" t="str">
            <v>NIMT</v>
          </cell>
        </row>
        <row r="115">
          <cell r="A115" t="str">
            <v>SE-06231</v>
          </cell>
          <cell r="B115" t="str">
            <v>Laser Source Module</v>
          </cell>
          <cell r="C115" t="str">
            <v>Agilent</v>
          </cell>
          <cell r="D115" t="str">
            <v>81650A</v>
          </cell>
          <cell r="E115" t="str">
            <v>DE38A00183</v>
          </cell>
          <cell r="F115" t="str">
            <v>EEO-07/0046</v>
          </cell>
          <cell r="G115">
            <v>39605</v>
          </cell>
          <cell r="H115" t="str">
            <v>AIST</v>
          </cell>
        </row>
        <row r="116">
          <cell r="A116" t="str">
            <v>SE-06232</v>
          </cell>
          <cell r="B116" t="str">
            <v>Lightwave Multimeter</v>
          </cell>
          <cell r="C116" t="str">
            <v>Agilent</v>
          </cell>
          <cell r="D116" t="str">
            <v>8163A</v>
          </cell>
          <cell r="E116" t="str">
            <v>DE38703493</v>
          </cell>
          <cell r="F116" t="str">
            <v>EEH-07/0575</v>
          </cell>
          <cell r="G116">
            <v>39604</v>
          </cell>
          <cell r="H116" t="str">
            <v>AIST</v>
          </cell>
        </row>
        <row r="117">
          <cell r="A117" t="str">
            <v>SE-06233</v>
          </cell>
          <cell r="B117" t="str">
            <v>AC Power Supply</v>
          </cell>
          <cell r="C117" t="str">
            <v>Kikusui</v>
          </cell>
          <cell r="D117" t="str">
            <v>PCR500M</v>
          </cell>
          <cell r="E117" t="str">
            <v>LF004360</v>
          </cell>
          <cell r="F117" t="str">
            <v>EELG-07/0801</v>
          </cell>
          <cell r="G117">
            <v>39612</v>
          </cell>
          <cell r="H117" t="str">
            <v>NIMT</v>
          </cell>
        </row>
        <row r="118">
          <cell r="A118" t="str">
            <v>SE-06234</v>
          </cell>
          <cell r="B118" t="str">
            <v>DC Electronic Load</v>
          </cell>
          <cell r="C118" t="str">
            <v>Kikusui</v>
          </cell>
          <cell r="D118" t="str">
            <v>PLZ1003WH</v>
          </cell>
          <cell r="E118" t="str">
            <v>LG001331</v>
          </cell>
          <cell r="F118" t="str">
            <v>EELG-07/0991</v>
          </cell>
          <cell r="G118">
            <v>39638</v>
          </cell>
          <cell r="H118" t="str">
            <v>NPL,NIST</v>
          </cell>
        </row>
        <row r="119">
          <cell r="A119" t="str">
            <v>SE-06235</v>
          </cell>
          <cell r="B119" t="str">
            <v>Calibrator for W. Tester</v>
          </cell>
          <cell r="C119" t="str">
            <v>Kikusui</v>
          </cell>
          <cell r="D119" t="str">
            <v>TOS1200</v>
          </cell>
          <cell r="E119" t="str">
            <v>LG001737</v>
          </cell>
          <cell r="F119" t="str">
            <v>EELG-07/0992</v>
          </cell>
          <cell r="G119">
            <v>39638</v>
          </cell>
          <cell r="H119" t="str">
            <v>NIMT</v>
          </cell>
        </row>
        <row r="120">
          <cell r="A120" t="str">
            <v>SE-06236</v>
          </cell>
          <cell r="B120" t="str">
            <v>Metal Film Resistor</v>
          </cell>
          <cell r="C120" t="str">
            <v>Measuretronix</v>
          </cell>
          <cell r="D120" t="str">
            <v>2kΩ</v>
          </cell>
          <cell r="E120" t="str">
            <v>MF008</v>
          </cell>
          <cell r="F120" t="str">
            <v>EEL-07/0799</v>
          </cell>
          <cell r="G120">
            <v>39664</v>
          </cell>
          <cell r="H120" t="str">
            <v>NIMT</v>
          </cell>
        </row>
        <row r="121">
          <cell r="A121" t="str">
            <v>SE-06237</v>
          </cell>
          <cell r="B121" t="str">
            <v>Metal Film Resistor</v>
          </cell>
          <cell r="C121" t="str">
            <v>Measuretronix</v>
          </cell>
          <cell r="D121" t="str">
            <v>1kΩ</v>
          </cell>
          <cell r="E121" t="str">
            <v>MF007</v>
          </cell>
          <cell r="F121" t="str">
            <v>EEL-07/0800</v>
          </cell>
          <cell r="G121">
            <v>39664</v>
          </cell>
          <cell r="H121" t="str">
            <v>NIMT</v>
          </cell>
        </row>
        <row r="122">
          <cell r="A122" t="str">
            <v>SE-06238</v>
          </cell>
          <cell r="B122" t="str">
            <v>Metal Film Resistor</v>
          </cell>
          <cell r="C122" t="str">
            <v>Measuretronix</v>
          </cell>
          <cell r="D122" t="str">
            <v>200Ω</v>
          </cell>
          <cell r="E122" t="str">
            <v>MF006</v>
          </cell>
          <cell r="F122" t="str">
            <v>EEL-07/0801</v>
          </cell>
          <cell r="G122">
            <v>39664</v>
          </cell>
          <cell r="H122" t="str">
            <v>NIMT</v>
          </cell>
        </row>
        <row r="123">
          <cell r="A123" t="str">
            <v>SE-06239</v>
          </cell>
          <cell r="B123" t="str">
            <v>Metal Film Resistor</v>
          </cell>
          <cell r="C123" t="str">
            <v>Measuretronix</v>
          </cell>
          <cell r="D123" t="str">
            <v>100Ω</v>
          </cell>
          <cell r="E123" t="str">
            <v>MF005</v>
          </cell>
          <cell r="F123" t="str">
            <v>EEL-07/0802</v>
          </cell>
          <cell r="G123">
            <v>39664</v>
          </cell>
          <cell r="H123" t="str">
            <v>NIMT</v>
          </cell>
        </row>
        <row r="124">
          <cell r="A124" t="str">
            <v>SE-06240</v>
          </cell>
          <cell r="B124" t="str">
            <v>Precision Phase Meter</v>
          </cell>
          <cell r="C124" t="str">
            <v>Krohn Hite</v>
          </cell>
          <cell r="D124">
            <v>6610</v>
          </cell>
          <cell r="E124" t="str">
            <v>607</v>
          </cell>
          <cell r="F124" t="str">
            <v>EL-0298/06</v>
          </cell>
          <cell r="G124">
            <v>39465</v>
          </cell>
          <cell r="H124" t="str">
            <v>NIMT</v>
          </cell>
        </row>
        <row r="125">
          <cell r="A125" t="str">
            <v>SE-06241</v>
          </cell>
          <cell r="B125" t="str">
            <v>Power Sensor</v>
          </cell>
          <cell r="C125" t="str">
            <v>Agilent</v>
          </cell>
          <cell r="D125" t="str">
            <v>8487A</v>
          </cell>
          <cell r="E125" t="str">
            <v>3318A04211</v>
          </cell>
          <cell r="F125" t="str">
            <v>EEH-07/0704</v>
          </cell>
          <cell r="G125">
            <v>39656</v>
          </cell>
          <cell r="H125" t="str">
            <v>AIST</v>
          </cell>
        </row>
        <row r="126">
          <cell r="A126" t="str">
            <v>SE-06242</v>
          </cell>
          <cell r="B126" t="str">
            <v>Network Analyzer</v>
          </cell>
          <cell r="C126" t="str">
            <v>Wiltron</v>
          </cell>
          <cell r="D126" t="str">
            <v>360B</v>
          </cell>
          <cell r="E126" t="str">
            <v>512001</v>
          </cell>
          <cell r="F126" t="str">
            <v>EEH-07/0599</v>
          </cell>
          <cell r="G126">
            <v>39605</v>
          </cell>
          <cell r="H126" t="str">
            <v>NIMT</v>
          </cell>
        </row>
        <row r="127">
          <cell r="A127" t="str">
            <v>SE-06243</v>
          </cell>
          <cell r="B127" t="str">
            <v>SWR Bridge</v>
          </cell>
          <cell r="C127" t="str">
            <v>Wiltron</v>
          </cell>
          <cell r="D127" t="str">
            <v>60N50</v>
          </cell>
          <cell r="E127" t="str">
            <v>874008</v>
          </cell>
          <cell r="F127" t="str">
            <v>EEH-07/0600</v>
          </cell>
          <cell r="G127">
            <v>39605</v>
          </cell>
          <cell r="H127" t="str">
            <v>NIMT, AIST</v>
          </cell>
        </row>
        <row r="128">
          <cell r="A128" t="str">
            <v>SE-06244</v>
          </cell>
          <cell r="B128" t="str">
            <v>Synthesized Func/Sweep Gen.</v>
          </cell>
          <cell r="C128" t="str">
            <v>HP</v>
          </cell>
          <cell r="D128" t="str">
            <v>3325B</v>
          </cell>
          <cell r="E128" t="str">
            <v>2801A01130</v>
          </cell>
          <cell r="F128">
            <v>0</v>
          </cell>
          <cell r="G128">
            <v>0</v>
          </cell>
          <cell r="H128">
            <v>0</v>
          </cell>
        </row>
        <row r="129">
          <cell r="A129" t="str">
            <v>SE-06245</v>
          </cell>
          <cell r="B129" t="str">
            <v>Rubidium Frequency Standard</v>
          </cell>
          <cell r="C129" t="str">
            <v>Sansei Electronics</v>
          </cell>
          <cell r="D129" t="str">
            <v>FSR-101</v>
          </cell>
          <cell r="E129" t="str">
            <v>440141</v>
          </cell>
          <cell r="F129" t="str">
            <v>EEHG-07/0317</v>
          </cell>
          <cell r="G129">
            <v>39790</v>
          </cell>
          <cell r="H129" t="str">
            <v>NIMT</v>
          </cell>
        </row>
        <row r="130">
          <cell r="A130" t="str">
            <v>SE-06246</v>
          </cell>
          <cell r="B130" t="str">
            <v>Frequency Distributor</v>
          </cell>
          <cell r="C130" t="str">
            <v>Sansei Electronics</v>
          </cell>
          <cell r="D130" t="str">
            <v>FD-08</v>
          </cell>
          <cell r="E130" t="str">
            <v>440142</v>
          </cell>
          <cell r="F130" t="str">
            <v>406-4246</v>
          </cell>
          <cell r="G130">
            <v>39445</v>
          </cell>
          <cell r="H130" t="str">
            <v>NIMT</v>
          </cell>
        </row>
        <row r="131">
          <cell r="A131" t="str">
            <v>SE-06247</v>
          </cell>
          <cell r="B131" t="str">
            <v>Decade Resistor Box</v>
          </cell>
          <cell r="C131" t="str">
            <v>E&amp;C</v>
          </cell>
          <cell r="D131" t="str">
            <v>DR26610</v>
          </cell>
          <cell r="E131" t="str">
            <v xml:space="preserve">610513 </v>
          </cell>
          <cell r="F131" t="str">
            <v>7518-6917</v>
          </cell>
          <cell r="G131">
            <v>39796</v>
          </cell>
          <cell r="H131" t="str">
            <v>AIST</v>
          </cell>
        </row>
        <row r="132">
          <cell r="A132" t="str">
            <v>SE-06248</v>
          </cell>
          <cell r="B132" t="str">
            <v>Universal Counter</v>
          </cell>
          <cell r="C132" t="str">
            <v>HP</v>
          </cell>
          <cell r="D132" t="str">
            <v>53132A</v>
          </cell>
          <cell r="E132" t="str">
            <v>KR91201097</v>
          </cell>
          <cell r="F132" t="str">
            <v>EEHG-07/0318</v>
          </cell>
          <cell r="G132">
            <v>39790</v>
          </cell>
          <cell r="H132" t="str">
            <v>NIMT</v>
          </cell>
        </row>
        <row r="133">
          <cell r="A133" t="str">
            <v>SE-07249</v>
          </cell>
          <cell r="B133" t="str">
            <v>Standard Resistance</v>
          </cell>
          <cell r="C133" t="str">
            <v>IET Labs, Inc.</v>
          </cell>
          <cell r="D133" t="str">
            <v>SRX-0.01</v>
          </cell>
          <cell r="E133" t="str">
            <v>H1-0703306</v>
          </cell>
          <cell r="F133" t="str">
            <v>20070118-9838</v>
          </cell>
          <cell r="G133">
            <v>39465</v>
          </cell>
          <cell r="H133">
            <v>0</v>
          </cell>
        </row>
        <row r="134">
          <cell r="A134" t="str">
            <v>SE-07250</v>
          </cell>
          <cell r="B134" t="str">
            <v>Standard Resistance</v>
          </cell>
          <cell r="C134" t="str">
            <v>IET Labs, Inc.</v>
          </cell>
          <cell r="D134" t="str">
            <v>SRX-0.1</v>
          </cell>
          <cell r="E134" t="str">
            <v>H1-0703307</v>
          </cell>
          <cell r="F134" t="str">
            <v>20070118-9837</v>
          </cell>
          <cell r="G134">
            <v>39465</v>
          </cell>
          <cell r="H134">
            <v>0</v>
          </cell>
        </row>
        <row r="135">
          <cell r="A135" t="str">
            <v>SE-07251</v>
          </cell>
          <cell r="B135" t="str">
            <v>Standard Resistance</v>
          </cell>
          <cell r="C135" t="str">
            <v>IET Labs, Inc.</v>
          </cell>
          <cell r="D135" t="str">
            <v>SRX-1M</v>
          </cell>
          <cell r="E135" t="str">
            <v>H1-0705312</v>
          </cell>
          <cell r="F135" t="str">
            <v>20070131-9962</v>
          </cell>
          <cell r="G135">
            <v>39465</v>
          </cell>
          <cell r="H135">
            <v>0</v>
          </cell>
        </row>
        <row r="136">
          <cell r="A136" t="str">
            <v>SE-07252</v>
          </cell>
          <cell r="B136" t="str">
            <v>Standard Resistance</v>
          </cell>
          <cell r="C136" t="str">
            <v>IET Labs, Inc.</v>
          </cell>
          <cell r="D136" t="str">
            <v>SRX-10</v>
          </cell>
          <cell r="E136" t="str">
            <v>H1-0646479</v>
          </cell>
          <cell r="F136" t="str">
            <v>20061116-9306</v>
          </cell>
          <cell r="G136">
            <v>39465</v>
          </cell>
          <cell r="H136">
            <v>0</v>
          </cell>
        </row>
        <row r="137">
          <cell r="A137" t="str">
            <v>SE-07253</v>
          </cell>
          <cell r="B137" t="str">
            <v>Standard Resistance</v>
          </cell>
          <cell r="C137" t="str">
            <v>IET Labs, Inc.</v>
          </cell>
          <cell r="D137" t="str">
            <v>SRX-100</v>
          </cell>
          <cell r="E137" t="str">
            <v>H1-0646480</v>
          </cell>
          <cell r="F137" t="str">
            <v>20061116-9307</v>
          </cell>
          <cell r="G137">
            <v>39465</v>
          </cell>
          <cell r="H137">
            <v>0</v>
          </cell>
        </row>
        <row r="138">
          <cell r="A138" t="str">
            <v>SE-07254</v>
          </cell>
          <cell r="B138" t="str">
            <v>Standard Resistance</v>
          </cell>
          <cell r="C138" t="str">
            <v>IET Labs, Inc.</v>
          </cell>
          <cell r="D138" t="str">
            <v>SRX-1K</v>
          </cell>
          <cell r="E138" t="str">
            <v>H1-0646481</v>
          </cell>
          <cell r="F138" t="str">
            <v>20061116-9308</v>
          </cell>
          <cell r="G138">
            <v>39465</v>
          </cell>
          <cell r="H138">
            <v>0</v>
          </cell>
        </row>
        <row r="139">
          <cell r="A139" t="str">
            <v>SE-07255</v>
          </cell>
          <cell r="B139" t="str">
            <v>Standard Resistance</v>
          </cell>
          <cell r="C139" t="str">
            <v>IET Labs, Inc.</v>
          </cell>
          <cell r="D139" t="str">
            <v>SRX-10M</v>
          </cell>
          <cell r="E139" t="str">
            <v>H1-0710498</v>
          </cell>
          <cell r="F139" t="str">
            <v>20070315-10452</v>
          </cell>
          <cell r="G139">
            <v>39465</v>
          </cell>
          <cell r="H139">
            <v>0</v>
          </cell>
        </row>
        <row r="140">
          <cell r="A140" t="str">
            <v>SE-07256</v>
          </cell>
          <cell r="B140" t="str">
            <v>Standard Resistance</v>
          </cell>
          <cell r="C140" t="str">
            <v>IET Labs, Inc.</v>
          </cell>
          <cell r="D140" t="str">
            <v>SRX-0.001</v>
          </cell>
          <cell r="E140" t="str">
            <v>H1-0710499</v>
          </cell>
          <cell r="F140" t="str">
            <v>20070315-10453</v>
          </cell>
          <cell r="G140">
            <v>39465</v>
          </cell>
          <cell r="H140">
            <v>0</v>
          </cell>
        </row>
        <row r="141">
          <cell r="A141" t="str">
            <v>SE-07257</v>
          </cell>
          <cell r="B141" t="str">
            <v>Standard Resistance</v>
          </cell>
          <cell r="C141" t="str">
            <v>IET Labs, Inc.</v>
          </cell>
          <cell r="D141" t="str">
            <v>SRX-100K</v>
          </cell>
          <cell r="E141" t="str">
            <v>H1-0710500</v>
          </cell>
          <cell r="F141" t="str">
            <v>20070315-10451</v>
          </cell>
          <cell r="G141">
            <v>39465</v>
          </cell>
          <cell r="H141">
            <v>0</v>
          </cell>
        </row>
        <row r="142">
          <cell r="A142" t="str">
            <v>SE-07258</v>
          </cell>
          <cell r="B142" t="str">
            <v>Resistance Network</v>
          </cell>
          <cell r="C142" t="str">
            <v>Fluke</v>
          </cell>
          <cell r="D142" t="str">
            <v>P/N 690567</v>
          </cell>
          <cell r="E142" t="str">
            <v>---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SE-07259</v>
          </cell>
          <cell r="B143" t="str">
            <v>True RMS Multimeter</v>
          </cell>
          <cell r="C143" t="str">
            <v>Fluke</v>
          </cell>
          <cell r="D143">
            <v>189</v>
          </cell>
          <cell r="E143" t="str">
            <v>93430123</v>
          </cell>
          <cell r="F143" t="str">
            <v>EELG-07/0800</v>
          </cell>
          <cell r="G143">
            <v>39606</v>
          </cell>
          <cell r="H143" t="str">
            <v>NIMT</v>
          </cell>
        </row>
        <row r="144">
          <cell r="A144" t="str">
            <v>SE-07260</v>
          </cell>
          <cell r="B144" t="str">
            <v>True RMS Multimeter</v>
          </cell>
          <cell r="C144" t="str">
            <v>Fluke</v>
          </cell>
          <cell r="D144">
            <v>111</v>
          </cell>
          <cell r="E144" t="str">
            <v>91490285</v>
          </cell>
          <cell r="F144" t="str">
            <v>EELG-07/0968</v>
          </cell>
          <cell r="G144">
            <v>39635</v>
          </cell>
          <cell r="H144" t="str">
            <v>NIMT</v>
          </cell>
        </row>
        <row r="145">
          <cell r="A145" t="str">
            <v>SE-07261</v>
          </cell>
          <cell r="B145" t="str">
            <v>True RMS Multimeter</v>
          </cell>
          <cell r="C145" t="str">
            <v>Fluke</v>
          </cell>
          <cell r="D145">
            <v>111</v>
          </cell>
          <cell r="E145" t="str">
            <v>91320307</v>
          </cell>
          <cell r="F145" t="str">
            <v>EELG-07/0969</v>
          </cell>
          <cell r="G145">
            <v>39635</v>
          </cell>
          <cell r="H145" t="str">
            <v>NIMT</v>
          </cell>
        </row>
        <row r="146">
          <cell r="A146" t="str">
            <v>SE-07262</v>
          </cell>
          <cell r="B146" t="str">
            <v>6.5 Digit Multimeter</v>
          </cell>
          <cell r="C146" t="str">
            <v>Fluke</v>
          </cell>
          <cell r="D146" t="str">
            <v>8846A</v>
          </cell>
          <cell r="E146" t="str">
            <v>9365021</v>
          </cell>
          <cell r="F146" t="str">
            <v>EELG-07/1359</v>
          </cell>
          <cell r="G146">
            <v>39695</v>
          </cell>
          <cell r="H146" t="str">
            <v>NIMT</v>
          </cell>
        </row>
        <row r="147">
          <cell r="A147" t="str">
            <v>SE-07263</v>
          </cell>
          <cell r="B147" t="str">
            <v>Termination</v>
          </cell>
          <cell r="C147" t="str">
            <v>Agilent</v>
          </cell>
          <cell r="D147" t="str">
            <v>902C</v>
          </cell>
          <cell r="E147" t="str">
            <v>51077</v>
          </cell>
          <cell r="F147" t="str">
            <v>EEH-07/0708</v>
          </cell>
          <cell r="G147">
            <v>39656</v>
          </cell>
          <cell r="H147" t="str">
            <v>AIST</v>
          </cell>
        </row>
        <row r="148">
          <cell r="A148" t="str">
            <v>SE-07264</v>
          </cell>
          <cell r="B148" t="str">
            <v>Termination</v>
          </cell>
          <cell r="C148" t="str">
            <v>Agilent</v>
          </cell>
          <cell r="D148" t="str">
            <v>902D</v>
          </cell>
          <cell r="E148" t="str">
            <v>50936</v>
          </cell>
          <cell r="F148" t="str">
            <v>EEH-07/0707</v>
          </cell>
          <cell r="G148">
            <v>39656</v>
          </cell>
          <cell r="H148" t="str">
            <v>AIST</v>
          </cell>
        </row>
        <row r="149">
          <cell r="A149" t="str">
            <v>SE-07265</v>
          </cell>
          <cell r="B149" t="str">
            <v>Wrist Strap + Shoe Tester</v>
          </cell>
          <cell r="C149" t="str">
            <v>3M</v>
          </cell>
          <cell r="D149">
            <v>740</v>
          </cell>
          <cell r="E149" t="str">
            <v>149080610</v>
          </cell>
          <cell r="F149">
            <v>149080610</v>
          </cell>
          <cell r="G149">
            <v>39613</v>
          </cell>
          <cell r="H149" t="str">
            <v>NIST</v>
          </cell>
        </row>
        <row r="150">
          <cell r="A150" t="str">
            <v>SE-07266</v>
          </cell>
          <cell r="B150" t="str">
            <v>Electrostatic Voltmeter</v>
          </cell>
          <cell r="C150" t="str">
            <v>Trek</v>
          </cell>
          <cell r="D150" t="str">
            <v>347-3-L-CE &amp; 555P-4</v>
          </cell>
          <cell r="E150" t="str">
            <v>671 &amp; 962</v>
          </cell>
          <cell r="F150" t="str">
            <v>034503</v>
          </cell>
          <cell r="G150">
            <v>39635</v>
          </cell>
          <cell r="H150" t="str">
            <v>NIST</v>
          </cell>
        </row>
        <row r="151">
          <cell r="A151" t="str">
            <v>SE-07267</v>
          </cell>
          <cell r="B151" t="str">
            <v>SONET/SDH/PDH/ATM Analyzer</v>
          </cell>
          <cell r="C151" t="str">
            <v>Anritsu</v>
          </cell>
          <cell r="D151" t="str">
            <v>MP1570A</v>
          </cell>
          <cell r="E151" t="str">
            <v>6100149840</v>
          </cell>
          <cell r="F151" t="str">
            <v>K50701303</v>
          </cell>
          <cell r="G151">
            <v>39618</v>
          </cell>
          <cell r="H151" t="str">
            <v>NIST</v>
          </cell>
        </row>
        <row r="152">
          <cell r="A152" t="str">
            <v>SE-07268</v>
          </cell>
          <cell r="B152" t="str">
            <v>Digital Real-Time Oscilloscope</v>
          </cell>
          <cell r="C152" t="str">
            <v>Tektronix</v>
          </cell>
          <cell r="D152" t="str">
            <v>TDS684B</v>
          </cell>
          <cell r="E152" t="str">
            <v>B011068</v>
          </cell>
          <cell r="F152" t="str">
            <v>EEH-07/0842</v>
          </cell>
          <cell r="G152">
            <v>39758</v>
          </cell>
          <cell r="H152" t="str">
            <v>NMIT, AIST</v>
          </cell>
        </row>
        <row r="153">
          <cell r="A153" t="str">
            <v>SE-07269</v>
          </cell>
          <cell r="B153" t="str">
            <v>Video Measurement Set</v>
          </cell>
          <cell r="C153" t="str">
            <v>Tektronix</v>
          </cell>
          <cell r="D153" t="str">
            <v>VM700T</v>
          </cell>
          <cell r="E153" t="str">
            <v>B040376</v>
          </cell>
          <cell r="F153" t="str">
            <v>KTE-703253</v>
          </cell>
          <cell r="G153">
            <v>39624</v>
          </cell>
          <cell r="H153" t="str">
            <v>KOLAS</v>
          </cell>
        </row>
        <row r="154">
          <cell r="A154" t="str">
            <v>SE-07270</v>
          </cell>
          <cell r="B154" t="str">
            <v xml:space="preserve">Signal Generation Platform </v>
          </cell>
          <cell r="C154" t="str">
            <v>Tektronix</v>
          </cell>
          <cell r="D154" t="str">
            <v>TG2000</v>
          </cell>
          <cell r="E154" t="str">
            <v>B010651</v>
          </cell>
          <cell r="F154" t="str">
            <v>KTE-703252</v>
          </cell>
          <cell r="G154">
            <v>39624</v>
          </cell>
          <cell r="H154" t="str">
            <v>KOLAS</v>
          </cell>
        </row>
        <row r="155">
          <cell r="A155" t="str">
            <v>SE-07271</v>
          </cell>
          <cell r="B155" t="str">
            <v>Audio Measurement Set</v>
          </cell>
          <cell r="C155" t="str">
            <v>Tektronix</v>
          </cell>
          <cell r="D155" t="str">
            <v>AM700</v>
          </cell>
          <cell r="E155" t="str">
            <v>B010125</v>
          </cell>
          <cell r="F155" t="str">
            <v>EEH-07/0843</v>
          </cell>
          <cell r="G155">
            <v>39720</v>
          </cell>
          <cell r="H155" t="str">
            <v>NIST</v>
          </cell>
        </row>
        <row r="156">
          <cell r="A156" t="str">
            <v>SE-07272</v>
          </cell>
          <cell r="B156" t="str">
            <v>Optical Attenuator</v>
          </cell>
          <cell r="C156" t="str">
            <v>HP</v>
          </cell>
          <cell r="D156" t="str">
            <v>8156A</v>
          </cell>
          <cell r="E156" t="str">
            <v>060070181</v>
          </cell>
          <cell r="F156" t="str">
            <v>KTE-703255</v>
          </cell>
          <cell r="G156">
            <v>39624</v>
          </cell>
          <cell r="H156" t="str">
            <v>KOLAS</v>
          </cell>
        </row>
        <row r="157">
          <cell r="A157" t="str">
            <v>SE-07273</v>
          </cell>
          <cell r="B157" t="str">
            <v xml:space="preserve">Range Calibrator </v>
          </cell>
          <cell r="C157" t="str">
            <v>HP</v>
          </cell>
          <cell r="D157" t="str">
            <v>11683A</v>
          </cell>
          <cell r="E157" t="str">
            <v>1719A01447</v>
          </cell>
          <cell r="F157" t="str">
            <v>KTE-703254</v>
          </cell>
          <cell r="G157">
            <v>39624</v>
          </cell>
          <cell r="H157" t="str">
            <v>KOLAS</v>
          </cell>
        </row>
        <row r="158">
          <cell r="A158" t="str">
            <v>SE-07274</v>
          </cell>
          <cell r="B158" t="str">
            <v>Amplifier</v>
          </cell>
          <cell r="C158" t="str">
            <v>HP</v>
          </cell>
          <cell r="D158" t="str">
            <v>8447D</v>
          </cell>
          <cell r="E158" t="str">
            <v>2944A08690</v>
          </cell>
          <cell r="F158" t="str">
            <v>KTE-703256</v>
          </cell>
          <cell r="G158">
            <v>39624</v>
          </cell>
          <cell r="H158" t="str">
            <v>KOLAS</v>
          </cell>
        </row>
        <row r="159">
          <cell r="A159" t="str">
            <v>SE-07275</v>
          </cell>
          <cell r="B159" t="str">
            <v>Tunable Laser Module</v>
          </cell>
          <cell r="C159" t="str">
            <v>Agilent</v>
          </cell>
          <cell r="D159" t="str">
            <v>81689A</v>
          </cell>
          <cell r="E159" t="str">
            <v>US39903065</v>
          </cell>
          <cell r="F159" t="str">
            <v>EEO-07/0069</v>
          </cell>
          <cell r="G159">
            <v>39719</v>
          </cell>
          <cell r="H159" t="str">
            <v>NIST</v>
          </cell>
        </row>
        <row r="160">
          <cell r="A160" t="str">
            <v>SE-07276</v>
          </cell>
          <cell r="B160" t="str">
            <v>Optical Time Domain Reflectometer</v>
          </cell>
          <cell r="C160" t="str">
            <v>HP</v>
          </cell>
          <cell r="D160" t="str">
            <v>8147A</v>
          </cell>
          <cell r="E160" t="str">
            <v>DE35501260</v>
          </cell>
          <cell r="F160" t="str">
            <v>KTE-703259</v>
          </cell>
          <cell r="G160">
            <v>39624</v>
          </cell>
          <cell r="H160" t="str">
            <v>KOLAS</v>
          </cell>
        </row>
        <row r="161">
          <cell r="A161" t="str">
            <v>SE-07277</v>
          </cell>
          <cell r="B161" t="str">
            <v>Polarization Controller</v>
          </cell>
          <cell r="C161" t="str">
            <v>Agilent</v>
          </cell>
          <cell r="D161" t="str">
            <v>8169A</v>
          </cell>
          <cell r="E161" t="str">
            <v>3425G00918</v>
          </cell>
          <cell r="F161" t="str">
            <v>EEO-07/0070</v>
          </cell>
          <cell r="G161">
            <v>39723</v>
          </cell>
          <cell r="H161" t="str">
            <v>NIST</v>
          </cell>
        </row>
        <row r="162">
          <cell r="A162" t="str">
            <v>SE-07278</v>
          </cell>
          <cell r="B162" t="str">
            <v>Trifield Meter</v>
          </cell>
          <cell r="C162" t="str">
            <v>Sato Shouji</v>
          </cell>
          <cell r="D162" t="str">
            <v>100XE</v>
          </cell>
          <cell r="E162" t="str">
            <v>---</v>
          </cell>
          <cell r="F162" t="str">
            <v>Calibration not required</v>
          </cell>
          <cell r="G162">
            <v>0</v>
          </cell>
          <cell r="H162">
            <v>0</v>
          </cell>
        </row>
        <row r="163">
          <cell r="A163" t="str">
            <v>SE-07279</v>
          </cell>
          <cell r="B163" t="str">
            <v>4th Order Filter</v>
          </cell>
          <cell r="C163" t="str">
            <v>HP</v>
          </cell>
          <cell r="D163" t="str">
            <v>83485B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A164" t="str">
            <v>SE-07280</v>
          </cell>
          <cell r="B164" t="str">
            <v>Digital Communication Analyzer</v>
          </cell>
          <cell r="C164" t="str">
            <v>HP</v>
          </cell>
          <cell r="D164" t="str">
            <v>83480A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</row>
        <row r="165">
          <cell r="A165" t="str">
            <v>SE-07281</v>
          </cell>
          <cell r="B165" t="str">
            <v>Return Loss Module</v>
          </cell>
          <cell r="C165" t="str">
            <v>HP</v>
          </cell>
          <cell r="D165" t="str">
            <v>81534A</v>
          </cell>
          <cell r="E165" t="str">
            <v>3046G01003</v>
          </cell>
          <cell r="F165" t="str">
            <v>407-4281</v>
          </cell>
          <cell r="G165">
            <v>39718</v>
          </cell>
          <cell r="H165" t="str">
            <v>AIST, NIST</v>
          </cell>
        </row>
        <row r="166">
          <cell r="A166" t="str">
            <v>SE-07282</v>
          </cell>
          <cell r="B166" t="str">
            <v>NFA Series Noise Figure Analyzer</v>
          </cell>
          <cell r="C166" t="str">
            <v>Agilent</v>
          </cell>
          <cell r="D166" t="str">
            <v>N8972A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</row>
        <row r="167">
          <cell r="A167" t="str">
            <v>SE-99001</v>
          </cell>
          <cell r="B167" t="str">
            <v>DC Standard</v>
          </cell>
          <cell r="C167" t="str">
            <v>Fluke</v>
          </cell>
          <cell r="D167" t="str">
            <v>732B</v>
          </cell>
          <cell r="E167" t="str">
            <v>7135010</v>
          </cell>
          <cell r="F167" t="str">
            <v>EL-0037/06</v>
          </cell>
          <cell r="G167">
            <v>39495</v>
          </cell>
          <cell r="H167" t="str">
            <v>NIMT</v>
          </cell>
        </row>
        <row r="168">
          <cell r="A168" t="str">
            <v>SE-99003</v>
          </cell>
          <cell r="B168" t="str">
            <v>Calibrator/Source</v>
          </cell>
          <cell r="C168" t="str">
            <v>Keithley</v>
          </cell>
          <cell r="D168" t="str">
            <v>263</v>
          </cell>
          <cell r="E168" t="str">
            <v>0561936</v>
          </cell>
          <cell r="F168" t="str">
            <v>EEL-07/1314</v>
          </cell>
          <cell r="G168">
            <v>39786</v>
          </cell>
          <cell r="H168" t="str">
            <v>NIMT</v>
          </cell>
        </row>
        <row r="169">
          <cell r="A169" t="str">
            <v>SE-99004</v>
          </cell>
          <cell r="B169" t="str">
            <v>DC Calibration Set</v>
          </cell>
          <cell r="C169" t="str">
            <v>Yokogawa</v>
          </cell>
          <cell r="D169" t="str">
            <v>2560</v>
          </cell>
          <cell r="E169" t="str">
            <v>55BL9039</v>
          </cell>
          <cell r="F169" t="str">
            <v>EELG-07/0343</v>
          </cell>
          <cell r="G169">
            <v>39520</v>
          </cell>
          <cell r="H169" t="str">
            <v>NIMT</v>
          </cell>
        </row>
        <row r="170">
          <cell r="A170" t="str">
            <v>SE-99005</v>
          </cell>
          <cell r="B170" t="str">
            <v>AC Voltage Current Standard</v>
          </cell>
          <cell r="C170" t="str">
            <v>Yokogawa</v>
          </cell>
          <cell r="D170" t="str">
            <v>2558-00</v>
          </cell>
          <cell r="E170" t="str">
            <v>55AY9023</v>
          </cell>
          <cell r="F170" t="str">
            <v>EELG-07/0344</v>
          </cell>
          <cell r="G170">
            <v>39520</v>
          </cell>
          <cell r="H170" t="str">
            <v>NIMT</v>
          </cell>
        </row>
        <row r="171">
          <cell r="A171" t="str">
            <v>SE-99006</v>
          </cell>
          <cell r="B171" t="str">
            <v>Multi-Product Calibrator</v>
          </cell>
          <cell r="C171" t="str">
            <v>Fluke</v>
          </cell>
          <cell r="D171" t="str">
            <v>5500A+SC300</v>
          </cell>
          <cell r="E171" t="str">
            <v>6490021</v>
          </cell>
          <cell r="F171" t="str">
            <v>EEL-07/0346</v>
          </cell>
          <cell r="G171">
            <v>39530</v>
          </cell>
          <cell r="H171" t="str">
            <v>NIMT</v>
          </cell>
        </row>
        <row r="172">
          <cell r="A172" t="str">
            <v>SE-99010</v>
          </cell>
          <cell r="B172" t="str">
            <v>Amplifier</v>
          </cell>
          <cell r="C172" t="str">
            <v>Fluke</v>
          </cell>
          <cell r="D172" t="str">
            <v>5725A</v>
          </cell>
          <cell r="E172" t="str">
            <v>6485001</v>
          </cell>
          <cell r="F172" t="str">
            <v>EL-0039/06</v>
          </cell>
          <cell r="G172">
            <v>39340</v>
          </cell>
          <cell r="H172" t="str">
            <v>NIMT</v>
          </cell>
        </row>
        <row r="173">
          <cell r="A173" t="str">
            <v>SE-99011</v>
          </cell>
          <cell r="B173" t="str">
            <v>Portable Calibrator</v>
          </cell>
          <cell r="C173" t="str">
            <v>Yokogawa</v>
          </cell>
          <cell r="D173" t="str">
            <v>2422</v>
          </cell>
          <cell r="E173" t="str">
            <v>65MD0433</v>
          </cell>
          <cell r="F173" t="str">
            <v>EETG-07/0131</v>
          </cell>
          <cell r="G173">
            <v>39611</v>
          </cell>
          <cell r="H173" t="str">
            <v>NIMT</v>
          </cell>
        </row>
        <row r="174">
          <cell r="A174" t="str">
            <v>SE-99012</v>
          </cell>
          <cell r="B174" t="str">
            <v>Digital Multimeter</v>
          </cell>
          <cell r="C174" t="str">
            <v>HP</v>
          </cell>
          <cell r="D174" t="str">
            <v>3458A-002</v>
          </cell>
          <cell r="E174" t="str">
            <v>2823A12137</v>
          </cell>
          <cell r="F174" t="str">
            <v>EEL-07/0310</v>
          </cell>
          <cell r="G174">
            <v>39529</v>
          </cell>
          <cell r="H174" t="str">
            <v>NIMT</v>
          </cell>
        </row>
        <row r="175">
          <cell r="A175" t="str">
            <v>SE-99013</v>
          </cell>
          <cell r="B175" t="str">
            <v>RMS Voltmeter</v>
          </cell>
          <cell r="C175" t="str">
            <v>HP</v>
          </cell>
          <cell r="D175" t="str">
            <v>3400B</v>
          </cell>
          <cell r="E175" t="str">
            <v>3241A01159</v>
          </cell>
          <cell r="F175" t="str">
            <v>EEL-07/0715</v>
          </cell>
          <cell r="G175">
            <v>39633</v>
          </cell>
          <cell r="H175" t="str">
            <v>NIMT</v>
          </cell>
        </row>
        <row r="176">
          <cell r="A176" t="str">
            <v>SE-99014</v>
          </cell>
          <cell r="B176" t="str">
            <v>Digital Multimeter</v>
          </cell>
          <cell r="C176" t="str">
            <v>HP</v>
          </cell>
          <cell r="D176" t="str">
            <v>34401A</v>
          </cell>
          <cell r="E176" t="str">
            <v>US36051808</v>
          </cell>
          <cell r="F176" t="str">
            <v>EELG-07/0647</v>
          </cell>
          <cell r="G176">
            <v>39578</v>
          </cell>
          <cell r="H176" t="str">
            <v>NIMT</v>
          </cell>
        </row>
        <row r="177">
          <cell r="A177" t="str">
            <v>SE-99015</v>
          </cell>
          <cell r="B177" t="str">
            <v>Digital Multimeter</v>
          </cell>
          <cell r="C177" t="str">
            <v>Yokogawa</v>
          </cell>
          <cell r="D177" t="str">
            <v>7537-01</v>
          </cell>
          <cell r="E177" t="str">
            <v>8C00496</v>
          </cell>
          <cell r="F177" t="str">
            <v>EELG-07/0646</v>
          </cell>
          <cell r="G177">
            <v>39578</v>
          </cell>
          <cell r="H177" t="str">
            <v>NIMT</v>
          </cell>
        </row>
        <row r="178">
          <cell r="A178" t="str">
            <v>SE-99016</v>
          </cell>
          <cell r="B178" t="str">
            <v>Digital Electrometer</v>
          </cell>
          <cell r="C178" t="str">
            <v>Keithley</v>
          </cell>
          <cell r="D178" t="str">
            <v>617</v>
          </cell>
          <cell r="E178" t="str">
            <v>0563306</v>
          </cell>
          <cell r="F178" t="str">
            <v>EEL-07/1212</v>
          </cell>
          <cell r="G178">
            <v>39766</v>
          </cell>
          <cell r="H178" t="str">
            <v>NIMT</v>
          </cell>
        </row>
        <row r="179">
          <cell r="A179" t="str">
            <v>SE-99017</v>
          </cell>
          <cell r="B179" t="str">
            <v>Multifunction Transfer Standard</v>
          </cell>
          <cell r="C179" t="str">
            <v>Wavetek</v>
          </cell>
          <cell r="D179" t="str">
            <v>4950</v>
          </cell>
          <cell r="E179" t="str">
            <v>38173</v>
          </cell>
          <cell r="F179" t="str">
            <v>Calibration not required</v>
          </cell>
          <cell r="G179">
            <v>0</v>
          </cell>
          <cell r="H179">
            <v>0</v>
          </cell>
        </row>
        <row r="180">
          <cell r="A180" t="str">
            <v>SE-99022</v>
          </cell>
          <cell r="B180" t="str">
            <v>Primary DC/AC Shunt</v>
          </cell>
          <cell r="C180" t="str">
            <v>Holt</v>
          </cell>
          <cell r="D180" t="str">
            <v>HCS-1</v>
          </cell>
          <cell r="E180" t="str">
            <v>0943500001351</v>
          </cell>
          <cell r="F180" t="str">
            <v>7518-2177</v>
          </cell>
          <cell r="G180">
            <v>39627</v>
          </cell>
          <cell r="H180" t="str">
            <v>NIST</v>
          </cell>
        </row>
        <row r="181">
          <cell r="A181" t="str">
            <v>SE-99022</v>
          </cell>
          <cell r="B181" t="str">
            <v>Primary DC/AC Shunt</v>
          </cell>
          <cell r="C181" t="str">
            <v>Holt</v>
          </cell>
          <cell r="D181" t="str">
            <v>HCS-1</v>
          </cell>
          <cell r="E181" t="str">
            <v>0943500001351</v>
          </cell>
          <cell r="F181" t="str">
            <v>EL-0215/06</v>
          </cell>
          <cell r="G181">
            <v>39856</v>
          </cell>
          <cell r="H181" t="str">
            <v>NIMT</v>
          </cell>
        </row>
        <row r="182">
          <cell r="A182" t="str">
            <v>SE-99023</v>
          </cell>
          <cell r="B182" t="str">
            <v>Electronic Load</v>
          </cell>
          <cell r="C182" t="str">
            <v>Kikusui</v>
          </cell>
          <cell r="D182" t="str">
            <v>PLZ700W</v>
          </cell>
          <cell r="E182" t="str">
            <v>1650065</v>
          </cell>
          <cell r="F182" t="str">
            <v>EELG-07/0971</v>
          </cell>
          <cell r="G182">
            <v>39634</v>
          </cell>
          <cell r="H182" t="str">
            <v>NIMT</v>
          </cell>
        </row>
        <row r="183">
          <cell r="A183" t="str">
            <v>SE-99024</v>
          </cell>
          <cell r="B183" t="str">
            <v>Standard Shunt</v>
          </cell>
          <cell r="C183" t="str">
            <v>Yokogawa</v>
          </cell>
          <cell r="D183" t="str">
            <v>2743-06</v>
          </cell>
          <cell r="E183" t="str">
            <v>69VG0602</v>
          </cell>
          <cell r="F183" t="str">
            <v>EL-0151/05</v>
          </cell>
          <cell r="G183">
            <v>39381</v>
          </cell>
          <cell r="H183" t="str">
            <v>NIMT</v>
          </cell>
        </row>
        <row r="184">
          <cell r="A184" t="str">
            <v>SE-99025</v>
          </cell>
          <cell r="B184" t="str">
            <v>DC/AC Shunt</v>
          </cell>
          <cell r="C184" t="str">
            <v>Guildline</v>
          </cell>
          <cell r="D184" t="str">
            <v>7320</v>
          </cell>
          <cell r="E184" t="str">
            <v>63834</v>
          </cell>
          <cell r="F184" t="str">
            <v>EL-0216/06</v>
          </cell>
          <cell r="G184">
            <v>39853</v>
          </cell>
          <cell r="H184" t="str">
            <v>NIMT</v>
          </cell>
        </row>
        <row r="185">
          <cell r="A185" t="str">
            <v>SE-99026</v>
          </cell>
          <cell r="B185" t="str">
            <v>AC/DC Shunt</v>
          </cell>
          <cell r="C185" t="str">
            <v>Wavetek</v>
          </cell>
          <cell r="D185">
            <v>4953</v>
          </cell>
          <cell r="E185" t="str">
            <v>38105</v>
          </cell>
          <cell r="F185" t="str">
            <v>EEL-07/0716</v>
          </cell>
          <cell r="G185">
            <v>39640</v>
          </cell>
          <cell r="H185" t="str">
            <v>NIMT</v>
          </cell>
        </row>
        <row r="186">
          <cell r="A186" t="str">
            <v>SE-99027</v>
          </cell>
          <cell r="B186" t="str">
            <v>Curr. Calibrator for W.Tester</v>
          </cell>
          <cell r="C186" t="str">
            <v>Kikusui</v>
          </cell>
          <cell r="D186" t="str">
            <v>TOS1200</v>
          </cell>
          <cell r="E186" t="str">
            <v>15110556</v>
          </cell>
          <cell r="F186" t="str">
            <v>EELG-07/0780</v>
          </cell>
          <cell r="G186">
            <v>39603</v>
          </cell>
          <cell r="H186" t="str">
            <v>NIMT</v>
          </cell>
        </row>
        <row r="187">
          <cell r="A187" t="str">
            <v>SE-99028</v>
          </cell>
          <cell r="B187" t="str">
            <v>High Voltage Digitalmeter</v>
          </cell>
          <cell r="C187" t="str">
            <v>Kikusui</v>
          </cell>
          <cell r="D187" t="str">
            <v>149-10A</v>
          </cell>
          <cell r="E187" t="str">
            <v>15123315</v>
          </cell>
          <cell r="F187" t="str">
            <v>EELG-07/0342</v>
          </cell>
          <cell r="G187">
            <v>39525</v>
          </cell>
          <cell r="H187" t="str">
            <v>NMI, NIMT</v>
          </cell>
        </row>
        <row r="188">
          <cell r="A188" t="str">
            <v>SE-99030</v>
          </cell>
          <cell r="B188" t="str">
            <v>Withstanding Voltage Tester</v>
          </cell>
          <cell r="C188" t="str">
            <v>Kikusui</v>
          </cell>
          <cell r="D188" t="str">
            <v>TOS5101</v>
          </cell>
          <cell r="E188" t="str">
            <v>15110328</v>
          </cell>
          <cell r="F188" t="str">
            <v>EELG-07/0272</v>
          </cell>
          <cell r="G188">
            <v>39508</v>
          </cell>
          <cell r="H188" t="str">
            <v>NIMT, NMI</v>
          </cell>
        </row>
        <row r="189">
          <cell r="A189" t="str">
            <v>SE-99032</v>
          </cell>
          <cell r="B189" t="str">
            <v>Decade Resistance Box</v>
          </cell>
          <cell r="C189" t="str">
            <v>ESI</v>
          </cell>
          <cell r="D189" t="str">
            <v>DB62-11K</v>
          </cell>
          <cell r="E189" t="str">
            <v>N20708880062A</v>
          </cell>
          <cell r="F189" t="str">
            <v>EELG-07/0345</v>
          </cell>
          <cell r="G189">
            <v>39529</v>
          </cell>
          <cell r="H189" t="str">
            <v>NIMT</v>
          </cell>
        </row>
        <row r="190">
          <cell r="A190" t="str">
            <v>SE-99033</v>
          </cell>
          <cell r="B190" t="str">
            <v>Decade Resistance Box</v>
          </cell>
          <cell r="C190" t="str">
            <v>ESI</v>
          </cell>
          <cell r="D190" t="str">
            <v>DB62-11M</v>
          </cell>
          <cell r="E190" t="str">
            <v>R2020196DB62D</v>
          </cell>
          <cell r="F190" t="str">
            <v>EELG-07/0346</v>
          </cell>
          <cell r="G190">
            <v>39529</v>
          </cell>
          <cell r="H190" t="str">
            <v>NIMT</v>
          </cell>
        </row>
        <row r="191">
          <cell r="A191" t="str">
            <v>SE-99034</v>
          </cell>
          <cell r="B191" t="str">
            <v>Decade Resistance Box</v>
          </cell>
          <cell r="C191" t="str">
            <v>Yokogawa</v>
          </cell>
          <cell r="D191" t="str">
            <v>2793-03</v>
          </cell>
          <cell r="E191" t="str">
            <v>00084U</v>
          </cell>
          <cell r="F191" t="str">
            <v>EELG-07/0347</v>
          </cell>
          <cell r="G191">
            <v>39535</v>
          </cell>
          <cell r="H191" t="str">
            <v>NIMT</v>
          </cell>
        </row>
        <row r="192">
          <cell r="A192" t="str">
            <v>SE-99035</v>
          </cell>
          <cell r="B192" t="str">
            <v>Decade Resistance Box</v>
          </cell>
          <cell r="C192" t="str">
            <v>E&amp;C</v>
          </cell>
          <cell r="D192" t="str">
            <v>DR25500</v>
          </cell>
          <cell r="E192" t="str">
            <v>9507352</v>
          </cell>
          <cell r="F192" t="str">
            <v>EELG-07/1729</v>
          </cell>
          <cell r="G192">
            <v>39768</v>
          </cell>
          <cell r="H192" t="str">
            <v>NIMT</v>
          </cell>
        </row>
        <row r="193">
          <cell r="A193" t="str">
            <v>SE-99036</v>
          </cell>
          <cell r="B193" t="str">
            <v>4-Terminal Pair Resistor Set</v>
          </cell>
          <cell r="C193" t="str">
            <v>HP</v>
          </cell>
          <cell r="D193" t="str">
            <v>42030A</v>
          </cell>
          <cell r="E193" t="str">
            <v>3143J00135</v>
          </cell>
          <cell r="F193" t="str">
            <v>060210</v>
          </cell>
          <cell r="G193">
            <v>39424</v>
          </cell>
          <cell r="H193" t="str">
            <v>NMIJ</v>
          </cell>
        </row>
        <row r="194">
          <cell r="A194" t="str">
            <v>SE-99037</v>
          </cell>
          <cell r="B194" t="str">
            <v>Standard Resistor : 1mΩ</v>
          </cell>
          <cell r="C194" t="str">
            <v>Yokogawa</v>
          </cell>
          <cell r="D194" t="str">
            <v>2792-1m</v>
          </cell>
          <cell r="E194" t="str">
            <v>66VW1038</v>
          </cell>
          <cell r="F194" t="str">
            <v>EL-0226/06</v>
          </cell>
          <cell r="G194">
            <v>39459</v>
          </cell>
          <cell r="H194" t="str">
            <v>NIMT</v>
          </cell>
        </row>
        <row r="195">
          <cell r="A195" t="str">
            <v>SE-99038</v>
          </cell>
          <cell r="B195" t="str">
            <v>Standard Resistor : 10mΩ</v>
          </cell>
          <cell r="C195" t="str">
            <v>Yokogawa</v>
          </cell>
          <cell r="D195" t="str">
            <v>2792-10m</v>
          </cell>
          <cell r="E195" t="str">
            <v>N73D23</v>
          </cell>
          <cell r="F195" t="str">
            <v>EL-0227/06</v>
          </cell>
          <cell r="G195">
            <v>39773</v>
          </cell>
          <cell r="H195" t="str">
            <v>NIMT</v>
          </cell>
        </row>
        <row r="196">
          <cell r="A196" t="str">
            <v>SE-99039</v>
          </cell>
          <cell r="B196" t="str">
            <v>Standard Resistor : 100mΩ</v>
          </cell>
          <cell r="C196" t="str">
            <v>Yokogawa</v>
          </cell>
          <cell r="D196" t="str">
            <v>2792-100m</v>
          </cell>
          <cell r="E196" t="str">
            <v>66VW3052</v>
          </cell>
          <cell r="F196" t="str">
            <v>EL-0228/06</v>
          </cell>
          <cell r="G196">
            <v>39773</v>
          </cell>
          <cell r="H196" t="str">
            <v>NIMT</v>
          </cell>
        </row>
        <row r="197">
          <cell r="A197" t="str">
            <v>SE-99040</v>
          </cell>
          <cell r="B197" t="str">
            <v>Standard Resistor : 1Ω</v>
          </cell>
          <cell r="C197" t="str">
            <v>Yokogawa</v>
          </cell>
          <cell r="D197" t="str">
            <v>2792-1</v>
          </cell>
          <cell r="E197" t="str">
            <v>69VW4003</v>
          </cell>
          <cell r="F197" t="str">
            <v>Damaged, donot use</v>
          </cell>
          <cell r="G197">
            <v>0</v>
          </cell>
          <cell r="H197">
            <v>0</v>
          </cell>
        </row>
        <row r="198">
          <cell r="A198" t="str">
            <v>SE-99042</v>
          </cell>
          <cell r="B198" t="str">
            <v>Standard Resistor : 10Ω</v>
          </cell>
          <cell r="C198" t="str">
            <v>Yokogawa</v>
          </cell>
          <cell r="D198" t="str">
            <v>2792-10</v>
          </cell>
          <cell r="E198" t="str">
            <v>69VW5003</v>
          </cell>
          <cell r="F198" t="str">
            <v>EL-0230/06</v>
          </cell>
          <cell r="G198">
            <v>39775</v>
          </cell>
          <cell r="H198" t="str">
            <v>NIMT</v>
          </cell>
        </row>
        <row r="199">
          <cell r="A199" t="str">
            <v>SE-99044</v>
          </cell>
          <cell r="B199" t="str">
            <v>Standard Resistor : 100Ω</v>
          </cell>
          <cell r="C199" t="str">
            <v>Yokogawa</v>
          </cell>
          <cell r="D199" t="str">
            <v>2792-100</v>
          </cell>
          <cell r="E199" t="str">
            <v>69VW6002</v>
          </cell>
          <cell r="F199" t="str">
            <v>EL-0149/05</v>
          </cell>
          <cell r="G199">
            <v>39459</v>
          </cell>
          <cell r="H199" t="str">
            <v>NIMT</v>
          </cell>
        </row>
        <row r="200">
          <cell r="A200" t="str">
            <v>SE-99046</v>
          </cell>
          <cell r="B200" t="str">
            <v>Metal Clad Resistor : 0.1Ω</v>
          </cell>
          <cell r="C200" t="str">
            <v>PCN</v>
          </cell>
          <cell r="D200" t="str">
            <v>RH250M4-0.1</v>
          </cell>
          <cell r="E200" t="str">
            <v>T001</v>
          </cell>
          <cell r="F200" t="str">
            <v>EEL-07/0836</v>
          </cell>
          <cell r="G200">
            <v>39671</v>
          </cell>
          <cell r="H200" t="str">
            <v>NIMT</v>
          </cell>
        </row>
        <row r="201">
          <cell r="A201" t="str">
            <v>SE-99047</v>
          </cell>
          <cell r="B201" t="str">
            <v>Metal Clad Resistor : 0.5Ω</v>
          </cell>
          <cell r="C201" t="str">
            <v>PCN</v>
          </cell>
          <cell r="D201" t="str">
            <v>RH250M4-0.5</v>
          </cell>
          <cell r="E201" t="str">
            <v>T002</v>
          </cell>
          <cell r="F201" t="str">
            <v>EEL-07/0837</v>
          </cell>
          <cell r="G201">
            <v>39678</v>
          </cell>
          <cell r="H201" t="str">
            <v>NIMT</v>
          </cell>
        </row>
        <row r="202">
          <cell r="A202" t="str">
            <v>SE-99048</v>
          </cell>
          <cell r="B202" t="str">
            <v>Metal Clad Resistor : 1Ω</v>
          </cell>
          <cell r="C202" t="str">
            <v>PCN</v>
          </cell>
          <cell r="D202" t="str">
            <v>RH250ML-1</v>
          </cell>
          <cell r="E202" t="str">
            <v>T003</v>
          </cell>
          <cell r="F202" t="str">
            <v>EEL-07/0838</v>
          </cell>
          <cell r="G202">
            <v>39678</v>
          </cell>
          <cell r="H202" t="str">
            <v>NIMT</v>
          </cell>
        </row>
        <row r="203">
          <cell r="A203" t="str">
            <v>SE-99049</v>
          </cell>
          <cell r="B203" t="str">
            <v>Standard Resistor : 1Ω</v>
          </cell>
          <cell r="C203" t="str">
            <v>Fluke</v>
          </cell>
          <cell r="D203" t="str">
            <v>742A-1</v>
          </cell>
          <cell r="E203" t="str">
            <v>6330024</v>
          </cell>
          <cell r="F203" t="str">
            <v>EL-0229/06</v>
          </cell>
          <cell r="G203">
            <v>39459</v>
          </cell>
          <cell r="H203" t="str">
            <v>NIMT</v>
          </cell>
        </row>
        <row r="204">
          <cell r="A204" t="str">
            <v>SE-99050</v>
          </cell>
          <cell r="B204" t="str">
            <v>Standard Resistor : 10kΩ</v>
          </cell>
          <cell r="C204" t="str">
            <v>Fluke</v>
          </cell>
          <cell r="D204" t="str">
            <v>742A-10k</v>
          </cell>
          <cell r="E204" t="str">
            <v>6340009</v>
          </cell>
          <cell r="F204" t="str">
            <v>EL-0231/06</v>
          </cell>
          <cell r="G204">
            <v>39777</v>
          </cell>
          <cell r="H204" t="str">
            <v>NIMT</v>
          </cell>
        </row>
        <row r="205">
          <cell r="A205" t="str">
            <v>SE-99051</v>
          </cell>
          <cell r="B205" t="str">
            <v>Metal Film Resistor Set</v>
          </cell>
          <cell r="C205" t="str">
            <v>PCN</v>
          </cell>
          <cell r="D205" t="str">
            <v>10&amp;160</v>
          </cell>
          <cell r="E205">
            <v>0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SE-99052</v>
          </cell>
          <cell r="B206" t="str">
            <v>Standard Resistor Set</v>
          </cell>
          <cell r="C206" t="str">
            <v>Electrohm</v>
          </cell>
          <cell r="D206" t="str">
            <v>10~10MOhm</v>
          </cell>
          <cell r="E206" t="str">
            <v>99199</v>
          </cell>
          <cell r="F206" t="str">
            <v>EEL-07/0825</v>
          </cell>
          <cell r="G206">
            <v>39674</v>
          </cell>
          <cell r="H206" t="str">
            <v>NIMT, NIMJ</v>
          </cell>
        </row>
        <row r="207">
          <cell r="A207" t="str">
            <v>SE-99057</v>
          </cell>
          <cell r="B207" t="str">
            <v>Decade Capacitor</v>
          </cell>
          <cell r="C207" t="str">
            <v>HP</v>
          </cell>
          <cell r="D207" t="str">
            <v>4440B</v>
          </cell>
          <cell r="E207" t="str">
            <v>1224J03634</v>
          </cell>
          <cell r="F207" t="str">
            <v>EEL-07/0113</v>
          </cell>
          <cell r="G207">
            <v>39481</v>
          </cell>
          <cell r="H207" t="str">
            <v>NMIJ</v>
          </cell>
        </row>
        <row r="208">
          <cell r="A208" t="str">
            <v>SE-99058</v>
          </cell>
          <cell r="B208" t="str">
            <v>Standard Air Capacitor : 1pF</v>
          </cell>
          <cell r="C208" t="str">
            <v>GenRad</v>
          </cell>
          <cell r="D208" t="str">
            <v>1403-K</v>
          </cell>
          <cell r="E208" t="str">
            <v>6473</v>
          </cell>
          <cell r="F208" t="str">
            <v>Do not used this equipment</v>
          </cell>
          <cell r="G208">
            <v>0</v>
          </cell>
          <cell r="H208">
            <v>0</v>
          </cell>
        </row>
        <row r="209">
          <cell r="A209" t="str">
            <v>SE-99059</v>
          </cell>
          <cell r="B209" t="str">
            <v>Standard Air Capacitor : 10pF</v>
          </cell>
          <cell r="C209" t="str">
            <v>GenRad</v>
          </cell>
          <cell r="D209" t="str">
            <v>1403-G</v>
          </cell>
          <cell r="E209" t="str">
            <v>6523</v>
          </cell>
          <cell r="F209" t="str">
            <v>Do not used this equipment</v>
          </cell>
          <cell r="G209">
            <v>0</v>
          </cell>
          <cell r="H209">
            <v>0</v>
          </cell>
        </row>
        <row r="210">
          <cell r="A210" t="str">
            <v>SE-99060</v>
          </cell>
          <cell r="B210" t="str">
            <v>Standard Air Capacitor : 100pF</v>
          </cell>
          <cell r="C210" t="str">
            <v>GenRad</v>
          </cell>
          <cell r="D210" t="str">
            <v>1403-D</v>
          </cell>
          <cell r="E210" t="str">
            <v>6437</v>
          </cell>
          <cell r="F210" t="str">
            <v>Do not used this equipment</v>
          </cell>
          <cell r="G210">
            <v>0</v>
          </cell>
          <cell r="H210">
            <v>0</v>
          </cell>
        </row>
        <row r="211">
          <cell r="A211" t="str">
            <v>SE-99061</v>
          </cell>
          <cell r="B211" t="str">
            <v>Standard Air Capacitor : 1000pF</v>
          </cell>
          <cell r="C211" t="str">
            <v>GenRad</v>
          </cell>
          <cell r="D211" t="str">
            <v>1403-A</v>
          </cell>
          <cell r="E211" t="str">
            <v>6421</v>
          </cell>
          <cell r="F211" t="str">
            <v>Do not used this equipment</v>
          </cell>
          <cell r="G211">
            <v>0</v>
          </cell>
          <cell r="H211">
            <v>0</v>
          </cell>
        </row>
        <row r="212">
          <cell r="A212" t="str">
            <v>SE-99062</v>
          </cell>
          <cell r="B212" t="str">
            <v>Standard Air Capacitor Set</v>
          </cell>
          <cell r="C212" t="str">
            <v>HP</v>
          </cell>
          <cell r="D212" t="str">
            <v>16380A</v>
          </cell>
          <cell r="E212" t="str">
            <v>1840J01363</v>
          </cell>
          <cell r="F212" t="str">
            <v>060209</v>
          </cell>
          <cell r="G212">
            <v>39423</v>
          </cell>
          <cell r="H212" t="str">
            <v>NMIJ</v>
          </cell>
        </row>
        <row r="213">
          <cell r="A213" t="str">
            <v>SE-99064</v>
          </cell>
          <cell r="B213" t="str">
            <v>Capacitance Standard Set</v>
          </cell>
          <cell r="C213" t="str">
            <v>HP</v>
          </cell>
          <cell r="D213" t="str">
            <v>16380C</v>
          </cell>
          <cell r="E213" t="str">
            <v>2519J00557</v>
          </cell>
          <cell r="F213" t="str">
            <v>060217</v>
          </cell>
          <cell r="G213">
            <v>39423</v>
          </cell>
          <cell r="H213" t="str">
            <v>NMIJ</v>
          </cell>
        </row>
        <row r="214">
          <cell r="A214" t="str">
            <v>SE-99066</v>
          </cell>
          <cell r="B214" t="str">
            <v>Precision Decade Capacitor</v>
          </cell>
          <cell r="C214" t="str">
            <v>GenRad</v>
          </cell>
          <cell r="D214">
            <v>1413</v>
          </cell>
          <cell r="E214" t="str">
            <v>1140</v>
          </cell>
          <cell r="F214" t="str">
            <v>Calibration not required</v>
          </cell>
          <cell r="G214">
            <v>0</v>
          </cell>
          <cell r="H214">
            <v>0</v>
          </cell>
        </row>
        <row r="215">
          <cell r="A215" t="str">
            <v>SE-99067</v>
          </cell>
          <cell r="B215" t="str">
            <v>Standard Capacitor Set</v>
          </cell>
          <cell r="C215" t="str">
            <v>Soshin</v>
          </cell>
          <cell r="D215" t="str">
            <v>30pF,60pF,800pF</v>
          </cell>
          <cell r="E215" t="str">
            <v>6F6G</v>
          </cell>
          <cell r="F215" t="str">
            <v>EEL-07/1371</v>
          </cell>
          <cell r="G215">
            <v>39807</v>
          </cell>
          <cell r="H215" t="str">
            <v>NIMT</v>
          </cell>
        </row>
        <row r="216">
          <cell r="A216" t="str">
            <v>SE-99069</v>
          </cell>
          <cell r="B216" t="str">
            <v>Standard Self-Inductor : 100μH</v>
          </cell>
          <cell r="C216" t="str">
            <v>Ando</v>
          </cell>
          <cell r="D216" t="str">
            <v>RS-102</v>
          </cell>
          <cell r="E216" t="str">
            <v>456260</v>
          </cell>
          <cell r="F216" t="str">
            <v>EL-0128/07</v>
          </cell>
          <cell r="G216">
            <v>39976</v>
          </cell>
          <cell r="H216" t="str">
            <v>NIMT</v>
          </cell>
        </row>
        <row r="217">
          <cell r="A217" t="str">
            <v>SE-99070</v>
          </cell>
          <cell r="B217" t="str">
            <v>Standard Self-Inductor : 1mH</v>
          </cell>
          <cell r="C217" t="str">
            <v>Ando</v>
          </cell>
          <cell r="D217" t="str">
            <v>RS-104</v>
          </cell>
          <cell r="E217" t="str">
            <v>456261</v>
          </cell>
          <cell r="F217" t="str">
            <v>EL-0129/07</v>
          </cell>
          <cell r="G217">
            <v>39976</v>
          </cell>
          <cell r="H217" t="str">
            <v>NIMT</v>
          </cell>
        </row>
        <row r="218">
          <cell r="A218" t="str">
            <v>SE-99071</v>
          </cell>
          <cell r="B218" t="str">
            <v>Standard Self-Inductor : 10mH</v>
          </cell>
          <cell r="C218" t="str">
            <v>Ando</v>
          </cell>
          <cell r="D218" t="str">
            <v>RS-106</v>
          </cell>
          <cell r="E218" t="str">
            <v>456262</v>
          </cell>
          <cell r="F218" t="str">
            <v>EL-0130/07</v>
          </cell>
          <cell r="G218">
            <v>39976</v>
          </cell>
          <cell r="H218" t="str">
            <v>NIMT</v>
          </cell>
        </row>
        <row r="219">
          <cell r="A219" t="str">
            <v>SE-99072</v>
          </cell>
          <cell r="B219" t="str">
            <v>Standard Self-Inductor : 100mH</v>
          </cell>
          <cell r="C219" t="str">
            <v>Ando</v>
          </cell>
          <cell r="D219" t="str">
            <v>RS-108</v>
          </cell>
          <cell r="E219" t="str">
            <v>456263</v>
          </cell>
          <cell r="F219" t="str">
            <v>EL-0131/07</v>
          </cell>
          <cell r="G219">
            <v>39976</v>
          </cell>
          <cell r="H219" t="str">
            <v>NIMT</v>
          </cell>
        </row>
        <row r="220">
          <cell r="A220" t="str">
            <v>SE-99073</v>
          </cell>
          <cell r="B220" t="str">
            <v>Standard Self-Inductor : 1H</v>
          </cell>
          <cell r="C220" t="str">
            <v>Ando</v>
          </cell>
          <cell r="D220" t="str">
            <v>RS-110</v>
          </cell>
          <cell r="E220" t="str">
            <v>456264</v>
          </cell>
          <cell r="F220" t="str">
            <v>EL-0132/07</v>
          </cell>
          <cell r="G220">
            <v>39976</v>
          </cell>
          <cell r="H220" t="str">
            <v>NIMT</v>
          </cell>
        </row>
        <row r="221">
          <cell r="A221" t="str">
            <v>SE-99074</v>
          </cell>
          <cell r="B221" t="str">
            <v>Decade Inductor</v>
          </cell>
          <cell r="C221" t="str">
            <v>Ando</v>
          </cell>
          <cell r="D221" t="str">
            <v>AM-3301</v>
          </cell>
          <cell r="E221" t="str">
            <v>60410520</v>
          </cell>
          <cell r="F221" t="str">
            <v>EEL-07/0491</v>
          </cell>
          <cell r="G221">
            <v>39579</v>
          </cell>
          <cell r="H221" t="str">
            <v>NIMT</v>
          </cell>
        </row>
        <row r="222">
          <cell r="A222" t="str">
            <v>SE-99075</v>
          </cell>
          <cell r="B222" t="str">
            <v>LF Impedance Analyzer</v>
          </cell>
          <cell r="C222" t="str">
            <v>HP</v>
          </cell>
          <cell r="D222" t="str">
            <v>4192A</v>
          </cell>
          <cell r="E222" t="str">
            <v>2150J02509</v>
          </cell>
          <cell r="F222" t="str">
            <v>EEHG-07/0171</v>
          </cell>
          <cell r="G222">
            <v>39696</v>
          </cell>
          <cell r="H222" t="str">
            <v>NIMT, NMIJ, AIST</v>
          </cell>
        </row>
        <row r="223">
          <cell r="A223" t="str">
            <v>SE-99076</v>
          </cell>
          <cell r="B223" t="str">
            <v>Precision LCR Meter</v>
          </cell>
          <cell r="C223" t="str">
            <v>HP</v>
          </cell>
          <cell r="D223" t="str">
            <v>4284A</v>
          </cell>
          <cell r="E223" t="str">
            <v>2940J07658</v>
          </cell>
          <cell r="F223" t="str">
            <v>EELG-07/1024</v>
          </cell>
          <cell r="G223">
            <v>39647</v>
          </cell>
          <cell r="H223" t="str">
            <v>NMIJ, NIMT</v>
          </cell>
        </row>
        <row r="224">
          <cell r="A224" t="str">
            <v>SE-99078</v>
          </cell>
          <cell r="B224" t="str">
            <v>Soldering Iron Tester</v>
          </cell>
          <cell r="C224" t="str">
            <v>Anritsu</v>
          </cell>
          <cell r="D224" t="str">
            <v>HS2D-100</v>
          </cell>
          <cell r="E224" t="str">
            <v>B07069</v>
          </cell>
          <cell r="F224" t="str">
            <v>Calibration not required</v>
          </cell>
          <cell r="G224">
            <v>0</v>
          </cell>
          <cell r="H224">
            <v>0</v>
          </cell>
        </row>
        <row r="225">
          <cell r="A225" t="str">
            <v>SE-99079</v>
          </cell>
          <cell r="B225" t="str">
            <v>Wow Flutter / Jitter Calibrator</v>
          </cell>
          <cell r="C225" t="str">
            <v>Minato</v>
          </cell>
          <cell r="D225">
            <v>3101</v>
          </cell>
          <cell r="E225" t="str">
            <v>B9QE0063</v>
          </cell>
          <cell r="F225" t="str">
            <v>EEH-07/0245</v>
          </cell>
          <cell r="G225">
            <v>39526</v>
          </cell>
          <cell r="H225" t="str">
            <v>NIMT</v>
          </cell>
        </row>
        <row r="226">
          <cell r="A226" t="str">
            <v>SE-99081</v>
          </cell>
          <cell r="B226" t="str">
            <v>High Voltage Probe</v>
          </cell>
          <cell r="C226" t="str">
            <v>Tektronix</v>
          </cell>
          <cell r="D226" t="str">
            <v>P6015A</v>
          </cell>
          <cell r="E226" t="str">
            <v>B032616</v>
          </cell>
          <cell r="F226" t="str">
            <v>EEL-07/0601</v>
          </cell>
          <cell r="G226">
            <v>39610</v>
          </cell>
          <cell r="H226" t="str">
            <v>NIMT</v>
          </cell>
        </row>
        <row r="227">
          <cell r="A227" t="str">
            <v>SE-99085</v>
          </cell>
          <cell r="B227" t="str">
            <v>Distortion Meter Calibrator</v>
          </cell>
          <cell r="C227" t="str">
            <v>ShibaSoku</v>
          </cell>
          <cell r="D227" t="str">
            <v>AC12B</v>
          </cell>
          <cell r="E227" t="str">
            <v>M-55799008</v>
          </cell>
          <cell r="F227" t="str">
            <v>Do not used this equipment</v>
          </cell>
          <cell r="G227">
            <v>0</v>
          </cell>
          <cell r="H227">
            <v>0</v>
          </cell>
        </row>
        <row r="228">
          <cell r="A228" t="str">
            <v>SE-99086</v>
          </cell>
          <cell r="B228" t="str">
            <v>Digital Stop Watch</v>
          </cell>
          <cell r="C228" t="str">
            <v>Seiko</v>
          </cell>
          <cell r="D228" t="str">
            <v>S056-4000</v>
          </cell>
          <cell r="E228" t="str">
            <v>668528</v>
          </cell>
          <cell r="F228" t="str">
            <v>EEL-07/0280</v>
          </cell>
          <cell r="G228">
            <v>39519</v>
          </cell>
          <cell r="H228" t="str">
            <v>NIMT</v>
          </cell>
        </row>
        <row r="229">
          <cell r="A229" t="str">
            <v>SE-99087</v>
          </cell>
          <cell r="B229" t="str">
            <v>Quartz Tester</v>
          </cell>
          <cell r="C229" t="str">
            <v>Seiko</v>
          </cell>
          <cell r="D229" t="str">
            <v>QT-2100</v>
          </cell>
          <cell r="E229" t="str">
            <v>6D0481</v>
          </cell>
          <cell r="F229" t="str">
            <v>EEH-07/0598</v>
          </cell>
          <cell r="G229">
            <v>39608</v>
          </cell>
          <cell r="H229" t="str">
            <v>NIMT</v>
          </cell>
        </row>
        <row r="230">
          <cell r="A230" t="str">
            <v>SE-99088</v>
          </cell>
          <cell r="B230" t="str">
            <v>Rubidium Frequency Standard</v>
          </cell>
          <cell r="C230" t="str">
            <v>R&amp;S</v>
          </cell>
          <cell r="D230" t="str">
            <v>XSRM</v>
          </cell>
          <cell r="E230" t="str">
            <v>300024/001</v>
          </cell>
          <cell r="F230" t="str">
            <v>EF-0016/06</v>
          </cell>
          <cell r="G230">
            <v>39520</v>
          </cell>
          <cell r="H230" t="str">
            <v>NIMT</v>
          </cell>
        </row>
        <row r="231">
          <cell r="A231" t="str">
            <v>SE-99089</v>
          </cell>
          <cell r="B231" t="str">
            <v>Universal Counter</v>
          </cell>
          <cell r="C231" t="str">
            <v>HP</v>
          </cell>
          <cell r="D231" t="str">
            <v>53132A</v>
          </cell>
          <cell r="E231" t="str">
            <v>3404A00701</v>
          </cell>
          <cell r="F231" t="str">
            <v>EEH-07/0247</v>
          </cell>
          <cell r="G231">
            <v>39522</v>
          </cell>
          <cell r="H231" t="str">
            <v>NIMT, AIST</v>
          </cell>
        </row>
        <row r="232">
          <cell r="A232" t="str">
            <v>SE-99090</v>
          </cell>
          <cell r="B232" t="str">
            <v>Microwave Frequency Counter</v>
          </cell>
          <cell r="C232" t="str">
            <v>HP</v>
          </cell>
          <cell r="D232" t="str">
            <v>5352B</v>
          </cell>
          <cell r="E232" t="str">
            <v>2826A00368</v>
          </cell>
          <cell r="F232" t="str">
            <v>EEHG-07/0072</v>
          </cell>
          <cell r="G232">
            <v>39636</v>
          </cell>
          <cell r="H232" t="str">
            <v>NIMT, NIST, NPL</v>
          </cell>
        </row>
        <row r="233">
          <cell r="A233" t="str">
            <v>SE-99091</v>
          </cell>
          <cell r="B233" t="str">
            <v>GPSTime &amp; Freq. Ref. Receiver</v>
          </cell>
          <cell r="C233" t="str">
            <v>HP</v>
          </cell>
          <cell r="D233" t="str">
            <v>58503A</v>
          </cell>
          <cell r="E233" t="str">
            <v>3542A00419</v>
          </cell>
          <cell r="F233" t="str">
            <v>Calibration not required</v>
          </cell>
          <cell r="G233">
            <v>0</v>
          </cell>
          <cell r="H233">
            <v>0</v>
          </cell>
        </row>
        <row r="234">
          <cell r="A234" t="str">
            <v>SE-99093</v>
          </cell>
          <cell r="B234" t="str">
            <v>Synthesized Sweeper</v>
          </cell>
          <cell r="C234" t="str">
            <v>HP</v>
          </cell>
          <cell r="D234" t="str">
            <v>8340B</v>
          </cell>
          <cell r="E234" t="str">
            <v>2804A00799</v>
          </cell>
          <cell r="F234" t="str">
            <v>EEH-07/0249</v>
          </cell>
          <cell r="G234">
            <v>39526</v>
          </cell>
          <cell r="H234" t="str">
            <v>NIMT, AIST</v>
          </cell>
        </row>
        <row r="235">
          <cell r="A235" t="str">
            <v>SE-99094</v>
          </cell>
          <cell r="B235" t="str">
            <v xml:space="preserve">Synthesizer/Level Generator </v>
          </cell>
          <cell r="C235" t="str">
            <v>Anritsu</v>
          </cell>
          <cell r="D235" t="str">
            <v>MG443B</v>
          </cell>
          <cell r="E235" t="str">
            <v>M45140</v>
          </cell>
          <cell r="F235" t="str">
            <v>EEH-07/0251</v>
          </cell>
          <cell r="G235">
            <v>39521</v>
          </cell>
          <cell r="H235" t="str">
            <v>NIMT, NIST, NPL</v>
          </cell>
        </row>
        <row r="236">
          <cell r="A236" t="str">
            <v>SE-99095</v>
          </cell>
          <cell r="B236" t="str">
            <v>Synthesized Func/Sweep Gen.</v>
          </cell>
          <cell r="C236" t="str">
            <v>HP</v>
          </cell>
          <cell r="D236" t="str">
            <v>3325B</v>
          </cell>
          <cell r="E236" t="str">
            <v>2847A09782</v>
          </cell>
          <cell r="F236" t="str">
            <v>EEH-07/0440</v>
          </cell>
          <cell r="G236">
            <v>39576</v>
          </cell>
          <cell r="H236" t="str">
            <v>NIMT</v>
          </cell>
        </row>
        <row r="237">
          <cell r="A237" t="str">
            <v>SE-99096</v>
          </cell>
          <cell r="B237" t="str">
            <v>ESG Series Signal Generator</v>
          </cell>
          <cell r="C237" t="str">
            <v>HP</v>
          </cell>
          <cell r="D237" t="str">
            <v>ESG-4000A</v>
          </cell>
          <cell r="E237" t="str">
            <v>US37040151</v>
          </cell>
          <cell r="F237" t="str">
            <v>EEH-07/0250</v>
          </cell>
          <cell r="G237">
            <v>39523</v>
          </cell>
          <cell r="H237" t="str">
            <v>NIMT, NIST, AIST</v>
          </cell>
        </row>
        <row r="238">
          <cell r="A238" t="str">
            <v>SE-99097</v>
          </cell>
          <cell r="B238" t="str">
            <v>RF Power Amplifier</v>
          </cell>
          <cell r="C238" t="str">
            <v>Amp. Research</v>
          </cell>
          <cell r="D238" t="str">
            <v>25W1000M7</v>
          </cell>
          <cell r="E238" t="str">
            <v>13299</v>
          </cell>
          <cell r="F238" t="str">
            <v>EEH-07/0449</v>
          </cell>
          <cell r="G238">
            <v>39583</v>
          </cell>
          <cell r="H238" t="str">
            <v>NIMT,  AIST</v>
          </cell>
        </row>
        <row r="239">
          <cell r="A239" t="str">
            <v>SE-99098</v>
          </cell>
          <cell r="B239" t="str">
            <v>Spectrum Analyzer</v>
          </cell>
          <cell r="C239" t="str">
            <v>HP</v>
          </cell>
          <cell r="D239" t="str">
            <v>8593E</v>
          </cell>
          <cell r="E239" t="str">
            <v>3337A00823</v>
          </cell>
          <cell r="F239" t="str">
            <v>EEH-07/0564</v>
          </cell>
          <cell r="G239">
            <v>39601</v>
          </cell>
          <cell r="H239" t="str">
            <v>NIMT, AIST, NIST</v>
          </cell>
        </row>
        <row r="240">
          <cell r="A240" t="str">
            <v>SE-99099</v>
          </cell>
          <cell r="B240" t="str">
            <v xml:space="preserve">Network Analyzer </v>
          </cell>
          <cell r="C240" t="str">
            <v>HP</v>
          </cell>
          <cell r="D240" t="str">
            <v>8753D</v>
          </cell>
          <cell r="E240" t="str">
            <v>3410J00924</v>
          </cell>
          <cell r="F240" t="str">
            <v>EEHG-07/0074</v>
          </cell>
          <cell r="G240">
            <v>39643</v>
          </cell>
          <cell r="H240" t="str">
            <v>NIMT, NIST, NPL</v>
          </cell>
        </row>
        <row r="241">
          <cell r="A241" t="str">
            <v>SE-99100</v>
          </cell>
          <cell r="B241" t="str">
            <v xml:space="preserve">S-Parameter Test Set </v>
          </cell>
          <cell r="C241" t="str">
            <v>HP</v>
          </cell>
          <cell r="D241" t="str">
            <v>85047A</v>
          </cell>
          <cell r="E241" t="str">
            <v>3033A03745</v>
          </cell>
          <cell r="F241" t="str">
            <v>EEH-07/0659</v>
          </cell>
          <cell r="G241">
            <v>39636</v>
          </cell>
          <cell r="H241" t="str">
            <v>NIMT, NIST, NPL</v>
          </cell>
        </row>
        <row r="242">
          <cell r="A242" t="str">
            <v>SE-99101</v>
          </cell>
          <cell r="B242" t="str">
            <v xml:space="preserve">S-Parameter Test Set </v>
          </cell>
          <cell r="C242" t="str">
            <v>HP</v>
          </cell>
          <cell r="D242" t="str">
            <v>85046B</v>
          </cell>
          <cell r="E242" t="str">
            <v>3033A01596</v>
          </cell>
          <cell r="F242" t="str">
            <v>EEH-07/0563</v>
          </cell>
          <cell r="G242">
            <v>39603</v>
          </cell>
          <cell r="H242" t="str">
            <v>NIMT, ASIT</v>
          </cell>
        </row>
        <row r="243">
          <cell r="A243" t="str">
            <v>SE-99102</v>
          </cell>
          <cell r="B243" t="str">
            <v>Audio Analyzer</v>
          </cell>
          <cell r="C243" t="str">
            <v>HP</v>
          </cell>
          <cell r="D243" t="str">
            <v>8903B</v>
          </cell>
          <cell r="E243" t="str">
            <v>3514A15652</v>
          </cell>
          <cell r="F243" t="str">
            <v>EEH-07/0248</v>
          </cell>
          <cell r="G243">
            <v>39520</v>
          </cell>
          <cell r="H243" t="str">
            <v>NIMT</v>
          </cell>
        </row>
        <row r="244">
          <cell r="A244" t="str">
            <v>SE-99103</v>
          </cell>
          <cell r="B244" t="str">
            <v>Audio Analyzer</v>
          </cell>
          <cell r="C244" t="str">
            <v>Panasonic</v>
          </cell>
          <cell r="D244" t="str">
            <v>VP7725A</v>
          </cell>
          <cell r="E244" t="str">
            <v>1D8N0161D122</v>
          </cell>
          <cell r="F244" t="str">
            <v>EEH-07/0787</v>
          </cell>
          <cell r="G244">
            <v>39695</v>
          </cell>
          <cell r="H244" t="str">
            <v>NIMT</v>
          </cell>
        </row>
        <row r="245">
          <cell r="A245" t="str">
            <v>SE-99104</v>
          </cell>
          <cell r="B245" t="str">
            <v>Modulation Analyzer</v>
          </cell>
          <cell r="C245" t="str">
            <v>HP</v>
          </cell>
          <cell r="D245" t="str">
            <v>8901B</v>
          </cell>
          <cell r="E245" t="str">
            <v>2806A01602</v>
          </cell>
          <cell r="F245" t="str">
            <v>107-4001</v>
          </cell>
          <cell r="G245">
            <v>39946</v>
          </cell>
          <cell r="H245" t="str">
            <v>NIST, NPL</v>
          </cell>
        </row>
        <row r="246">
          <cell r="A246" t="str">
            <v>SE-99105</v>
          </cell>
          <cell r="B246" t="str">
            <v>Measuring Receiver</v>
          </cell>
          <cell r="C246" t="str">
            <v>HP</v>
          </cell>
          <cell r="D246" t="str">
            <v>8902A</v>
          </cell>
          <cell r="E246" t="str">
            <v>3226A03447</v>
          </cell>
          <cell r="F246" t="str">
            <v>EEHG-07/0071</v>
          </cell>
          <cell r="G246">
            <v>39635</v>
          </cell>
          <cell r="H246" t="str">
            <v>NIMT, NIST, NPL</v>
          </cell>
        </row>
        <row r="247">
          <cell r="A247" t="str">
            <v>SE-99106</v>
          </cell>
          <cell r="B247" t="str">
            <v>RF Power Meter</v>
          </cell>
          <cell r="C247" t="str">
            <v>HP</v>
          </cell>
          <cell r="D247" t="str">
            <v>EPM442A</v>
          </cell>
          <cell r="E247" t="str">
            <v>GB37170346</v>
          </cell>
          <cell r="F247" t="str">
            <v>EF-0032/07</v>
          </cell>
          <cell r="G247">
            <v>39607</v>
          </cell>
          <cell r="H247" t="str">
            <v>NIMT</v>
          </cell>
        </row>
        <row r="248">
          <cell r="A248" t="str">
            <v>SE-99107</v>
          </cell>
          <cell r="B248" t="str">
            <v>RF Power Meter</v>
          </cell>
          <cell r="C248" t="str">
            <v>Anritsu</v>
          </cell>
          <cell r="D248" t="str">
            <v>ML4803A</v>
          </cell>
          <cell r="E248" t="str">
            <v>MA39060</v>
          </cell>
          <cell r="F248" t="str">
            <v>EEH-07/0788</v>
          </cell>
          <cell r="G248">
            <v>39695</v>
          </cell>
          <cell r="H248" t="str">
            <v>NIMT, AIST</v>
          </cell>
        </row>
        <row r="249">
          <cell r="A249" t="str">
            <v>SE-99109</v>
          </cell>
          <cell r="B249" t="str">
            <v>Range Calibrator</v>
          </cell>
          <cell r="C249" t="str">
            <v>HP</v>
          </cell>
          <cell r="D249" t="str">
            <v>11683A</v>
          </cell>
          <cell r="E249" t="str">
            <v>3303U00312</v>
          </cell>
          <cell r="F249" t="str">
            <v>EEH-07/0451</v>
          </cell>
          <cell r="G249">
            <v>39576</v>
          </cell>
          <cell r="H249" t="str">
            <v>NIMT</v>
          </cell>
        </row>
        <row r="250">
          <cell r="A250" t="str">
            <v>SE-99110</v>
          </cell>
          <cell r="B250" t="str">
            <v>Range Calibrator</v>
          </cell>
          <cell r="C250" t="str">
            <v>HP</v>
          </cell>
          <cell r="D250" t="str">
            <v>8477A</v>
          </cell>
          <cell r="E250" t="str">
            <v>0963A00428</v>
          </cell>
          <cell r="F250" t="str">
            <v>EEH-07/0452</v>
          </cell>
          <cell r="G250">
            <v>39576</v>
          </cell>
          <cell r="H250" t="str">
            <v>NIMT</v>
          </cell>
        </row>
        <row r="251">
          <cell r="A251" t="str">
            <v>SE-99111</v>
          </cell>
          <cell r="B251" t="str">
            <v>Range Calibrator</v>
          </cell>
          <cell r="C251" t="str">
            <v>Anritsu</v>
          </cell>
          <cell r="D251" t="str">
            <v>MA4001A</v>
          </cell>
          <cell r="E251" t="str">
            <v>M18156</v>
          </cell>
          <cell r="F251" t="str">
            <v>EEH-07/0663</v>
          </cell>
          <cell r="G251">
            <v>39641</v>
          </cell>
          <cell r="H251" t="str">
            <v>NIMT</v>
          </cell>
        </row>
        <row r="252">
          <cell r="A252" t="str">
            <v>SE-99112</v>
          </cell>
          <cell r="B252" t="str">
            <v>Power Sensor : 50Ω</v>
          </cell>
          <cell r="C252" t="str">
            <v>HP</v>
          </cell>
          <cell r="D252" t="str">
            <v>8482A</v>
          </cell>
          <cell r="E252" t="str">
            <v>US37291474</v>
          </cell>
          <cell r="F252" t="str">
            <v>EF-0021/07</v>
          </cell>
          <cell r="G252">
            <v>39520</v>
          </cell>
          <cell r="H252" t="str">
            <v>NIMT</v>
          </cell>
        </row>
        <row r="253">
          <cell r="A253" t="str">
            <v>SE-99113</v>
          </cell>
          <cell r="B253" t="str">
            <v>Power Sensor : 50Ω</v>
          </cell>
          <cell r="C253" t="str">
            <v>HP</v>
          </cell>
          <cell r="D253" t="str">
            <v>8482B</v>
          </cell>
          <cell r="E253" t="str">
            <v>3318A06156</v>
          </cell>
          <cell r="F253" t="str">
            <v>EEH-07/0967</v>
          </cell>
          <cell r="G253">
            <v>39776</v>
          </cell>
          <cell r="H253" t="str">
            <v>NIMT, NIST</v>
          </cell>
        </row>
        <row r="254">
          <cell r="A254" t="str">
            <v>SE-99114</v>
          </cell>
          <cell r="B254" t="str">
            <v>Power Sensor : 50Ω</v>
          </cell>
          <cell r="C254" t="str">
            <v>Anritsu</v>
          </cell>
          <cell r="D254" t="str">
            <v>MA4601A</v>
          </cell>
          <cell r="E254" t="str">
            <v>M37750</v>
          </cell>
          <cell r="F254" t="str">
            <v>EEH-06/1009</v>
          </cell>
          <cell r="G254">
            <v>39485</v>
          </cell>
          <cell r="H254" t="str">
            <v>NIMT, AIST</v>
          </cell>
        </row>
        <row r="255">
          <cell r="A255" t="str">
            <v>SE-99115</v>
          </cell>
          <cell r="B255" t="str">
            <v>Power Sensor : 50Ω</v>
          </cell>
          <cell r="C255" t="str">
            <v>Anritsu</v>
          </cell>
          <cell r="D255" t="str">
            <v>MA4602A</v>
          </cell>
          <cell r="E255" t="str">
            <v>M14073</v>
          </cell>
          <cell r="F255" t="str">
            <v>EEH-06/1010</v>
          </cell>
          <cell r="G255">
            <v>39485</v>
          </cell>
          <cell r="H255" t="str">
            <v>NIMT, AIST</v>
          </cell>
        </row>
        <row r="256">
          <cell r="A256" t="str">
            <v>SE-99116</v>
          </cell>
          <cell r="B256" t="str">
            <v>Power Sensor : 75Ω</v>
          </cell>
          <cell r="C256" t="str">
            <v>Anritsu</v>
          </cell>
          <cell r="D256" t="str">
            <v>MA4603A</v>
          </cell>
          <cell r="E256" t="str">
            <v>M56049</v>
          </cell>
          <cell r="F256" t="str">
            <v>EEH-07/1003</v>
          </cell>
          <cell r="G256">
            <v>39794</v>
          </cell>
          <cell r="H256" t="str">
            <v>NIST</v>
          </cell>
        </row>
        <row r="257">
          <cell r="A257" t="str">
            <v>SE-99117</v>
          </cell>
          <cell r="B257" t="str">
            <v>Power Sensor : 75Ω</v>
          </cell>
          <cell r="C257" t="str">
            <v>Anritsu</v>
          </cell>
          <cell r="D257" t="str">
            <v>MA4604A</v>
          </cell>
          <cell r="E257" t="str">
            <v>M09061</v>
          </cell>
          <cell r="F257" t="str">
            <v>EEH-07/1004</v>
          </cell>
          <cell r="G257">
            <v>39794</v>
          </cell>
          <cell r="H257" t="str">
            <v>NIST</v>
          </cell>
        </row>
        <row r="258">
          <cell r="A258" t="str">
            <v>SE-99118</v>
          </cell>
          <cell r="B258" t="str">
            <v>Power Sensor : 50Ω</v>
          </cell>
          <cell r="C258" t="str">
            <v>HP</v>
          </cell>
          <cell r="D258" t="str">
            <v>E4412A</v>
          </cell>
          <cell r="E258" t="str">
            <v>US37180961</v>
          </cell>
          <cell r="F258" t="str">
            <v>EEH-06/0747</v>
          </cell>
          <cell r="G258">
            <v>39455</v>
          </cell>
          <cell r="H258" t="str">
            <v>NIMT,AIST</v>
          </cell>
        </row>
        <row r="259">
          <cell r="A259" t="str">
            <v>SE-99119</v>
          </cell>
          <cell r="B259" t="str">
            <v>Power Sensor : 50Ω</v>
          </cell>
          <cell r="C259" t="str">
            <v>HP</v>
          </cell>
          <cell r="D259" t="str">
            <v>E4413A</v>
          </cell>
          <cell r="E259" t="str">
            <v>US37180718</v>
          </cell>
          <cell r="F259" t="str">
            <v>EEH-07/0700</v>
          </cell>
          <cell r="G259">
            <v>39656</v>
          </cell>
          <cell r="H259" t="str">
            <v>AIST</v>
          </cell>
        </row>
        <row r="260">
          <cell r="A260" t="str">
            <v>SE-99122</v>
          </cell>
          <cell r="B260" t="str">
            <v>Fixed Attenuator Set : 50Ohm</v>
          </cell>
          <cell r="C260" t="str">
            <v>Wiltron</v>
          </cell>
          <cell r="D260" t="str">
            <v>41KC-S</v>
          </cell>
          <cell r="E260" t="str">
            <v>91098</v>
          </cell>
          <cell r="F260" t="str">
            <v>EEH-07/0658</v>
          </cell>
          <cell r="G260">
            <v>39634</v>
          </cell>
          <cell r="H260" t="str">
            <v>AIST</v>
          </cell>
        </row>
        <row r="261">
          <cell r="A261" t="str">
            <v>SE-99123</v>
          </cell>
          <cell r="B261" t="str">
            <v xml:space="preserve">Termination : 50Ohm BNC  </v>
          </cell>
          <cell r="C261" t="str">
            <v xml:space="preserve">Maury </v>
          </cell>
          <cell r="D261" t="str">
            <v>351A2</v>
          </cell>
          <cell r="E261" t="str">
            <v>H753</v>
          </cell>
          <cell r="F261" t="str">
            <v>EEH-07/0566</v>
          </cell>
          <cell r="G261">
            <v>39634</v>
          </cell>
          <cell r="H261" t="str">
            <v>AIST</v>
          </cell>
        </row>
        <row r="262">
          <cell r="A262" t="str">
            <v>SE-99124</v>
          </cell>
          <cell r="B262" t="str">
            <v xml:space="preserve">Termination : 50Ohm BNC  </v>
          </cell>
          <cell r="C262" t="str">
            <v xml:space="preserve">Maury </v>
          </cell>
          <cell r="D262" t="str">
            <v>351B2</v>
          </cell>
          <cell r="E262" t="str">
            <v>H760</v>
          </cell>
          <cell r="F262" t="str">
            <v>EEH-07/0567</v>
          </cell>
          <cell r="G262">
            <v>39634</v>
          </cell>
          <cell r="H262" t="str">
            <v>AIST</v>
          </cell>
        </row>
        <row r="263">
          <cell r="A263" t="str">
            <v>SE-99125</v>
          </cell>
          <cell r="B263" t="str">
            <v>Termination : 50Ohm 18GHz</v>
          </cell>
          <cell r="C263" t="str">
            <v>Wiltron</v>
          </cell>
          <cell r="D263" t="str">
            <v>28A50-1</v>
          </cell>
          <cell r="E263" t="str">
            <v>602007</v>
          </cell>
          <cell r="F263" t="str">
            <v>EEH-07/0568</v>
          </cell>
          <cell r="G263">
            <v>39634</v>
          </cell>
          <cell r="H263" t="str">
            <v>AIST</v>
          </cell>
        </row>
        <row r="264">
          <cell r="A264" t="str">
            <v>SE-99126</v>
          </cell>
          <cell r="B264" t="str">
            <v>Termination : 50Ohm 40GHz</v>
          </cell>
          <cell r="C264" t="str">
            <v>Wiltron</v>
          </cell>
          <cell r="D264" t="str">
            <v>28K50</v>
          </cell>
          <cell r="E264" t="str">
            <v>505039</v>
          </cell>
          <cell r="F264" t="str">
            <v>EEH-07/0569</v>
          </cell>
          <cell r="G264">
            <v>39634</v>
          </cell>
          <cell r="H264" t="str">
            <v>AIST</v>
          </cell>
        </row>
        <row r="265">
          <cell r="A265" t="str">
            <v>SE-99127</v>
          </cell>
          <cell r="B265" t="str">
            <v>Termination : 50Ohm 40GHz</v>
          </cell>
          <cell r="C265" t="str">
            <v>Wiltron</v>
          </cell>
          <cell r="D265" t="str">
            <v>28KF50</v>
          </cell>
          <cell r="E265" t="str">
            <v>505015</v>
          </cell>
          <cell r="F265" t="str">
            <v>EEH-07/0570</v>
          </cell>
          <cell r="G265">
            <v>39634</v>
          </cell>
          <cell r="H265" t="str">
            <v>AIST</v>
          </cell>
        </row>
        <row r="266">
          <cell r="A266" t="str">
            <v>SE-99128</v>
          </cell>
          <cell r="B266" t="str">
            <v>Termination : 50Ohm 18GHz</v>
          </cell>
          <cell r="C266" t="str">
            <v>Wiltron</v>
          </cell>
          <cell r="D266" t="str">
            <v>26N50</v>
          </cell>
          <cell r="E266" t="str">
            <v>701032</v>
          </cell>
          <cell r="F266" t="str">
            <v>EEH-07/0571</v>
          </cell>
          <cell r="G266">
            <v>39634</v>
          </cell>
          <cell r="H266" t="str">
            <v>AIST</v>
          </cell>
        </row>
        <row r="267">
          <cell r="A267" t="str">
            <v>SE-99129</v>
          </cell>
          <cell r="B267" t="str">
            <v>Termination : 50Ohm 18GHz</v>
          </cell>
          <cell r="C267" t="str">
            <v>Wiltron</v>
          </cell>
          <cell r="D267" t="str">
            <v>26NF50</v>
          </cell>
          <cell r="E267" t="str">
            <v>701021</v>
          </cell>
          <cell r="F267" t="str">
            <v>EEH-07/0572</v>
          </cell>
          <cell r="G267">
            <v>39634</v>
          </cell>
          <cell r="H267" t="str">
            <v>AIST</v>
          </cell>
        </row>
        <row r="268">
          <cell r="A268" t="str">
            <v>SE-99130</v>
          </cell>
          <cell r="B268" t="str">
            <v>Termination : 75Ohm</v>
          </cell>
          <cell r="C268" t="str">
            <v>Wiltron</v>
          </cell>
          <cell r="D268" t="str">
            <v>26NF75</v>
          </cell>
          <cell r="E268" t="str">
            <v>103029</v>
          </cell>
          <cell r="F268" t="str">
            <v>EEH-07/0573</v>
          </cell>
          <cell r="G268">
            <v>39636</v>
          </cell>
          <cell r="H268" t="str">
            <v>AIST</v>
          </cell>
        </row>
        <row r="269">
          <cell r="A269" t="str">
            <v>SE-99131</v>
          </cell>
          <cell r="B269" t="str">
            <v>Termination : 75Ohm</v>
          </cell>
          <cell r="C269" t="str">
            <v>Wiltron</v>
          </cell>
          <cell r="D269" t="str">
            <v>26N75</v>
          </cell>
          <cell r="E269" t="str">
            <v>201023</v>
          </cell>
          <cell r="F269" t="str">
            <v>EEH-07/0574</v>
          </cell>
          <cell r="G269">
            <v>39636</v>
          </cell>
          <cell r="H269" t="str">
            <v>AIST</v>
          </cell>
        </row>
        <row r="270">
          <cell r="A270" t="str">
            <v>SE-99143</v>
          </cell>
          <cell r="B270" t="str">
            <v>Decade Attenuator : 600/75Ω Bal</v>
          </cell>
          <cell r="C270" t="str">
            <v>Ando</v>
          </cell>
          <cell r="D270" t="str">
            <v>AL-352</v>
          </cell>
          <cell r="E270" t="str">
            <v>80692404</v>
          </cell>
          <cell r="F270" t="str">
            <v>EEH-07/0439</v>
          </cell>
          <cell r="G270">
            <v>39576</v>
          </cell>
          <cell r="H270" t="str">
            <v>NIMT</v>
          </cell>
        </row>
        <row r="271">
          <cell r="A271" t="str">
            <v>SE-99144</v>
          </cell>
          <cell r="B271" t="str">
            <v>Decade Attenuator : 75Ω</v>
          </cell>
          <cell r="C271" t="str">
            <v>Anritsu</v>
          </cell>
          <cell r="D271" t="str">
            <v>MN61B</v>
          </cell>
          <cell r="E271" t="str">
            <v>M41577</v>
          </cell>
          <cell r="F271" t="str">
            <v>EEH-07/0562</v>
          </cell>
          <cell r="G271">
            <v>39634</v>
          </cell>
          <cell r="H271" t="str">
            <v>AIST</v>
          </cell>
        </row>
        <row r="272">
          <cell r="A272" t="str">
            <v>SE-99146</v>
          </cell>
          <cell r="B272" t="str">
            <v>Power Splitter : 26.5GHz</v>
          </cell>
          <cell r="C272" t="str">
            <v>HP</v>
          </cell>
          <cell r="D272" t="str">
            <v>11667B</v>
          </cell>
          <cell r="E272" t="str">
            <v>11170</v>
          </cell>
          <cell r="F272" t="str">
            <v>EEH-07/0214</v>
          </cell>
          <cell r="G272">
            <v>39509</v>
          </cell>
          <cell r="H272" t="str">
            <v>NIMT, AIST</v>
          </cell>
        </row>
        <row r="273">
          <cell r="A273" t="str">
            <v>SE-99147</v>
          </cell>
          <cell r="B273" t="str">
            <v>Power Splitter 18GHz</v>
          </cell>
          <cell r="C273" t="str">
            <v>HP</v>
          </cell>
          <cell r="D273" t="str">
            <v>11667A</v>
          </cell>
          <cell r="E273" t="str">
            <v>23287</v>
          </cell>
          <cell r="F273" t="str">
            <v>EEH-07/0215</v>
          </cell>
          <cell r="G273">
            <v>39509</v>
          </cell>
          <cell r="H273" t="str">
            <v>NIMT, AIST</v>
          </cell>
        </row>
        <row r="274">
          <cell r="A274" t="str">
            <v>SE-99148</v>
          </cell>
          <cell r="B274" t="str">
            <v>Reflection Bridge : 600Ω Bal</v>
          </cell>
          <cell r="C274" t="str">
            <v>Anritsu</v>
          </cell>
          <cell r="D274" t="str">
            <v>MA2201A</v>
          </cell>
          <cell r="E274" t="str">
            <v>M07996</v>
          </cell>
          <cell r="F274" t="str">
            <v>Calibration not required</v>
          </cell>
          <cell r="G274">
            <v>0</v>
          </cell>
          <cell r="H274">
            <v>0</v>
          </cell>
        </row>
        <row r="275">
          <cell r="A275" t="str">
            <v>SE-99149</v>
          </cell>
          <cell r="B275" t="str">
            <v>Reflection Bridge : 50Ω UnBal</v>
          </cell>
          <cell r="C275" t="str">
            <v>Anritsu</v>
          </cell>
          <cell r="D275" t="str">
            <v>MA2401A</v>
          </cell>
          <cell r="E275" t="str">
            <v>M13972</v>
          </cell>
          <cell r="F275" t="str">
            <v>EEH-07/0849</v>
          </cell>
          <cell r="G275">
            <v>39719</v>
          </cell>
          <cell r="H275" t="str">
            <v>NIMT</v>
          </cell>
        </row>
        <row r="276">
          <cell r="A276" t="str">
            <v>SE-99150</v>
          </cell>
          <cell r="B276" t="str">
            <v>Reflection Bridge : 75Ω UnBal</v>
          </cell>
          <cell r="C276" t="str">
            <v>Anritsu</v>
          </cell>
          <cell r="D276" t="str">
            <v>MA2402A</v>
          </cell>
          <cell r="E276" t="str">
            <v>M17186</v>
          </cell>
          <cell r="F276" t="str">
            <v>EEH-07/0848</v>
          </cell>
          <cell r="G276">
            <v>39719</v>
          </cell>
          <cell r="H276" t="str">
            <v>NIMT</v>
          </cell>
        </row>
        <row r="277">
          <cell r="A277" t="str">
            <v>SE-99151</v>
          </cell>
          <cell r="B277" t="str">
            <v>Selective Level Meter</v>
          </cell>
          <cell r="C277" t="str">
            <v>Anritsu</v>
          </cell>
          <cell r="D277" t="str">
            <v>ML422C</v>
          </cell>
          <cell r="E277" t="str">
            <v>M61540</v>
          </cell>
          <cell r="F277" t="str">
            <v>EEH-07/0450</v>
          </cell>
          <cell r="G277">
            <v>39576</v>
          </cell>
          <cell r="H277" t="str">
            <v>NIMT</v>
          </cell>
        </row>
        <row r="278">
          <cell r="A278" t="str">
            <v>SE-99152</v>
          </cell>
          <cell r="B278" t="str">
            <v>Standard Level Calibration Set</v>
          </cell>
          <cell r="C278" t="str">
            <v>Ando</v>
          </cell>
          <cell r="D278" t="str">
            <v>AD-4030</v>
          </cell>
          <cell r="E278" t="str">
            <v>59118501</v>
          </cell>
          <cell r="F278" t="str">
            <v>EEL-07/0492</v>
          </cell>
          <cell r="G278">
            <v>39583</v>
          </cell>
          <cell r="H278" t="str">
            <v>NIMT</v>
          </cell>
        </row>
        <row r="279">
          <cell r="A279" t="str">
            <v>SE-99153</v>
          </cell>
          <cell r="B279" t="str">
            <v>PAL Vector Scope</v>
          </cell>
          <cell r="C279" t="str">
            <v>Tektronix</v>
          </cell>
          <cell r="D279" t="str">
            <v>521A</v>
          </cell>
          <cell r="E279" t="str">
            <v>302676</v>
          </cell>
          <cell r="F279" t="str">
            <v>406-4153</v>
          </cell>
          <cell r="G279">
            <v>39354</v>
          </cell>
          <cell r="H279" t="str">
            <v>NMIJ</v>
          </cell>
        </row>
        <row r="280">
          <cell r="A280" t="str">
            <v>SE-99154</v>
          </cell>
          <cell r="B280" t="str">
            <v>NTSC Vector Scope</v>
          </cell>
          <cell r="C280" t="str">
            <v>Tektronix</v>
          </cell>
          <cell r="D280" t="str">
            <v>520A</v>
          </cell>
          <cell r="E280" t="str">
            <v>300797</v>
          </cell>
          <cell r="F280" t="str">
            <v>406-4154</v>
          </cell>
          <cell r="G280">
            <v>39354</v>
          </cell>
          <cell r="H280" t="str">
            <v>NMIJ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ctrlProp" Target="../ctrlProps/ctrlProp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92D050"/>
  </sheetPr>
  <dimension ref="A1:AK61"/>
  <sheetViews>
    <sheetView view="pageBreakPreview" topLeftCell="A37" zoomScaleNormal="100" zoomScaleSheetLayoutView="100" workbookViewId="0">
      <selection activeCell="E52" sqref="E52:G52"/>
    </sheetView>
  </sheetViews>
  <sheetFormatPr defaultColWidth="7.5703125" defaultRowHeight="18.75" customHeight="1"/>
  <cols>
    <col min="1" max="31" width="3" style="188" customWidth="1"/>
    <col min="32" max="50" width="2.85546875" style="188" customWidth="1"/>
    <col min="51" max="176" width="7.5703125" style="188"/>
    <col min="177" max="177" width="1.5703125" style="188" customWidth="1"/>
    <col min="178" max="181" width="3.5703125" style="188" customWidth="1"/>
    <col min="182" max="185" width="5.42578125" style="188" customWidth="1"/>
    <col min="186" max="201" width="4" style="188" customWidth="1"/>
    <col min="202" max="203" width="3.42578125" style="188" customWidth="1"/>
    <col min="204" max="241" width="3.5703125" style="188" customWidth="1"/>
    <col min="242" max="432" width="7.5703125" style="188"/>
    <col min="433" max="433" width="1.5703125" style="188" customWidth="1"/>
    <col min="434" max="437" width="3.5703125" style="188" customWidth="1"/>
    <col min="438" max="441" width="5.42578125" style="188" customWidth="1"/>
    <col min="442" max="457" width="4" style="188" customWidth="1"/>
    <col min="458" max="459" width="3.42578125" style="188" customWidth="1"/>
    <col min="460" max="497" width="3.5703125" style="188" customWidth="1"/>
    <col min="498" max="688" width="7.5703125" style="188"/>
    <col min="689" max="689" width="1.5703125" style="188" customWidth="1"/>
    <col min="690" max="693" width="3.5703125" style="188" customWidth="1"/>
    <col min="694" max="697" width="5.42578125" style="188" customWidth="1"/>
    <col min="698" max="713" width="4" style="188" customWidth="1"/>
    <col min="714" max="715" width="3.42578125" style="188" customWidth="1"/>
    <col min="716" max="753" width="3.5703125" style="188" customWidth="1"/>
    <col min="754" max="944" width="7.5703125" style="188"/>
    <col min="945" max="945" width="1.5703125" style="188" customWidth="1"/>
    <col min="946" max="949" width="3.5703125" style="188" customWidth="1"/>
    <col min="950" max="953" width="5.42578125" style="188" customWidth="1"/>
    <col min="954" max="969" width="4" style="188" customWidth="1"/>
    <col min="970" max="971" width="3.42578125" style="188" customWidth="1"/>
    <col min="972" max="1009" width="3.5703125" style="188" customWidth="1"/>
    <col min="1010" max="1200" width="7.5703125" style="188"/>
    <col min="1201" max="1201" width="1.5703125" style="188" customWidth="1"/>
    <col min="1202" max="1205" width="3.5703125" style="188" customWidth="1"/>
    <col min="1206" max="1209" width="5.42578125" style="188" customWidth="1"/>
    <col min="1210" max="1225" width="4" style="188" customWidth="1"/>
    <col min="1226" max="1227" width="3.42578125" style="188" customWidth="1"/>
    <col min="1228" max="1265" width="3.5703125" style="188" customWidth="1"/>
    <col min="1266" max="1456" width="7.5703125" style="188"/>
    <col min="1457" max="1457" width="1.5703125" style="188" customWidth="1"/>
    <col min="1458" max="1461" width="3.5703125" style="188" customWidth="1"/>
    <col min="1462" max="1465" width="5.42578125" style="188" customWidth="1"/>
    <col min="1466" max="1481" width="4" style="188" customWidth="1"/>
    <col min="1482" max="1483" width="3.42578125" style="188" customWidth="1"/>
    <col min="1484" max="1521" width="3.5703125" style="188" customWidth="1"/>
    <col min="1522" max="1712" width="7.5703125" style="188"/>
    <col min="1713" max="1713" width="1.5703125" style="188" customWidth="1"/>
    <col min="1714" max="1717" width="3.5703125" style="188" customWidth="1"/>
    <col min="1718" max="1721" width="5.42578125" style="188" customWidth="1"/>
    <col min="1722" max="1737" width="4" style="188" customWidth="1"/>
    <col min="1738" max="1739" width="3.42578125" style="188" customWidth="1"/>
    <col min="1740" max="1777" width="3.5703125" style="188" customWidth="1"/>
    <col min="1778" max="1968" width="7.5703125" style="188"/>
    <col min="1969" max="1969" width="1.5703125" style="188" customWidth="1"/>
    <col min="1970" max="1973" width="3.5703125" style="188" customWidth="1"/>
    <col min="1974" max="1977" width="5.42578125" style="188" customWidth="1"/>
    <col min="1978" max="1993" width="4" style="188" customWidth="1"/>
    <col min="1994" max="1995" width="3.42578125" style="188" customWidth="1"/>
    <col min="1996" max="2033" width="3.5703125" style="188" customWidth="1"/>
    <col min="2034" max="2224" width="7.5703125" style="188"/>
    <col min="2225" max="2225" width="1.5703125" style="188" customWidth="1"/>
    <col min="2226" max="2229" width="3.5703125" style="188" customWidth="1"/>
    <col min="2230" max="2233" width="5.42578125" style="188" customWidth="1"/>
    <col min="2234" max="2249" width="4" style="188" customWidth="1"/>
    <col min="2250" max="2251" width="3.42578125" style="188" customWidth="1"/>
    <col min="2252" max="2289" width="3.5703125" style="188" customWidth="1"/>
    <col min="2290" max="2480" width="7.5703125" style="188"/>
    <col min="2481" max="2481" width="1.5703125" style="188" customWidth="1"/>
    <col min="2482" max="2485" width="3.5703125" style="188" customWidth="1"/>
    <col min="2486" max="2489" width="5.42578125" style="188" customWidth="1"/>
    <col min="2490" max="2505" width="4" style="188" customWidth="1"/>
    <col min="2506" max="2507" width="3.42578125" style="188" customWidth="1"/>
    <col min="2508" max="2545" width="3.5703125" style="188" customWidth="1"/>
    <col min="2546" max="2736" width="7.5703125" style="188"/>
    <col min="2737" max="2737" width="1.5703125" style="188" customWidth="1"/>
    <col min="2738" max="2741" width="3.5703125" style="188" customWidth="1"/>
    <col min="2742" max="2745" width="5.42578125" style="188" customWidth="1"/>
    <col min="2746" max="2761" width="4" style="188" customWidth="1"/>
    <col min="2762" max="2763" width="3.42578125" style="188" customWidth="1"/>
    <col min="2764" max="2801" width="3.5703125" style="188" customWidth="1"/>
    <col min="2802" max="2992" width="7.5703125" style="188"/>
    <col min="2993" max="2993" width="1.5703125" style="188" customWidth="1"/>
    <col min="2994" max="2997" width="3.5703125" style="188" customWidth="1"/>
    <col min="2998" max="3001" width="5.42578125" style="188" customWidth="1"/>
    <col min="3002" max="3017" width="4" style="188" customWidth="1"/>
    <col min="3018" max="3019" width="3.42578125" style="188" customWidth="1"/>
    <col min="3020" max="3057" width="3.5703125" style="188" customWidth="1"/>
    <col min="3058" max="3248" width="7.5703125" style="188"/>
    <col min="3249" max="3249" width="1.5703125" style="188" customWidth="1"/>
    <col min="3250" max="3253" width="3.5703125" style="188" customWidth="1"/>
    <col min="3254" max="3257" width="5.42578125" style="188" customWidth="1"/>
    <col min="3258" max="3273" width="4" style="188" customWidth="1"/>
    <col min="3274" max="3275" width="3.42578125" style="188" customWidth="1"/>
    <col min="3276" max="3313" width="3.5703125" style="188" customWidth="1"/>
    <col min="3314" max="3504" width="7.5703125" style="188"/>
    <col min="3505" max="3505" width="1.5703125" style="188" customWidth="1"/>
    <col min="3506" max="3509" width="3.5703125" style="188" customWidth="1"/>
    <col min="3510" max="3513" width="5.42578125" style="188" customWidth="1"/>
    <col min="3514" max="3529" width="4" style="188" customWidth="1"/>
    <col min="3530" max="3531" width="3.42578125" style="188" customWidth="1"/>
    <col min="3532" max="3569" width="3.5703125" style="188" customWidth="1"/>
    <col min="3570" max="3760" width="7.5703125" style="188"/>
    <col min="3761" max="3761" width="1.5703125" style="188" customWidth="1"/>
    <col min="3762" max="3765" width="3.5703125" style="188" customWidth="1"/>
    <col min="3766" max="3769" width="5.42578125" style="188" customWidth="1"/>
    <col min="3770" max="3785" width="4" style="188" customWidth="1"/>
    <col min="3786" max="3787" width="3.42578125" style="188" customWidth="1"/>
    <col min="3788" max="3825" width="3.5703125" style="188" customWidth="1"/>
    <col min="3826" max="4016" width="7.5703125" style="188"/>
    <col min="4017" max="4017" width="1.5703125" style="188" customWidth="1"/>
    <col min="4018" max="4021" width="3.5703125" style="188" customWidth="1"/>
    <col min="4022" max="4025" width="5.42578125" style="188" customWidth="1"/>
    <col min="4026" max="4041" width="4" style="188" customWidth="1"/>
    <col min="4042" max="4043" width="3.42578125" style="188" customWidth="1"/>
    <col min="4044" max="4081" width="3.5703125" style="188" customWidth="1"/>
    <col min="4082" max="4272" width="7.5703125" style="188"/>
    <col min="4273" max="4273" width="1.5703125" style="188" customWidth="1"/>
    <col min="4274" max="4277" width="3.5703125" style="188" customWidth="1"/>
    <col min="4278" max="4281" width="5.42578125" style="188" customWidth="1"/>
    <col min="4282" max="4297" width="4" style="188" customWidth="1"/>
    <col min="4298" max="4299" width="3.42578125" style="188" customWidth="1"/>
    <col min="4300" max="4337" width="3.5703125" style="188" customWidth="1"/>
    <col min="4338" max="4528" width="7.5703125" style="188"/>
    <col min="4529" max="4529" width="1.5703125" style="188" customWidth="1"/>
    <col min="4530" max="4533" width="3.5703125" style="188" customWidth="1"/>
    <col min="4534" max="4537" width="5.42578125" style="188" customWidth="1"/>
    <col min="4538" max="4553" width="4" style="188" customWidth="1"/>
    <col min="4554" max="4555" width="3.42578125" style="188" customWidth="1"/>
    <col min="4556" max="4593" width="3.5703125" style="188" customWidth="1"/>
    <col min="4594" max="4784" width="7.5703125" style="188"/>
    <col min="4785" max="4785" width="1.5703125" style="188" customWidth="1"/>
    <col min="4786" max="4789" width="3.5703125" style="188" customWidth="1"/>
    <col min="4790" max="4793" width="5.42578125" style="188" customWidth="1"/>
    <col min="4794" max="4809" width="4" style="188" customWidth="1"/>
    <col min="4810" max="4811" width="3.42578125" style="188" customWidth="1"/>
    <col min="4812" max="4849" width="3.5703125" style="188" customWidth="1"/>
    <col min="4850" max="5040" width="7.5703125" style="188"/>
    <col min="5041" max="5041" width="1.5703125" style="188" customWidth="1"/>
    <col min="5042" max="5045" width="3.5703125" style="188" customWidth="1"/>
    <col min="5046" max="5049" width="5.42578125" style="188" customWidth="1"/>
    <col min="5050" max="5065" width="4" style="188" customWidth="1"/>
    <col min="5066" max="5067" width="3.42578125" style="188" customWidth="1"/>
    <col min="5068" max="5105" width="3.5703125" style="188" customWidth="1"/>
    <col min="5106" max="5296" width="7.5703125" style="188"/>
    <col min="5297" max="5297" width="1.5703125" style="188" customWidth="1"/>
    <col min="5298" max="5301" width="3.5703125" style="188" customWidth="1"/>
    <col min="5302" max="5305" width="5.42578125" style="188" customWidth="1"/>
    <col min="5306" max="5321" width="4" style="188" customWidth="1"/>
    <col min="5322" max="5323" width="3.42578125" style="188" customWidth="1"/>
    <col min="5324" max="5361" width="3.5703125" style="188" customWidth="1"/>
    <col min="5362" max="5552" width="7.5703125" style="188"/>
    <col min="5553" max="5553" width="1.5703125" style="188" customWidth="1"/>
    <col min="5554" max="5557" width="3.5703125" style="188" customWidth="1"/>
    <col min="5558" max="5561" width="5.42578125" style="188" customWidth="1"/>
    <col min="5562" max="5577" width="4" style="188" customWidth="1"/>
    <col min="5578" max="5579" width="3.42578125" style="188" customWidth="1"/>
    <col min="5580" max="5617" width="3.5703125" style="188" customWidth="1"/>
    <col min="5618" max="5808" width="7.5703125" style="188"/>
    <col min="5809" max="5809" width="1.5703125" style="188" customWidth="1"/>
    <col min="5810" max="5813" width="3.5703125" style="188" customWidth="1"/>
    <col min="5814" max="5817" width="5.42578125" style="188" customWidth="1"/>
    <col min="5818" max="5833" width="4" style="188" customWidth="1"/>
    <col min="5834" max="5835" width="3.42578125" style="188" customWidth="1"/>
    <col min="5836" max="5873" width="3.5703125" style="188" customWidth="1"/>
    <col min="5874" max="6064" width="7.5703125" style="188"/>
    <col min="6065" max="6065" width="1.5703125" style="188" customWidth="1"/>
    <col min="6066" max="6069" width="3.5703125" style="188" customWidth="1"/>
    <col min="6070" max="6073" width="5.42578125" style="188" customWidth="1"/>
    <col min="6074" max="6089" width="4" style="188" customWidth="1"/>
    <col min="6090" max="6091" width="3.42578125" style="188" customWidth="1"/>
    <col min="6092" max="6129" width="3.5703125" style="188" customWidth="1"/>
    <col min="6130" max="6320" width="7.5703125" style="188"/>
    <col min="6321" max="6321" width="1.5703125" style="188" customWidth="1"/>
    <col min="6322" max="6325" width="3.5703125" style="188" customWidth="1"/>
    <col min="6326" max="6329" width="5.42578125" style="188" customWidth="1"/>
    <col min="6330" max="6345" width="4" style="188" customWidth="1"/>
    <col min="6346" max="6347" width="3.42578125" style="188" customWidth="1"/>
    <col min="6348" max="6385" width="3.5703125" style="188" customWidth="1"/>
    <col min="6386" max="6576" width="7.5703125" style="188"/>
    <col min="6577" max="6577" width="1.5703125" style="188" customWidth="1"/>
    <col min="6578" max="6581" width="3.5703125" style="188" customWidth="1"/>
    <col min="6582" max="6585" width="5.42578125" style="188" customWidth="1"/>
    <col min="6586" max="6601" width="4" style="188" customWidth="1"/>
    <col min="6602" max="6603" width="3.42578125" style="188" customWidth="1"/>
    <col min="6604" max="6641" width="3.5703125" style="188" customWidth="1"/>
    <col min="6642" max="6832" width="7.5703125" style="188"/>
    <col min="6833" max="6833" width="1.5703125" style="188" customWidth="1"/>
    <col min="6834" max="6837" width="3.5703125" style="188" customWidth="1"/>
    <col min="6838" max="6841" width="5.42578125" style="188" customWidth="1"/>
    <col min="6842" max="6857" width="4" style="188" customWidth="1"/>
    <col min="6858" max="6859" width="3.42578125" style="188" customWidth="1"/>
    <col min="6860" max="6897" width="3.5703125" style="188" customWidth="1"/>
    <col min="6898" max="7088" width="7.5703125" style="188"/>
    <col min="7089" max="7089" width="1.5703125" style="188" customWidth="1"/>
    <col min="7090" max="7093" width="3.5703125" style="188" customWidth="1"/>
    <col min="7094" max="7097" width="5.42578125" style="188" customWidth="1"/>
    <col min="7098" max="7113" width="4" style="188" customWidth="1"/>
    <col min="7114" max="7115" width="3.42578125" style="188" customWidth="1"/>
    <col min="7116" max="7153" width="3.5703125" style="188" customWidth="1"/>
    <col min="7154" max="7344" width="7.5703125" style="188"/>
    <col min="7345" max="7345" width="1.5703125" style="188" customWidth="1"/>
    <col min="7346" max="7349" width="3.5703125" style="188" customWidth="1"/>
    <col min="7350" max="7353" width="5.42578125" style="188" customWidth="1"/>
    <col min="7354" max="7369" width="4" style="188" customWidth="1"/>
    <col min="7370" max="7371" width="3.42578125" style="188" customWidth="1"/>
    <col min="7372" max="7409" width="3.5703125" style="188" customWidth="1"/>
    <col min="7410" max="7600" width="7.5703125" style="188"/>
    <col min="7601" max="7601" width="1.5703125" style="188" customWidth="1"/>
    <col min="7602" max="7605" width="3.5703125" style="188" customWidth="1"/>
    <col min="7606" max="7609" width="5.42578125" style="188" customWidth="1"/>
    <col min="7610" max="7625" width="4" style="188" customWidth="1"/>
    <col min="7626" max="7627" width="3.42578125" style="188" customWidth="1"/>
    <col min="7628" max="7665" width="3.5703125" style="188" customWidth="1"/>
    <col min="7666" max="7856" width="7.5703125" style="188"/>
    <col min="7857" max="7857" width="1.5703125" style="188" customWidth="1"/>
    <col min="7858" max="7861" width="3.5703125" style="188" customWidth="1"/>
    <col min="7862" max="7865" width="5.42578125" style="188" customWidth="1"/>
    <col min="7866" max="7881" width="4" style="188" customWidth="1"/>
    <col min="7882" max="7883" width="3.42578125" style="188" customWidth="1"/>
    <col min="7884" max="7921" width="3.5703125" style="188" customWidth="1"/>
    <col min="7922" max="8112" width="7.5703125" style="188"/>
    <col min="8113" max="8113" width="1.5703125" style="188" customWidth="1"/>
    <col min="8114" max="8117" width="3.5703125" style="188" customWidth="1"/>
    <col min="8118" max="8121" width="5.42578125" style="188" customWidth="1"/>
    <col min="8122" max="8137" width="4" style="188" customWidth="1"/>
    <col min="8138" max="8139" width="3.42578125" style="188" customWidth="1"/>
    <col min="8140" max="8177" width="3.5703125" style="188" customWidth="1"/>
    <col min="8178" max="8368" width="7.5703125" style="188"/>
    <col min="8369" max="8369" width="1.5703125" style="188" customWidth="1"/>
    <col min="8370" max="8373" width="3.5703125" style="188" customWidth="1"/>
    <col min="8374" max="8377" width="5.42578125" style="188" customWidth="1"/>
    <col min="8378" max="8393" width="4" style="188" customWidth="1"/>
    <col min="8394" max="8395" width="3.42578125" style="188" customWidth="1"/>
    <col min="8396" max="8433" width="3.5703125" style="188" customWidth="1"/>
    <col min="8434" max="8624" width="7.5703125" style="188"/>
    <col min="8625" max="8625" width="1.5703125" style="188" customWidth="1"/>
    <col min="8626" max="8629" width="3.5703125" style="188" customWidth="1"/>
    <col min="8630" max="8633" width="5.42578125" style="188" customWidth="1"/>
    <col min="8634" max="8649" width="4" style="188" customWidth="1"/>
    <col min="8650" max="8651" width="3.42578125" style="188" customWidth="1"/>
    <col min="8652" max="8689" width="3.5703125" style="188" customWidth="1"/>
    <col min="8690" max="8880" width="7.5703125" style="188"/>
    <col min="8881" max="8881" width="1.5703125" style="188" customWidth="1"/>
    <col min="8882" max="8885" width="3.5703125" style="188" customWidth="1"/>
    <col min="8886" max="8889" width="5.42578125" style="188" customWidth="1"/>
    <col min="8890" max="8905" width="4" style="188" customWidth="1"/>
    <col min="8906" max="8907" width="3.42578125" style="188" customWidth="1"/>
    <col min="8908" max="8945" width="3.5703125" style="188" customWidth="1"/>
    <col min="8946" max="9136" width="7.5703125" style="188"/>
    <col min="9137" max="9137" width="1.5703125" style="188" customWidth="1"/>
    <col min="9138" max="9141" width="3.5703125" style="188" customWidth="1"/>
    <col min="9142" max="9145" width="5.42578125" style="188" customWidth="1"/>
    <col min="9146" max="9161" width="4" style="188" customWidth="1"/>
    <col min="9162" max="9163" width="3.42578125" style="188" customWidth="1"/>
    <col min="9164" max="9201" width="3.5703125" style="188" customWidth="1"/>
    <col min="9202" max="9392" width="7.5703125" style="188"/>
    <col min="9393" max="9393" width="1.5703125" style="188" customWidth="1"/>
    <col min="9394" max="9397" width="3.5703125" style="188" customWidth="1"/>
    <col min="9398" max="9401" width="5.42578125" style="188" customWidth="1"/>
    <col min="9402" max="9417" width="4" style="188" customWidth="1"/>
    <col min="9418" max="9419" width="3.42578125" style="188" customWidth="1"/>
    <col min="9420" max="9457" width="3.5703125" style="188" customWidth="1"/>
    <col min="9458" max="9648" width="7.5703125" style="188"/>
    <col min="9649" max="9649" width="1.5703125" style="188" customWidth="1"/>
    <col min="9650" max="9653" width="3.5703125" style="188" customWidth="1"/>
    <col min="9654" max="9657" width="5.42578125" style="188" customWidth="1"/>
    <col min="9658" max="9673" width="4" style="188" customWidth="1"/>
    <col min="9674" max="9675" width="3.42578125" style="188" customWidth="1"/>
    <col min="9676" max="9713" width="3.5703125" style="188" customWidth="1"/>
    <col min="9714" max="9904" width="7.5703125" style="188"/>
    <col min="9905" max="9905" width="1.5703125" style="188" customWidth="1"/>
    <col min="9906" max="9909" width="3.5703125" style="188" customWidth="1"/>
    <col min="9910" max="9913" width="5.42578125" style="188" customWidth="1"/>
    <col min="9914" max="9929" width="4" style="188" customWidth="1"/>
    <col min="9930" max="9931" width="3.42578125" style="188" customWidth="1"/>
    <col min="9932" max="9969" width="3.5703125" style="188" customWidth="1"/>
    <col min="9970" max="10160" width="7.5703125" style="188"/>
    <col min="10161" max="10161" width="1.5703125" style="188" customWidth="1"/>
    <col min="10162" max="10165" width="3.5703125" style="188" customWidth="1"/>
    <col min="10166" max="10169" width="5.42578125" style="188" customWidth="1"/>
    <col min="10170" max="10185" width="4" style="188" customWidth="1"/>
    <col min="10186" max="10187" width="3.42578125" style="188" customWidth="1"/>
    <col min="10188" max="10225" width="3.5703125" style="188" customWidth="1"/>
    <col min="10226" max="10416" width="7.5703125" style="188"/>
    <col min="10417" max="10417" width="1.5703125" style="188" customWidth="1"/>
    <col min="10418" max="10421" width="3.5703125" style="188" customWidth="1"/>
    <col min="10422" max="10425" width="5.42578125" style="188" customWidth="1"/>
    <col min="10426" max="10441" width="4" style="188" customWidth="1"/>
    <col min="10442" max="10443" width="3.42578125" style="188" customWidth="1"/>
    <col min="10444" max="10481" width="3.5703125" style="188" customWidth="1"/>
    <col min="10482" max="10672" width="7.5703125" style="188"/>
    <col min="10673" max="10673" width="1.5703125" style="188" customWidth="1"/>
    <col min="10674" max="10677" width="3.5703125" style="188" customWidth="1"/>
    <col min="10678" max="10681" width="5.42578125" style="188" customWidth="1"/>
    <col min="10682" max="10697" width="4" style="188" customWidth="1"/>
    <col min="10698" max="10699" width="3.42578125" style="188" customWidth="1"/>
    <col min="10700" max="10737" width="3.5703125" style="188" customWidth="1"/>
    <col min="10738" max="10928" width="7.5703125" style="188"/>
    <col min="10929" max="10929" width="1.5703125" style="188" customWidth="1"/>
    <col min="10930" max="10933" width="3.5703125" style="188" customWidth="1"/>
    <col min="10934" max="10937" width="5.42578125" style="188" customWidth="1"/>
    <col min="10938" max="10953" width="4" style="188" customWidth="1"/>
    <col min="10954" max="10955" width="3.42578125" style="188" customWidth="1"/>
    <col min="10956" max="10993" width="3.5703125" style="188" customWidth="1"/>
    <col min="10994" max="11184" width="7.5703125" style="188"/>
    <col min="11185" max="11185" width="1.5703125" style="188" customWidth="1"/>
    <col min="11186" max="11189" width="3.5703125" style="188" customWidth="1"/>
    <col min="11190" max="11193" width="5.42578125" style="188" customWidth="1"/>
    <col min="11194" max="11209" width="4" style="188" customWidth="1"/>
    <col min="11210" max="11211" width="3.42578125" style="188" customWidth="1"/>
    <col min="11212" max="11249" width="3.5703125" style="188" customWidth="1"/>
    <col min="11250" max="11440" width="7.5703125" style="188"/>
    <col min="11441" max="11441" width="1.5703125" style="188" customWidth="1"/>
    <col min="11442" max="11445" width="3.5703125" style="188" customWidth="1"/>
    <col min="11446" max="11449" width="5.42578125" style="188" customWidth="1"/>
    <col min="11450" max="11465" width="4" style="188" customWidth="1"/>
    <col min="11466" max="11467" width="3.42578125" style="188" customWidth="1"/>
    <col min="11468" max="11505" width="3.5703125" style="188" customWidth="1"/>
    <col min="11506" max="11696" width="7.5703125" style="188"/>
    <col min="11697" max="11697" width="1.5703125" style="188" customWidth="1"/>
    <col min="11698" max="11701" width="3.5703125" style="188" customWidth="1"/>
    <col min="11702" max="11705" width="5.42578125" style="188" customWidth="1"/>
    <col min="11706" max="11721" width="4" style="188" customWidth="1"/>
    <col min="11722" max="11723" width="3.42578125" style="188" customWidth="1"/>
    <col min="11724" max="11761" width="3.5703125" style="188" customWidth="1"/>
    <col min="11762" max="11952" width="7.5703125" style="188"/>
    <col min="11953" max="11953" width="1.5703125" style="188" customWidth="1"/>
    <col min="11954" max="11957" width="3.5703125" style="188" customWidth="1"/>
    <col min="11958" max="11961" width="5.42578125" style="188" customWidth="1"/>
    <col min="11962" max="11977" width="4" style="188" customWidth="1"/>
    <col min="11978" max="11979" width="3.42578125" style="188" customWidth="1"/>
    <col min="11980" max="12017" width="3.5703125" style="188" customWidth="1"/>
    <col min="12018" max="12208" width="7.5703125" style="188"/>
    <col min="12209" max="12209" width="1.5703125" style="188" customWidth="1"/>
    <col min="12210" max="12213" width="3.5703125" style="188" customWidth="1"/>
    <col min="12214" max="12217" width="5.42578125" style="188" customWidth="1"/>
    <col min="12218" max="12233" width="4" style="188" customWidth="1"/>
    <col min="12234" max="12235" width="3.42578125" style="188" customWidth="1"/>
    <col min="12236" max="12273" width="3.5703125" style="188" customWidth="1"/>
    <col min="12274" max="12464" width="7.5703125" style="188"/>
    <col min="12465" max="12465" width="1.5703125" style="188" customWidth="1"/>
    <col min="12466" max="12469" width="3.5703125" style="188" customWidth="1"/>
    <col min="12470" max="12473" width="5.42578125" style="188" customWidth="1"/>
    <col min="12474" max="12489" width="4" style="188" customWidth="1"/>
    <col min="12490" max="12491" width="3.42578125" style="188" customWidth="1"/>
    <col min="12492" max="12529" width="3.5703125" style="188" customWidth="1"/>
    <col min="12530" max="12720" width="7.5703125" style="188"/>
    <col min="12721" max="12721" width="1.5703125" style="188" customWidth="1"/>
    <col min="12722" max="12725" width="3.5703125" style="188" customWidth="1"/>
    <col min="12726" max="12729" width="5.42578125" style="188" customWidth="1"/>
    <col min="12730" max="12745" width="4" style="188" customWidth="1"/>
    <col min="12746" max="12747" width="3.42578125" style="188" customWidth="1"/>
    <col min="12748" max="12785" width="3.5703125" style="188" customWidth="1"/>
    <col min="12786" max="12976" width="7.5703125" style="188"/>
    <col min="12977" max="12977" width="1.5703125" style="188" customWidth="1"/>
    <col min="12978" max="12981" width="3.5703125" style="188" customWidth="1"/>
    <col min="12982" max="12985" width="5.42578125" style="188" customWidth="1"/>
    <col min="12986" max="13001" width="4" style="188" customWidth="1"/>
    <col min="13002" max="13003" width="3.42578125" style="188" customWidth="1"/>
    <col min="13004" max="13041" width="3.5703125" style="188" customWidth="1"/>
    <col min="13042" max="13232" width="7.5703125" style="188"/>
    <col min="13233" max="13233" width="1.5703125" style="188" customWidth="1"/>
    <col min="13234" max="13237" width="3.5703125" style="188" customWidth="1"/>
    <col min="13238" max="13241" width="5.42578125" style="188" customWidth="1"/>
    <col min="13242" max="13257" width="4" style="188" customWidth="1"/>
    <col min="13258" max="13259" width="3.42578125" style="188" customWidth="1"/>
    <col min="13260" max="13297" width="3.5703125" style="188" customWidth="1"/>
    <col min="13298" max="13488" width="7.5703125" style="188"/>
    <col min="13489" max="13489" width="1.5703125" style="188" customWidth="1"/>
    <col min="13490" max="13493" width="3.5703125" style="188" customWidth="1"/>
    <col min="13494" max="13497" width="5.42578125" style="188" customWidth="1"/>
    <col min="13498" max="13513" width="4" style="188" customWidth="1"/>
    <col min="13514" max="13515" width="3.42578125" style="188" customWidth="1"/>
    <col min="13516" max="13553" width="3.5703125" style="188" customWidth="1"/>
    <col min="13554" max="13744" width="7.5703125" style="188"/>
    <col min="13745" max="13745" width="1.5703125" style="188" customWidth="1"/>
    <col min="13746" max="13749" width="3.5703125" style="188" customWidth="1"/>
    <col min="13750" max="13753" width="5.42578125" style="188" customWidth="1"/>
    <col min="13754" max="13769" width="4" style="188" customWidth="1"/>
    <col min="13770" max="13771" width="3.42578125" style="188" customWidth="1"/>
    <col min="13772" max="13809" width="3.5703125" style="188" customWidth="1"/>
    <col min="13810" max="14000" width="7.5703125" style="188"/>
    <col min="14001" max="14001" width="1.5703125" style="188" customWidth="1"/>
    <col min="14002" max="14005" width="3.5703125" style="188" customWidth="1"/>
    <col min="14006" max="14009" width="5.42578125" style="188" customWidth="1"/>
    <col min="14010" max="14025" width="4" style="188" customWidth="1"/>
    <col min="14026" max="14027" width="3.42578125" style="188" customWidth="1"/>
    <col min="14028" max="14065" width="3.5703125" style="188" customWidth="1"/>
    <col min="14066" max="14256" width="7.5703125" style="188"/>
    <col min="14257" max="14257" width="1.5703125" style="188" customWidth="1"/>
    <col min="14258" max="14261" width="3.5703125" style="188" customWidth="1"/>
    <col min="14262" max="14265" width="5.42578125" style="188" customWidth="1"/>
    <col min="14266" max="14281" width="4" style="188" customWidth="1"/>
    <col min="14282" max="14283" width="3.42578125" style="188" customWidth="1"/>
    <col min="14284" max="14321" width="3.5703125" style="188" customWidth="1"/>
    <col min="14322" max="14512" width="7.5703125" style="188"/>
    <col min="14513" max="14513" width="1.5703125" style="188" customWidth="1"/>
    <col min="14514" max="14517" width="3.5703125" style="188" customWidth="1"/>
    <col min="14518" max="14521" width="5.42578125" style="188" customWidth="1"/>
    <col min="14522" max="14537" width="4" style="188" customWidth="1"/>
    <col min="14538" max="14539" width="3.42578125" style="188" customWidth="1"/>
    <col min="14540" max="14577" width="3.5703125" style="188" customWidth="1"/>
    <col min="14578" max="14768" width="7.5703125" style="188"/>
    <col min="14769" max="14769" width="1.5703125" style="188" customWidth="1"/>
    <col min="14770" max="14773" width="3.5703125" style="188" customWidth="1"/>
    <col min="14774" max="14777" width="5.42578125" style="188" customWidth="1"/>
    <col min="14778" max="14793" width="4" style="188" customWidth="1"/>
    <col min="14794" max="14795" width="3.42578125" style="188" customWidth="1"/>
    <col min="14796" max="14833" width="3.5703125" style="188" customWidth="1"/>
    <col min="14834" max="15024" width="7.5703125" style="188"/>
    <col min="15025" max="15025" width="1.5703125" style="188" customWidth="1"/>
    <col min="15026" max="15029" width="3.5703125" style="188" customWidth="1"/>
    <col min="15030" max="15033" width="5.42578125" style="188" customWidth="1"/>
    <col min="15034" max="15049" width="4" style="188" customWidth="1"/>
    <col min="15050" max="15051" width="3.42578125" style="188" customWidth="1"/>
    <col min="15052" max="15089" width="3.5703125" style="188" customWidth="1"/>
    <col min="15090" max="15280" width="7.5703125" style="188"/>
    <col min="15281" max="15281" width="1.5703125" style="188" customWidth="1"/>
    <col min="15282" max="15285" width="3.5703125" style="188" customWidth="1"/>
    <col min="15286" max="15289" width="5.42578125" style="188" customWidth="1"/>
    <col min="15290" max="15305" width="4" style="188" customWidth="1"/>
    <col min="15306" max="15307" width="3.42578125" style="188" customWidth="1"/>
    <col min="15308" max="15345" width="3.5703125" style="188" customWidth="1"/>
    <col min="15346" max="15536" width="7.5703125" style="188"/>
    <col min="15537" max="15537" width="1.5703125" style="188" customWidth="1"/>
    <col min="15538" max="15541" width="3.5703125" style="188" customWidth="1"/>
    <col min="15542" max="15545" width="5.42578125" style="188" customWidth="1"/>
    <col min="15546" max="15561" width="4" style="188" customWidth="1"/>
    <col min="15562" max="15563" width="3.42578125" style="188" customWidth="1"/>
    <col min="15564" max="15601" width="3.5703125" style="188" customWidth="1"/>
    <col min="15602" max="15792" width="7.5703125" style="188"/>
    <col min="15793" max="15793" width="1.5703125" style="188" customWidth="1"/>
    <col min="15794" max="15797" width="3.5703125" style="188" customWidth="1"/>
    <col min="15798" max="15801" width="5.42578125" style="188" customWidth="1"/>
    <col min="15802" max="15817" width="4" style="188" customWidth="1"/>
    <col min="15818" max="15819" width="3.42578125" style="188" customWidth="1"/>
    <col min="15820" max="15857" width="3.5703125" style="188" customWidth="1"/>
    <col min="15858" max="16048" width="7.5703125" style="188"/>
    <col min="16049" max="16049" width="1.5703125" style="188" customWidth="1"/>
    <col min="16050" max="16053" width="3.5703125" style="188" customWidth="1"/>
    <col min="16054" max="16057" width="5.42578125" style="188" customWidth="1"/>
    <col min="16058" max="16073" width="4" style="188" customWidth="1"/>
    <col min="16074" max="16075" width="3.42578125" style="188" customWidth="1"/>
    <col min="16076" max="16113" width="3.5703125" style="188" customWidth="1"/>
    <col min="16114" max="16384" width="7.5703125" style="188"/>
  </cols>
  <sheetData>
    <row r="1" spans="1:37" ht="21.75">
      <c r="A1" s="337" t="s">
        <v>33</v>
      </c>
      <c r="B1" s="337"/>
      <c r="C1" s="337"/>
      <c r="D1" s="337"/>
      <c r="E1" s="337"/>
      <c r="F1" s="337"/>
      <c r="G1" s="337"/>
      <c r="H1" s="337"/>
      <c r="I1" s="337"/>
      <c r="J1" s="337"/>
      <c r="K1" s="337"/>
      <c r="L1" s="184" t="s">
        <v>34</v>
      </c>
      <c r="M1" s="184"/>
      <c r="N1" s="184"/>
      <c r="O1" s="184"/>
      <c r="P1" s="185"/>
      <c r="Q1" s="334" t="s">
        <v>129</v>
      </c>
      <c r="R1" s="334"/>
      <c r="S1" s="334"/>
      <c r="T1" s="334"/>
      <c r="U1" s="334"/>
      <c r="V1" s="334"/>
      <c r="W1" s="184"/>
      <c r="X1" s="186" t="s">
        <v>130</v>
      </c>
      <c r="Y1" s="184"/>
      <c r="Z1" s="331">
        <v>1</v>
      </c>
      <c r="AA1" s="331"/>
      <c r="AB1" s="186" t="s">
        <v>131</v>
      </c>
      <c r="AC1" s="331">
        <v>1</v>
      </c>
      <c r="AD1" s="331"/>
      <c r="AE1" s="187"/>
    </row>
    <row r="2" spans="1:37" ht="21.75">
      <c r="A2" s="337"/>
      <c r="B2" s="337"/>
      <c r="C2" s="337"/>
      <c r="D2" s="337"/>
      <c r="E2" s="337"/>
      <c r="F2" s="337"/>
      <c r="G2" s="337"/>
      <c r="H2" s="337"/>
      <c r="I2" s="337"/>
      <c r="J2" s="337"/>
      <c r="K2" s="337"/>
      <c r="L2" s="186" t="s">
        <v>35</v>
      </c>
      <c r="M2" s="184"/>
      <c r="N2" s="186"/>
      <c r="O2" s="184"/>
      <c r="Q2" s="332">
        <v>42459</v>
      </c>
      <c r="R2" s="332"/>
      <c r="S2" s="332"/>
      <c r="T2" s="332"/>
      <c r="U2" s="186" t="s">
        <v>36</v>
      </c>
      <c r="V2" s="184"/>
      <c r="W2" s="189"/>
      <c r="X2" s="189"/>
      <c r="Y2" s="189"/>
      <c r="Z2" s="332">
        <v>42459</v>
      </c>
      <c r="AA2" s="332"/>
      <c r="AB2" s="332"/>
      <c r="AC2" s="332"/>
      <c r="AD2" s="332"/>
      <c r="AE2" s="187"/>
    </row>
    <row r="3" spans="1:37" ht="21.75">
      <c r="A3" s="338" t="s">
        <v>61</v>
      </c>
      <c r="B3" s="338"/>
      <c r="C3" s="338"/>
      <c r="D3" s="338"/>
      <c r="E3" s="338"/>
      <c r="F3" s="338"/>
      <c r="G3" s="338"/>
      <c r="H3" s="338"/>
      <c r="I3" s="338"/>
      <c r="J3" s="338"/>
      <c r="K3" s="338"/>
      <c r="L3" s="184" t="s">
        <v>38</v>
      </c>
      <c r="M3" s="184"/>
      <c r="N3" s="184"/>
      <c r="O3" s="184"/>
      <c r="P3" s="184"/>
      <c r="R3" s="340">
        <v>23</v>
      </c>
      <c r="S3" s="340"/>
      <c r="T3" s="190" t="s">
        <v>176</v>
      </c>
      <c r="U3" s="333">
        <v>50</v>
      </c>
      <c r="V3" s="333"/>
      <c r="W3" s="191" t="s">
        <v>39</v>
      </c>
      <c r="X3" s="184"/>
      <c r="Y3" s="184"/>
      <c r="Z3" s="184"/>
      <c r="AA3" s="184"/>
      <c r="AB3" s="184"/>
      <c r="AC3" s="184"/>
      <c r="AD3" s="184"/>
      <c r="AE3" s="192"/>
    </row>
    <row r="4" spans="1:37" ht="21.75">
      <c r="A4" s="339" t="s">
        <v>116</v>
      </c>
      <c r="B4" s="339"/>
      <c r="C4" s="339"/>
      <c r="D4" s="339"/>
      <c r="E4" s="339"/>
      <c r="F4" s="339"/>
      <c r="G4" s="339"/>
      <c r="H4" s="339"/>
      <c r="I4" s="339"/>
      <c r="J4" s="339"/>
      <c r="K4" s="339"/>
      <c r="L4" s="184" t="s">
        <v>62</v>
      </c>
      <c r="M4" s="184"/>
      <c r="N4" s="184"/>
      <c r="O4" s="184"/>
      <c r="P4" s="184"/>
      <c r="Q4" s="341" t="s">
        <v>63</v>
      </c>
      <c r="R4" s="341"/>
      <c r="S4" s="184"/>
      <c r="T4" s="184"/>
      <c r="U4" s="184"/>
      <c r="V4" s="184"/>
      <c r="W4" s="184"/>
      <c r="X4" s="184"/>
      <c r="Y4" s="341" t="s">
        <v>64</v>
      </c>
      <c r="Z4" s="341"/>
      <c r="AA4" s="184"/>
      <c r="AB4" s="184"/>
      <c r="AC4" s="184"/>
      <c r="AD4" s="184"/>
      <c r="AE4" s="192"/>
    </row>
    <row r="5" spans="1:37" s="197" customFormat="1" ht="23.1" customHeight="1">
      <c r="A5" s="193" t="s">
        <v>40</v>
      </c>
      <c r="B5" s="194"/>
      <c r="C5" s="194"/>
      <c r="D5" s="194"/>
      <c r="E5" s="194"/>
      <c r="F5" s="195"/>
      <c r="G5" s="272" t="s">
        <v>132</v>
      </c>
      <c r="H5" s="272"/>
      <c r="I5" s="272"/>
      <c r="J5" s="272"/>
      <c r="K5" s="272"/>
      <c r="L5" s="272"/>
      <c r="M5" s="272"/>
      <c r="N5" s="272"/>
      <c r="O5" s="272"/>
      <c r="P5" s="272"/>
      <c r="Q5" s="272"/>
      <c r="R5" s="272"/>
      <c r="S5" s="272"/>
      <c r="T5" s="272"/>
      <c r="U5" s="272"/>
      <c r="V5" s="272"/>
      <c r="W5" s="272"/>
      <c r="X5" s="272"/>
      <c r="Y5" s="272"/>
      <c r="Z5" s="272"/>
      <c r="AA5" s="272"/>
      <c r="AB5" s="272"/>
      <c r="AC5" s="272"/>
      <c r="AD5" s="196"/>
      <c r="AG5" s="198"/>
      <c r="AH5" s="198"/>
      <c r="AI5" s="199"/>
      <c r="AJ5" s="200"/>
      <c r="AK5" s="201"/>
    </row>
    <row r="6" spans="1:37" s="197" customFormat="1" ht="23.1" customHeight="1">
      <c r="A6" s="202" t="s">
        <v>149</v>
      </c>
      <c r="B6" s="203"/>
      <c r="C6" s="203"/>
      <c r="D6" s="203"/>
      <c r="E6" s="203" t="s">
        <v>73</v>
      </c>
      <c r="F6" s="204"/>
      <c r="G6" s="336" t="s">
        <v>156</v>
      </c>
      <c r="H6" s="336"/>
      <c r="I6" s="336"/>
      <c r="J6" s="336"/>
      <c r="K6" s="336"/>
      <c r="L6" s="336"/>
      <c r="M6" s="336"/>
      <c r="N6" s="336"/>
      <c r="O6" s="336"/>
      <c r="P6" s="336"/>
      <c r="Q6" s="336"/>
      <c r="R6" s="336"/>
      <c r="S6" s="336"/>
      <c r="T6" s="336"/>
      <c r="U6" s="336"/>
      <c r="V6" s="336"/>
      <c r="W6" s="336"/>
      <c r="X6" s="336"/>
      <c r="Y6" s="336"/>
      <c r="Z6" s="336"/>
      <c r="AA6" s="336"/>
      <c r="AB6" s="336"/>
      <c r="AC6" s="336"/>
      <c r="AD6" s="196"/>
      <c r="AG6" s="198"/>
      <c r="AH6" s="198"/>
      <c r="AI6" s="199"/>
      <c r="AJ6" s="200"/>
      <c r="AK6" s="201"/>
    </row>
    <row r="7" spans="1:37" s="197" customFormat="1" ht="23.1" customHeight="1">
      <c r="A7" s="193" t="s">
        <v>65</v>
      </c>
      <c r="B7" s="194"/>
      <c r="C7" s="194"/>
      <c r="D7" s="194"/>
      <c r="E7" s="194"/>
      <c r="G7" s="329" t="s">
        <v>41</v>
      </c>
      <c r="H7" s="329"/>
      <c r="I7" s="329"/>
      <c r="J7" s="329"/>
      <c r="K7" s="329"/>
      <c r="L7" s="329"/>
      <c r="M7" s="329"/>
      <c r="N7" s="329"/>
      <c r="O7" s="329"/>
      <c r="P7" s="205" t="s">
        <v>42</v>
      </c>
      <c r="Q7" s="206"/>
      <c r="U7" s="329" t="s">
        <v>116</v>
      </c>
      <c r="V7" s="329"/>
      <c r="W7" s="329"/>
      <c r="X7" s="329"/>
      <c r="Y7" s="329"/>
      <c r="Z7" s="329"/>
      <c r="AA7" s="329"/>
      <c r="AB7" s="329"/>
      <c r="AC7" s="329"/>
      <c r="AD7" s="196"/>
    </row>
    <row r="8" spans="1:37" s="197" customFormat="1" ht="23.1" customHeight="1">
      <c r="A8" s="193" t="s">
        <v>43</v>
      </c>
      <c r="D8" s="335" t="s">
        <v>117</v>
      </c>
      <c r="E8" s="335"/>
      <c r="F8" s="335"/>
      <c r="G8" s="335"/>
      <c r="H8" s="335"/>
      <c r="I8" s="335"/>
      <c r="J8" s="335"/>
      <c r="K8" s="335"/>
      <c r="L8" s="327" t="s">
        <v>44</v>
      </c>
      <c r="M8" s="327"/>
      <c r="N8" s="327"/>
      <c r="O8" s="207"/>
      <c r="P8" s="335">
        <v>1234567</v>
      </c>
      <c r="Q8" s="335"/>
      <c r="R8" s="335"/>
      <c r="S8" s="335"/>
      <c r="T8" s="335"/>
      <c r="U8" s="335"/>
      <c r="V8" s="335"/>
      <c r="W8" s="328" t="s">
        <v>45</v>
      </c>
      <c r="X8" s="328"/>
      <c r="Y8" s="329" t="s">
        <v>118</v>
      </c>
      <c r="Z8" s="329"/>
      <c r="AA8" s="329"/>
      <c r="AB8" s="329"/>
      <c r="AC8" s="329"/>
      <c r="AD8" s="196"/>
      <c r="AE8" s="208"/>
    </row>
    <row r="9" spans="1:37" s="197" customFormat="1" ht="23.1" customHeight="1">
      <c r="A9" s="209" t="s">
        <v>47</v>
      </c>
      <c r="B9" s="196"/>
      <c r="C9" s="194"/>
      <c r="D9" s="321">
        <v>0</v>
      </c>
      <c r="E9" s="321"/>
      <c r="F9" s="210" t="s">
        <v>37</v>
      </c>
      <c r="G9" s="321">
        <v>600</v>
      </c>
      <c r="H9" s="321"/>
      <c r="I9" s="330" t="s">
        <v>23</v>
      </c>
      <c r="J9" s="330"/>
      <c r="N9" s="211" t="s">
        <v>48</v>
      </c>
      <c r="O9" s="321">
        <v>1E-3</v>
      </c>
      <c r="P9" s="322"/>
      <c r="Q9" s="322"/>
      <c r="R9" s="322"/>
      <c r="S9" s="212" t="str">
        <f>I9</f>
        <v>g</v>
      </c>
      <c r="T9" s="195"/>
      <c r="U9" s="195"/>
      <c r="V9" s="195"/>
      <c r="W9" s="213"/>
      <c r="X9" s="326"/>
      <c r="Y9" s="326"/>
      <c r="Z9" s="326"/>
      <c r="AA9" s="326"/>
      <c r="AB9" s="196"/>
      <c r="AC9" s="196"/>
      <c r="AD9" s="196"/>
    </row>
    <row r="10" spans="1:37" s="197" customFormat="1" ht="23.1" customHeight="1">
      <c r="A10" s="214" t="s">
        <v>66</v>
      </c>
      <c r="B10" s="214"/>
      <c r="C10" s="214"/>
      <c r="D10" s="214"/>
      <c r="E10" s="214"/>
      <c r="F10" s="209"/>
      <c r="G10" s="209"/>
      <c r="H10" s="209" t="s">
        <v>67</v>
      </c>
      <c r="J10" s="215"/>
      <c r="L10" s="209" t="s">
        <v>68</v>
      </c>
      <c r="N10" s="209"/>
      <c r="O10" s="216"/>
      <c r="P10" s="217"/>
      <c r="Q10" s="218"/>
      <c r="R10" s="219"/>
      <c r="S10" s="220"/>
      <c r="T10" s="221"/>
      <c r="U10" s="221"/>
      <c r="V10" s="221"/>
      <c r="W10" s="222"/>
      <c r="X10" s="222"/>
      <c r="Y10" s="222"/>
      <c r="Z10" s="222"/>
      <c r="AA10" s="222"/>
      <c r="AB10" s="222"/>
      <c r="AC10" s="222"/>
      <c r="AD10" s="196"/>
      <c r="AE10" s="208"/>
    </row>
    <row r="11" spans="1:37" s="197" customFormat="1" ht="6.95" customHeight="1">
      <c r="A11" s="223"/>
      <c r="B11" s="223"/>
      <c r="C11" s="223"/>
      <c r="D11" s="224"/>
      <c r="E11" s="224"/>
      <c r="F11" s="224"/>
      <c r="G11" s="224"/>
      <c r="H11" s="224"/>
      <c r="I11" s="224"/>
      <c r="J11" s="224"/>
      <c r="K11" s="224"/>
      <c r="L11" s="224"/>
      <c r="M11" s="224"/>
      <c r="N11" s="224"/>
      <c r="O11" s="224"/>
      <c r="P11" s="194"/>
      <c r="Q11" s="194"/>
      <c r="R11" s="194"/>
      <c r="S11" s="194"/>
      <c r="T11" s="194"/>
      <c r="U11" s="194"/>
      <c r="V11" s="194"/>
      <c r="W11" s="194"/>
      <c r="X11" s="194"/>
      <c r="Y11" s="194"/>
      <c r="Z11" s="194"/>
      <c r="AA11" s="196"/>
      <c r="AB11" s="196"/>
      <c r="AC11" s="196"/>
      <c r="AD11" s="196"/>
      <c r="AE11" s="208"/>
    </row>
    <row r="12" spans="1:37" s="197" customFormat="1" ht="23.1" customHeight="1">
      <c r="A12" s="209" t="s">
        <v>150</v>
      </c>
      <c r="B12" s="209"/>
      <c r="C12" s="209"/>
      <c r="D12" s="209"/>
      <c r="E12" s="209"/>
      <c r="F12" s="209"/>
      <c r="G12" s="225" t="s">
        <v>73</v>
      </c>
      <c r="H12" s="302" t="s">
        <v>16</v>
      </c>
      <c r="I12" s="302"/>
      <c r="J12" s="302"/>
      <c r="K12" s="302"/>
      <c r="L12" s="302"/>
      <c r="M12" s="302"/>
      <c r="N12" s="302"/>
      <c r="O12" s="196"/>
      <c r="P12" s="196"/>
      <c r="Q12" s="193"/>
      <c r="R12" s="210" t="s">
        <v>46</v>
      </c>
      <c r="S12" s="210"/>
      <c r="T12" s="194"/>
      <c r="U12" s="301">
        <v>43070</v>
      </c>
      <c r="V12" s="302"/>
      <c r="W12" s="302"/>
      <c r="X12" s="302"/>
      <c r="Y12" s="302"/>
      <c r="Z12" s="302"/>
      <c r="AA12" s="196"/>
      <c r="AB12" s="196"/>
      <c r="AC12" s="196"/>
      <c r="AD12" s="196"/>
      <c r="AE12" s="226"/>
    </row>
    <row r="13" spans="1:37" s="197" customFormat="1" ht="23.1" customHeight="1">
      <c r="A13" s="209" t="s">
        <v>150</v>
      </c>
      <c r="B13" s="209"/>
      <c r="C13" s="209"/>
      <c r="D13" s="209"/>
      <c r="E13" s="209"/>
      <c r="F13" s="209"/>
      <c r="G13" s="225" t="s">
        <v>73</v>
      </c>
      <c r="H13" s="303" t="s">
        <v>17</v>
      </c>
      <c r="I13" s="303"/>
      <c r="J13" s="303"/>
      <c r="K13" s="303"/>
      <c r="L13" s="303"/>
      <c r="M13" s="303"/>
      <c r="N13" s="303"/>
      <c r="O13" s="196"/>
      <c r="P13" s="196"/>
      <c r="Q13" s="193"/>
      <c r="R13" s="210" t="s">
        <v>46</v>
      </c>
      <c r="S13" s="210"/>
      <c r="T13" s="194"/>
      <c r="U13" s="304">
        <v>43070</v>
      </c>
      <c r="V13" s="303"/>
      <c r="W13" s="303"/>
      <c r="X13" s="303"/>
      <c r="Y13" s="303"/>
      <c r="Z13" s="303"/>
      <c r="AA13" s="196"/>
      <c r="AB13" s="196"/>
      <c r="AC13" s="196"/>
      <c r="AD13" s="196"/>
    </row>
    <row r="14" spans="1:37" s="197" customFormat="1" ht="23.1" customHeight="1">
      <c r="A14" s="209" t="s">
        <v>150</v>
      </c>
      <c r="B14" s="209"/>
      <c r="C14" s="209"/>
      <c r="D14" s="209"/>
      <c r="E14" s="209"/>
      <c r="F14" s="209"/>
      <c r="G14" s="225" t="s">
        <v>73</v>
      </c>
      <c r="H14" s="303" t="s">
        <v>162</v>
      </c>
      <c r="I14" s="303"/>
      <c r="J14" s="303"/>
      <c r="K14" s="303"/>
      <c r="L14" s="303"/>
      <c r="M14" s="303"/>
      <c r="N14" s="303"/>
      <c r="O14" s="196"/>
      <c r="P14" s="196"/>
      <c r="Q14" s="193"/>
      <c r="R14" s="210" t="s">
        <v>46</v>
      </c>
      <c r="S14" s="210"/>
      <c r="T14" s="194"/>
      <c r="U14" s="304">
        <v>43141</v>
      </c>
      <c r="V14" s="303"/>
      <c r="W14" s="303"/>
      <c r="X14" s="303"/>
      <c r="Y14" s="303"/>
      <c r="Z14" s="303"/>
      <c r="AA14" s="196"/>
      <c r="AB14" s="196"/>
      <c r="AC14" s="196"/>
      <c r="AD14" s="196"/>
    </row>
    <row r="15" spans="1:37" s="197" customFormat="1" ht="23.1" customHeight="1">
      <c r="A15" s="209" t="s">
        <v>150</v>
      </c>
      <c r="B15" s="209"/>
      <c r="C15" s="209"/>
      <c r="D15" s="209"/>
      <c r="E15" s="209"/>
      <c r="F15" s="209"/>
      <c r="G15" s="225" t="s">
        <v>73</v>
      </c>
      <c r="H15" s="303" t="s">
        <v>18</v>
      </c>
      <c r="I15" s="303"/>
      <c r="J15" s="303"/>
      <c r="K15" s="303"/>
      <c r="L15" s="303"/>
      <c r="M15" s="303"/>
      <c r="N15" s="303"/>
      <c r="O15" s="196"/>
      <c r="P15" s="196"/>
      <c r="Q15" s="193"/>
      <c r="R15" s="210" t="s">
        <v>46</v>
      </c>
      <c r="S15" s="210"/>
      <c r="T15" s="194"/>
      <c r="U15" s="304">
        <v>43070</v>
      </c>
      <c r="V15" s="303"/>
      <c r="W15" s="303"/>
      <c r="X15" s="303"/>
      <c r="Y15" s="303"/>
      <c r="Z15" s="303"/>
      <c r="AA15" s="196"/>
      <c r="AB15" s="196"/>
      <c r="AC15" s="196"/>
      <c r="AD15" s="196"/>
    </row>
    <row r="16" spans="1:37" s="197" customFormat="1" ht="23.1" customHeight="1">
      <c r="A16" s="209" t="s">
        <v>150</v>
      </c>
      <c r="B16" s="209"/>
      <c r="C16" s="209"/>
      <c r="D16" s="209"/>
      <c r="E16" s="209"/>
      <c r="F16" s="209"/>
      <c r="G16" s="225" t="s">
        <v>73</v>
      </c>
      <c r="H16" s="303" t="s">
        <v>163</v>
      </c>
      <c r="I16" s="303"/>
      <c r="J16" s="303"/>
      <c r="K16" s="303"/>
      <c r="L16" s="303"/>
      <c r="M16" s="303"/>
      <c r="N16" s="303"/>
      <c r="O16" s="196"/>
      <c r="P16" s="196"/>
      <c r="Q16" s="193"/>
      <c r="R16" s="210" t="s">
        <v>46</v>
      </c>
      <c r="S16" s="210"/>
      <c r="T16" s="194"/>
      <c r="U16" s="304">
        <v>43141</v>
      </c>
      <c r="V16" s="303"/>
      <c r="W16" s="303"/>
      <c r="X16" s="303"/>
      <c r="Y16" s="303"/>
      <c r="Z16" s="303"/>
      <c r="AA16" s="196"/>
      <c r="AB16" s="196"/>
      <c r="AC16" s="196"/>
      <c r="AD16" s="196"/>
    </row>
    <row r="17" spans="1:35" s="197" customFormat="1" ht="23.1" customHeight="1">
      <c r="A17" s="209" t="s">
        <v>150</v>
      </c>
      <c r="B17" s="209"/>
      <c r="C17" s="209"/>
      <c r="D17" s="209"/>
      <c r="E17" s="209"/>
      <c r="F17" s="209"/>
      <c r="G17" s="225" t="s">
        <v>73</v>
      </c>
      <c r="H17" s="303" t="s">
        <v>164</v>
      </c>
      <c r="I17" s="303"/>
      <c r="J17" s="303"/>
      <c r="K17" s="303"/>
      <c r="L17" s="303"/>
      <c r="M17" s="303"/>
      <c r="N17" s="303"/>
      <c r="O17" s="196"/>
      <c r="P17" s="196"/>
      <c r="Q17" s="193"/>
      <c r="R17" s="210" t="s">
        <v>46</v>
      </c>
      <c r="S17" s="210"/>
      <c r="T17" s="194"/>
      <c r="U17" s="304">
        <v>43141</v>
      </c>
      <c r="V17" s="303"/>
      <c r="W17" s="303"/>
      <c r="X17" s="303"/>
      <c r="Y17" s="303"/>
      <c r="Z17" s="303"/>
      <c r="AA17" s="196"/>
      <c r="AB17" s="196"/>
      <c r="AC17" s="196"/>
      <c r="AD17" s="196"/>
    </row>
    <row r="18" spans="1:35" s="197" customFormat="1" ht="23.1" customHeight="1">
      <c r="A18" s="209" t="s">
        <v>150</v>
      </c>
      <c r="B18" s="209"/>
      <c r="C18" s="209"/>
      <c r="D18" s="209"/>
      <c r="E18" s="209"/>
      <c r="F18" s="209"/>
      <c r="G18" s="225" t="s">
        <v>73</v>
      </c>
      <c r="H18" s="303" t="s">
        <v>19</v>
      </c>
      <c r="I18" s="303"/>
      <c r="J18" s="303"/>
      <c r="K18" s="303"/>
      <c r="L18" s="303"/>
      <c r="M18" s="303"/>
      <c r="N18" s="303"/>
      <c r="O18" s="196"/>
      <c r="P18" s="196"/>
      <c r="Q18" s="193"/>
      <c r="R18" s="210" t="s">
        <v>46</v>
      </c>
      <c r="S18" s="210"/>
      <c r="T18" s="194"/>
      <c r="U18" s="304">
        <v>43070</v>
      </c>
      <c r="V18" s="303"/>
      <c r="W18" s="303"/>
      <c r="X18" s="303"/>
      <c r="Y18" s="303"/>
      <c r="Z18" s="303"/>
      <c r="AA18" s="196"/>
      <c r="AB18" s="196"/>
      <c r="AC18" s="196"/>
      <c r="AD18" s="196"/>
    </row>
    <row r="19" spans="1:35" s="197" customFormat="1" ht="23.1" customHeight="1">
      <c r="A19" s="209" t="s">
        <v>150</v>
      </c>
      <c r="B19" s="209"/>
      <c r="C19" s="209"/>
      <c r="D19" s="209"/>
      <c r="E19" s="209"/>
      <c r="F19" s="209"/>
      <c r="G19" s="225" t="s">
        <v>73</v>
      </c>
      <c r="H19" s="303" t="s">
        <v>165</v>
      </c>
      <c r="I19" s="303"/>
      <c r="J19" s="303"/>
      <c r="K19" s="303"/>
      <c r="L19" s="303"/>
      <c r="M19" s="303"/>
      <c r="N19" s="303"/>
      <c r="O19" s="196"/>
      <c r="P19" s="196"/>
      <c r="Q19" s="193"/>
      <c r="R19" s="210" t="s">
        <v>46</v>
      </c>
      <c r="S19" s="210"/>
      <c r="T19" s="194"/>
      <c r="U19" s="304">
        <v>43061</v>
      </c>
      <c r="V19" s="303"/>
      <c r="W19" s="303"/>
      <c r="X19" s="303"/>
      <c r="Y19" s="303"/>
      <c r="Z19" s="303"/>
      <c r="AA19" s="196"/>
      <c r="AB19" s="196"/>
      <c r="AC19" s="196"/>
      <c r="AD19" s="196"/>
    </row>
    <row r="20" spans="1:35" s="197" customFormat="1" ht="22.5" customHeight="1">
      <c r="A20" s="227" t="str">
        <f>[23]Certificate!C22</f>
        <v>Calibration Procedure</v>
      </c>
      <c r="B20" s="227"/>
      <c r="C20" s="227"/>
      <c r="D20" s="227"/>
      <c r="E20" s="227"/>
      <c r="F20" s="227"/>
      <c r="G20" s="228" t="s">
        <v>73</v>
      </c>
      <c r="H20" s="229" t="s">
        <v>143</v>
      </c>
      <c r="I20" s="230"/>
      <c r="J20" s="230"/>
      <c r="K20" s="230"/>
      <c r="L20" s="230"/>
      <c r="M20" s="230"/>
      <c r="N20" s="230"/>
      <c r="W20" s="231"/>
      <c r="X20" s="231"/>
      <c r="Y20" s="231"/>
      <c r="AD20" s="232"/>
    </row>
    <row r="21" spans="1:35" s="197" customFormat="1" ht="18" customHeight="1">
      <c r="W21" s="231"/>
      <c r="X21" s="231"/>
      <c r="Y21" s="231"/>
      <c r="AD21" s="232"/>
    </row>
    <row r="22" spans="1:35" s="197" customFormat="1" ht="18" customHeight="1">
      <c r="A22" s="233" t="s">
        <v>69</v>
      </c>
    </row>
    <row r="23" spans="1:35" s="197" customFormat="1" ht="21.75">
      <c r="A23" s="234" t="s">
        <v>114</v>
      </c>
      <c r="B23" s="235"/>
      <c r="C23" s="235"/>
      <c r="D23" s="236"/>
      <c r="E23" s="237"/>
      <c r="F23" s="237"/>
      <c r="G23" s="237"/>
      <c r="H23" s="237"/>
      <c r="I23" s="237"/>
      <c r="J23" s="237"/>
      <c r="K23" s="237"/>
      <c r="L23" s="237"/>
      <c r="M23" s="237"/>
      <c r="N23" s="234" t="s">
        <v>122</v>
      </c>
      <c r="O23" s="237"/>
      <c r="P23" s="237"/>
      <c r="Q23" s="237"/>
      <c r="R23" s="237"/>
      <c r="S23" s="237"/>
      <c r="T23" s="235"/>
      <c r="U23" s="235"/>
      <c r="V23" s="236"/>
      <c r="W23" s="391"/>
      <c r="X23" s="391"/>
      <c r="Y23" s="392"/>
      <c r="Z23" s="392"/>
      <c r="AA23" s="236"/>
    </row>
    <row r="24" spans="1:35" s="197" customFormat="1" ht="21" customHeight="1">
      <c r="A24" s="288" t="s">
        <v>11</v>
      </c>
      <c r="B24" s="289"/>
      <c r="C24" s="290"/>
      <c r="D24" s="305">
        <v>1</v>
      </c>
      <c r="E24" s="306"/>
      <c r="F24" s="306"/>
      <c r="G24" s="307"/>
      <c r="H24" s="305">
        <v>2</v>
      </c>
      <c r="I24" s="306"/>
      <c r="J24" s="306"/>
      <c r="K24" s="307"/>
      <c r="L24" s="305">
        <v>3</v>
      </c>
      <c r="M24" s="306"/>
      <c r="N24" s="306"/>
      <c r="O24" s="307"/>
      <c r="P24" s="305">
        <v>4</v>
      </c>
      <c r="Q24" s="306"/>
      <c r="R24" s="306"/>
      <c r="S24" s="307"/>
      <c r="T24" s="305">
        <v>5</v>
      </c>
      <c r="U24" s="306"/>
      <c r="V24" s="306"/>
      <c r="W24" s="307"/>
      <c r="X24" s="360" t="s">
        <v>49</v>
      </c>
      <c r="Y24" s="360"/>
      <c r="Z24" s="360"/>
      <c r="AA24" s="360"/>
    </row>
    <row r="25" spans="1:35" s="197" customFormat="1" ht="21" customHeight="1">
      <c r="A25" s="350">
        <f>G9</f>
        <v>600</v>
      </c>
      <c r="B25" s="351"/>
      <c r="C25" s="352"/>
      <c r="D25" s="315"/>
      <c r="E25" s="316"/>
      <c r="F25" s="316"/>
      <c r="G25" s="317"/>
      <c r="H25" s="315"/>
      <c r="I25" s="316"/>
      <c r="J25" s="316"/>
      <c r="K25" s="317"/>
      <c r="L25" s="315"/>
      <c r="M25" s="316"/>
      <c r="N25" s="316"/>
      <c r="O25" s="317"/>
      <c r="P25" s="315"/>
      <c r="Q25" s="316"/>
      <c r="R25" s="316"/>
      <c r="S25" s="317"/>
      <c r="T25" s="315"/>
      <c r="U25" s="316"/>
      <c r="V25" s="316"/>
      <c r="W25" s="317"/>
      <c r="X25" s="360"/>
      <c r="Y25" s="360"/>
      <c r="Z25" s="360"/>
      <c r="AA25" s="360"/>
    </row>
    <row r="26" spans="1:35" s="197" customFormat="1" ht="21" customHeight="1">
      <c r="A26" s="350"/>
      <c r="B26" s="351"/>
      <c r="C26" s="352"/>
      <c r="D26" s="305">
        <v>6</v>
      </c>
      <c r="E26" s="306"/>
      <c r="F26" s="306"/>
      <c r="G26" s="307"/>
      <c r="H26" s="305">
        <v>7</v>
      </c>
      <c r="I26" s="306"/>
      <c r="J26" s="306"/>
      <c r="K26" s="307"/>
      <c r="L26" s="305">
        <v>8</v>
      </c>
      <c r="M26" s="306"/>
      <c r="N26" s="306"/>
      <c r="O26" s="307"/>
      <c r="P26" s="305">
        <v>9</v>
      </c>
      <c r="Q26" s="306"/>
      <c r="R26" s="306"/>
      <c r="S26" s="307"/>
      <c r="T26" s="305">
        <v>10</v>
      </c>
      <c r="U26" s="306"/>
      <c r="V26" s="306"/>
      <c r="W26" s="307"/>
      <c r="X26" s="359" t="e">
        <f>_xlfn.STDEV.S(D25:W25,D27:W27)</f>
        <v>#DIV/0!</v>
      </c>
      <c r="Y26" s="359"/>
      <c r="Z26" s="359"/>
      <c r="AA26" s="359"/>
    </row>
    <row r="27" spans="1:35" s="197" customFormat="1" ht="21" customHeight="1">
      <c r="A27" s="353"/>
      <c r="B27" s="354"/>
      <c r="C27" s="355"/>
      <c r="D27" s="356"/>
      <c r="E27" s="357"/>
      <c r="F27" s="357"/>
      <c r="G27" s="358"/>
      <c r="H27" s="356"/>
      <c r="I27" s="357"/>
      <c r="J27" s="357"/>
      <c r="K27" s="358"/>
      <c r="L27" s="356"/>
      <c r="M27" s="357"/>
      <c r="N27" s="357"/>
      <c r="O27" s="358"/>
      <c r="P27" s="356"/>
      <c r="Q27" s="357"/>
      <c r="R27" s="357"/>
      <c r="S27" s="358"/>
      <c r="T27" s="356"/>
      <c r="U27" s="357"/>
      <c r="V27" s="357"/>
      <c r="W27" s="358"/>
      <c r="X27" s="359"/>
      <c r="Y27" s="359"/>
      <c r="Z27" s="359"/>
      <c r="AA27" s="359"/>
      <c r="AF27" s="238"/>
      <c r="AG27" s="238"/>
      <c r="AH27" s="238"/>
      <c r="AI27" s="238"/>
    </row>
    <row r="28" spans="1:35" s="197" customFormat="1" ht="18" customHeight="1">
      <c r="A28" s="233"/>
    </row>
    <row r="29" spans="1:35" s="197" customFormat="1" ht="21.75" customHeight="1">
      <c r="A29" s="236" t="s">
        <v>108</v>
      </c>
      <c r="B29" s="236"/>
      <c r="C29" s="236"/>
      <c r="D29" s="236"/>
      <c r="E29" s="236"/>
      <c r="F29" s="236"/>
      <c r="G29" s="236"/>
      <c r="H29" s="236"/>
      <c r="I29" s="236"/>
      <c r="J29" s="236"/>
      <c r="K29" s="236"/>
      <c r="L29" s="236"/>
      <c r="M29" s="236"/>
      <c r="N29" s="236" t="s">
        <v>123</v>
      </c>
      <c r="O29" s="236"/>
      <c r="P29" s="236"/>
      <c r="Q29" s="236"/>
      <c r="R29" s="236"/>
      <c r="S29" s="236"/>
      <c r="T29" s="236"/>
      <c r="U29" s="236"/>
      <c r="V29" s="236"/>
      <c r="W29" s="236"/>
      <c r="X29" s="236"/>
      <c r="Y29" s="236"/>
      <c r="Z29" s="236"/>
      <c r="AA29" s="236"/>
    </row>
    <row r="30" spans="1:35" s="197" customFormat="1" ht="21" customHeight="1">
      <c r="A30" s="288" t="s">
        <v>50</v>
      </c>
      <c r="B30" s="289"/>
      <c r="C30" s="290"/>
      <c r="D30" s="312" t="s">
        <v>144</v>
      </c>
      <c r="E30" s="313"/>
      <c r="F30" s="313"/>
      <c r="G30" s="313"/>
      <c r="H30" s="313"/>
      <c r="I30" s="313"/>
      <c r="J30" s="313"/>
      <c r="K30" s="313"/>
      <c r="L30" s="313"/>
      <c r="M30" s="313"/>
      <c r="N30" s="313"/>
      <c r="O30" s="313"/>
      <c r="P30" s="313"/>
      <c r="Q30" s="313"/>
      <c r="R30" s="313"/>
      <c r="S30" s="313"/>
      <c r="T30" s="288" t="s">
        <v>57</v>
      </c>
      <c r="U30" s="289"/>
      <c r="V30" s="289"/>
      <c r="W30" s="290"/>
      <c r="X30" s="361" t="s">
        <v>4</v>
      </c>
      <c r="Y30" s="362"/>
      <c r="Z30" s="362"/>
      <c r="AA30" s="363"/>
      <c r="AB30" s="385" t="s">
        <v>70</v>
      </c>
      <c r="AC30" s="386"/>
      <c r="AD30" s="386"/>
      <c r="AE30" s="387"/>
    </row>
    <row r="31" spans="1:35" s="197" customFormat="1" ht="21" customHeight="1">
      <c r="A31" s="297" t="str">
        <f>I9</f>
        <v>g</v>
      </c>
      <c r="B31" s="298"/>
      <c r="C31" s="299"/>
      <c r="D31" s="288" t="s">
        <v>53</v>
      </c>
      <c r="E31" s="289"/>
      <c r="F31" s="289"/>
      <c r="G31" s="289"/>
      <c r="H31" s="288" t="s">
        <v>54</v>
      </c>
      <c r="I31" s="289"/>
      <c r="J31" s="289"/>
      <c r="K31" s="289"/>
      <c r="L31" s="288" t="s">
        <v>55</v>
      </c>
      <c r="M31" s="289"/>
      <c r="N31" s="289"/>
      <c r="O31" s="289"/>
      <c r="P31" s="288" t="s">
        <v>56</v>
      </c>
      <c r="Q31" s="289"/>
      <c r="R31" s="289"/>
      <c r="S31" s="289"/>
      <c r="T31" s="373"/>
      <c r="U31" s="374"/>
      <c r="V31" s="374"/>
      <c r="W31" s="375"/>
      <c r="X31" s="364"/>
      <c r="Y31" s="365"/>
      <c r="Z31" s="365"/>
      <c r="AA31" s="366"/>
      <c r="AB31" s="388"/>
      <c r="AC31" s="389"/>
      <c r="AD31" s="389"/>
      <c r="AE31" s="390"/>
    </row>
    <row r="32" spans="1:35" s="197" customFormat="1" ht="21" customHeight="1">
      <c r="A32" s="281">
        <f>G8*10%</f>
        <v>0</v>
      </c>
      <c r="B32" s="282"/>
      <c r="C32" s="283"/>
      <c r="D32" s="308"/>
      <c r="E32" s="309"/>
      <c r="F32" s="309"/>
      <c r="G32" s="309"/>
      <c r="H32" s="308"/>
      <c r="I32" s="309"/>
      <c r="J32" s="309"/>
      <c r="K32" s="309"/>
      <c r="L32" s="308"/>
      <c r="M32" s="309"/>
      <c r="N32" s="309"/>
      <c r="O32" s="309"/>
      <c r="P32" s="308"/>
      <c r="Q32" s="309"/>
      <c r="R32" s="309"/>
      <c r="S32" s="309"/>
      <c r="T32" s="379" t="e">
        <f>AVERAGE(D32:S32)</f>
        <v>#DIV/0!</v>
      </c>
      <c r="U32" s="380"/>
      <c r="V32" s="380"/>
      <c r="W32" s="381"/>
      <c r="X32" s="345" t="e">
        <f>_xlfn.STDEV.S(D32:S32)/SQRT(4)</f>
        <v>#DIV/0!</v>
      </c>
      <c r="Y32" s="345"/>
      <c r="Z32" s="345"/>
      <c r="AA32" s="346"/>
      <c r="AB32" s="382" t="e">
        <f>T32-A32</f>
        <v>#DIV/0!</v>
      </c>
      <c r="AC32" s="383"/>
      <c r="AD32" s="383"/>
      <c r="AE32" s="384"/>
    </row>
    <row r="33" spans="1:31" s="197" customFormat="1" ht="21" customHeight="1">
      <c r="A33" s="281">
        <f>G9*10%</f>
        <v>60</v>
      </c>
      <c r="B33" s="282"/>
      <c r="C33" s="283"/>
      <c r="D33" s="284"/>
      <c r="E33" s="285"/>
      <c r="F33" s="285"/>
      <c r="G33" s="285"/>
      <c r="H33" s="284"/>
      <c r="I33" s="285"/>
      <c r="J33" s="285"/>
      <c r="K33" s="285"/>
      <c r="L33" s="284"/>
      <c r="M33" s="285"/>
      <c r="N33" s="285"/>
      <c r="O33" s="285"/>
      <c r="P33" s="284"/>
      <c r="Q33" s="285"/>
      <c r="R33" s="285"/>
      <c r="S33" s="285"/>
      <c r="T33" s="367" t="e">
        <f>AVERAGE(D33:S33)</f>
        <v>#DIV/0!</v>
      </c>
      <c r="U33" s="368"/>
      <c r="V33" s="368"/>
      <c r="W33" s="369"/>
      <c r="X33" s="345" t="e">
        <f t="shared" ref="X33:X42" si="0">_xlfn.STDEV.S(D33:S33)/SQRT(4)</f>
        <v>#DIV/0!</v>
      </c>
      <c r="Y33" s="345"/>
      <c r="Z33" s="345"/>
      <c r="AA33" s="346"/>
      <c r="AB33" s="347" t="e">
        <f>T33-A33</f>
        <v>#DIV/0!</v>
      </c>
      <c r="AC33" s="348"/>
      <c r="AD33" s="348"/>
      <c r="AE33" s="349"/>
    </row>
    <row r="34" spans="1:31" s="197" customFormat="1" ht="21" customHeight="1">
      <c r="A34" s="281">
        <f>G9*20%</f>
        <v>120</v>
      </c>
      <c r="B34" s="282"/>
      <c r="C34" s="283"/>
      <c r="D34" s="284"/>
      <c r="E34" s="285"/>
      <c r="F34" s="285"/>
      <c r="G34" s="285"/>
      <c r="H34" s="284"/>
      <c r="I34" s="285"/>
      <c r="J34" s="285"/>
      <c r="K34" s="285"/>
      <c r="L34" s="284"/>
      <c r="M34" s="285"/>
      <c r="N34" s="285"/>
      <c r="O34" s="285"/>
      <c r="P34" s="284"/>
      <c r="Q34" s="285"/>
      <c r="R34" s="285"/>
      <c r="S34" s="285"/>
      <c r="T34" s="367" t="e">
        <f t="shared" ref="T34:T42" si="1">AVERAGE(D34:S34)</f>
        <v>#DIV/0!</v>
      </c>
      <c r="U34" s="368"/>
      <c r="V34" s="368"/>
      <c r="W34" s="369"/>
      <c r="X34" s="345" t="e">
        <f t="shared" si="0"/>
        <v>#DIV/0!</v>
      </c>
      <c r="Y34" s="345"/>
      <c r="Z34" s="345"/>
      <c r="AA34" s="346"/>
      <c r="AB34" s="347" t="e">
        <f t="shared" ref="AB34:AB42" si="2">T34-A34</f>
        <v>#DIV/0!</v>
      </c>
      <c r="AC34" s="348"/>
      <c r="AD34" s="348"/>
      <c r="AE34" s="349"/>
    </row>
    <row r="35" spans="1:31" s="197" customFormat="1" ht="21" customHeight="1">
      <c r="A35" s="281">
        <f>G9*30%</f>
        <v>180</v>
      </c>
      <c r="B35" s="282"/>
      <c r="C35" s="283"/>
      <c r="D35" s="284"/>
      <c r="E35" s="285"/>
      <c r="F35" s="285"/>
      <c r="G35" s="285"/>
      <c r="H35" s="284"/>
      <c r="I35" s="285"/>
      <c r="J35" s="285"/>
      <c r="K35" s="285"/>
      <c r="L35" s="284"/>
      <c r="M35" s="285"/>
      <c r="N35" s="285"/>
      <c r="O35" s="285"/>
      <c r="P35" s="284"/>
      <c r="Q35" s="285"/>
      <c r="R35" s="285"/>
      <c r="S35" s="285"/>
      <c r="T35" s="367" t="e">
        <f t="shared" si="1"/>
        <v>#DIV/0!</v>
      </c>
      <c r="U35" s="368"/>
      <c r="V35" s="368"/>
      <c r="W35" s="369"/>
      <c r="X35" s="345" t="e">
        <f t="shared" si="0"/>
        <v>#DIV/0!</v>
      </c>
      <c r="Y35" s="345"/>
      <c r="Z35" s="345"/>
      <c r="AA35" s="346"/>
      <c r="AB35" s="347" t="e">
        <f t="shared" si="2"/>
        <v>#DIV/0!</v>
      </c>
      <c r="AC35" s="348"/>
      <c r="AD35" s="348"/>
      <c r="AE35" s="349"/>
    </row>
    <row r="36" spans="1:31" s="197" customFormat="1" ht="21" customHeight="1">
      <c r="A36" s="281">
        <f>G9*40%</f>
        <v>240</v>
      </c>
      <c r="B36" s="282"/>
      <c r="C36" s="283"/>
      <c r="D36" s="284"/>
      <c r="E36" s="285"/>
      <c r="F36" s="285"/>
      <c r="G36" s="285"/>
      <c r="H36" s="284"/>
      <c r="I36" s="285"/>
      <c r="J36" s="285"/>
      <c r="K36" s="285"/>
      <c r="L36" s="284"/>
      <c r="M36" s="285"/>
      <c r="N36" s="285"/>
      <c r="O36" s="285"/>
      <c r="P36" s="284"/>
      <c r="Q36" s="285"/>
      <c r="R36" s="285"/>
      <c r="S36" s="285"/>
      <c r="T36" s="367" t="e">
        <f t="shared" si="1"/>
        <v>#DIV/0!</v>
      </c>
      <c r="U36" s="368"/>
      <c r="V36" s="368"/>
      <c r="W36" s="369"/>
      <c r="X36" s="345" t="e">
        <f t="shared" si="0"/>
        <v>#DIV/0!</v>
      </c>
      <c r="Y36" s="345"/>
      <c r="Z36" s="345"/>
      <c r="AA36" s="346"/>
      <c r="AB36" s="347" t="e">
        <f t="shared" si="2"/>
        <v>#DIV/0!</v>
      </c>
      <c r="AC36" s="348"/>
      <c r="AD36" s="348"/>
      <c r="AE36" s="349"/>
    </row>
    <row r="37" spans="1:31" s="197" customFormat="1" ht="21" customHeight="1">
      <c r="A37" s="281">
        <f>G9*50%</f>
        <v>300</v>
      </c>
      <c r="B37" s="282"/>
      <c r="C37" s="283"/>
      <c r="D37" s="284"/>
      <c r="E37" s="285"/>
      <c r="F37" s="285"/>
      <c r="G37" s="285"/>
      <c r="H37" s="284"/>
      <c r="I37" s="285"/>
      <c r="J37" s="285"/>
      <c r="K37" s="285"/>
      <c r="L37" s="284"/>
      <c r="M37" s="285"/>
      <c r="N37" s="285"/>
      <c r="O37" s="285"/>
      <c r="P37" s="284"/>
      <c r="Q37" s="285"/>
      <c r="R37" s="285"/>
      <c r="S37" s="285"/>
      <c r="T37" s="367" t="e">
        <f t="shared" si="1"/>
        <v>#DIV/0!</v>
      </c>
      <c r="U37" s="368"/>
      <c r="V37" s="368"/>
      <c r="W37" s="369"/>
      <c r="X37" s="345" t="e">
        <f t="shared" si="0"/>
        <v>#DIV/0!</v>
      </c>
      <c r="Y37" s="345"/>
      <c r="Z37" s="345"/>
      <c r="AA37" s="346"/>
      <c r="AB37" s="347" t="e">
        <f t="shared" si="2"/>
        <v>#DIV/0!</v>
      </c>
      <c r="AC37" s="348"/>
      <c r="AD37" s="348"/>
      <c r="AE37" s="349"/>
    </row>
    <row r="38" spans="1:31" s="197" customFormat="1" ht="21" customHeight="1">
      <c r="A38" s="281">
        <f>G9*60%</f>
        <v>360</v>
      </c>
      <c r="B38" s="282"/>
      <c r="C38" s="283"/>
      <c r="D38" s="284"/>
      <c r="E38" s="285"/>
      <c r="F38" s="285"/>
      <c r="G38" s="285"/>
      <c r="H38" s="284"/>
      <c r="I38" s="285"/>
      <c r="J38" s="285"/>
      <c r="K38" s="285"/>
      <c r="L38" s="284"/>
      <c r="M38" s="285"/>
      <c r="N38" s="285"/>
      <c r="O38" s="285"/>
      <c r="P38" s="284"/>
      <c r="Q38" s="285"/>
      <c r="R38" s="285"/>
      <c r="S38" s="285"/>
      <c r="T38" s="367" t="e">
        <f t="shared" si="1"/>
        <v>#DIV/0!</v>
      </c>
      <c r="U38" s="368"/>
      <c r="V38" s="368"/>
      <c r="W38" s="369"/>
      <c r="X38" s="345" t="e">
        <f t="shared" si="0"/>
        <v>#DIV/0!</v>
      </c>
      <c r="Y38" s="345"/>
      <c r="Z38" s="345"/>
      <c r="AA38" s="346"/>
      <c r="AB38" s="347" t="e">
        <f t="shared" si="2"/>
        <v>#DIV/0!</v>
      </c>
      <c r="AC38" s="348"/>
      <c r="AD38" s="348"/>
      <c r="AE38" s="349"/>
    </row>
    <row r="39" spans="1:31" s="197" customFormat="1" ht="21" customHeight="1">
      <c r="A39" s="281">
        <f>G9*70%</f>
        <v>420</v>
      </c>
      <c r="B39" s="282"/>
      <c r="C39" s="283"/>
      <c r="D39" s="284"/>
      <c r="E39" s="285"/>
      <c r="F39" s="285"/>
      <c r="G39" s="285"/>
      <c r="H39" s="284"/>
      <c r="I39" s="285"/>
      <c r="J39" s="285"/>
      <c r="K39" s="285"/>
      <c r="L39" s="284"/>
      <c r="M39" s="285"/>
      <c r="N39" s="285"/>
      <c r="O39" s="285"/>
      <c r="P39" s="284"/>
      <c r="Q39" s="285"/>
      <c r="R39" s="285"/>
      <c r="S39" s="285"/>
      <c r="T39" s="367" t="e">
        <f t="shared" si="1"/>
        <v>#DIV/0!</v>
      </c>
      <c r="U39" s="368"/>
      <c r="V39" s="368"/>
      <c r="W39" s="369"/>
      <c r="X39" s="345" t="e">
        <f t="shared" si="0"/>
        <v>#DIV/0!</v>
      </c>
      <c r="Y39" s="345"/>
      <c r="Z39" s="345"/>
      <c r="AA39" s="346"/>
      <c r="AB39" s="347" t="e">
        <f t="shared" si="2"/>
        <v>#DIV/0!</v>
      </c>
      <c r="AC39" s="348"/>
      <c r="AD39" s="348"/>
      <c r="AE39" s="349"/>
    </row>
    <row r="40" spans="1:31" s="197" customFormat="1" ht="21" customHeight="1">
      <c r="A40" s="281">
        <f>G9*80%</f>
        <v>480</v>
      </c>
      <c r="B40" s="282"/>
      <c r="C40" s="283"/>
      <c r="D40" s="284"/>
      <c r="E40" s="285"/>
      <c r="F40" s="285"/>
      <c r="G40" s="285"/>
      <c r="H40" s="284"/>
      <c r="I40" s="285"/>
      <c r="J40" s="285"/>
      <c r="K40" s="285"/>
      <c r="L40" s="284"/>
      <c r="M40" s="285"/>
      <c r="N40" s="285"/>
      <c r="O40" s="285"/>
      <c r="P40" s="284"/>
      <c r="Q40" s="285"/>
      <c r="R40" s="285"/>
      <c r="S40" s="285"/>
      <c r="T40" s="367" t="e">
        <f t="shared" si="1"/>
        <v>#DIV/0!</v>
      </c>
      <c r="U40" s="368"/>
      <c r="V40" s="368"/>
      <c r="W40" s="369"/>
      <c r="X40" s="345" t="e">
        <f t="shared" si="0"/>
        <v>#DIV/0!</v>
      </c>
      <c r="Y40" s="345"/>
      <c r="Z40" s="345"/>
      <c r="AA40" s="346"/>
      <c r="AB40" s="347" t="e">
        <f t="shared" si="2"/>
        <v>#DIV/0!</v>
      </c>
      <c r="AC40" s="348"/>
      <c r="AD40" s="348"/>
      <c r="AE40" s="349"/>
    </row>
    <row r="41" spans="1:31" s="197" customFormat="1" ht="21" customHeight="1">
      <c r="A41" s="281">
        <f>G9*90%</f>
        <v>540</v>
      </c>
      <c r="B41" s="282"/>
      <c r="C41" s="283"/>
      <c r="D41" s="284"/>
      <c r="E41" s="285"/>
      <c r="F41" s="285"/>
      <c r="G41" s="285"/>
      <c r="H41" s="284"/>
      <c r="I41" s="285"/>
      <c r="J41" s="285"/>
      <c r="K41" s="285"/>
      <c r="L41" s="284"/>
      <c r="M41" s="285"/>
      <c r="N41" s="285"/>
      <c r="O41" s="285"/>
      <c r="P41" s="284"/>
      <c r="Q41" s="285"/>
      <c r="R41" s="285"/>
      <c r="S41" s="285"/>
      <c r="T41" s="367" t="e">
        <f t="shared" si="1"/>
        <v>#DIV/0!</v>
      </c>
      <c r="U41" s="368"/>
      <c r="V41" s="368"/>
      <c r="W41" s="369"/>
      <c r="X41" s="345" t="e">
        <f t="shared" si="0"/>
        <v>#DIV/0!</v>
      </c>
      <c r="Y41" s="345"/>
      <c r="Z41" s="345"/>
      <c r="AA41" s="346"/>
      <c r="AB41" s="347" t="e">
        <f t="shared" si="2"/>
        <v>#DIV/0!</v>
      </c>
      <c r="AC41" s="348"/>
      <c r="AD41" s="348"/>
      <c r="AE41" s="349"/>
    </row>
    <row r="42" spans="1:31" s="197" customFormat="1" ht="21" customHeight="1">
      <c r="A42" s="278">
        <f>G9*100%</f>
        <v>600</v>
      </c>
      <c r="B42" s="279"/>
      <c r="C42" s="280"/>
      <c r="D42" s="286"/>
      <c r="E42" s="287"/>
      <c r="F42" s="287"/>
      <c r="G42" s="287"/>
      <c r="H42" s="286"/>
      <c r="I42" s="287"/>
      <c r="J42" s="287"/>
      <c r="K42" s="287"/>
      <c r="L42" s="286"/>
      <c r="M42" s="287"/>
      <c r="N42" s="287"/>
      <c r="O42" s="287"/>
      <c r="P42" s="286"/>
      <c r="Q42" s="287"/>
      <c r="R42" s="287"/>
      <c r="S42" s="287"/>
      <c r="T42" s="376" t="e">
        <f t="shared" si="1"/>
        <v>#DIV/0!</v>
      </c>
      <c r="U42" s="377"/>
      <c r="V42" s="377"/>
      <c r="W42" s="378"/>
      <c r="X42" s="370" t="e">
        <f t="shared" si="0"/>
        <v>#DIV/0!</v>
      </c>
      <c r="Y42" s="371"/>
      <c r="Z42" s="371"/>
      <c r="AA42" s="372"/>
      <c r="AB42" s="342" t="e">
        <f t="shared" si="2"/>
        <v>#DIV/0!</v>
      </c>
      <c r="AC42" s="343"/>
      <c r="AD42" s="343"/>
      <c r="AE42" s="344"/>
    </row>
    <row r="43" spans="1:31" s="197" customFormat="1" ht="21.75">
      <c r="A43" s="239"/>
      <c r="B43" s="239"/>
      <c r="C43" s="240"/>
      <c r="D43" s="240"/>
      <c r="E43" s="240"/>
      <c r="F43" s="240"/>
      <c r="G43" s="240"/>
      <c r="H43" s="240"/>
      <c r="I43" s="240"/>
      <c r="J43" s="240"/>
      <c r="K43" s="240"/>
      <c r="L43" s="240"/>
      <c r="M43" s="240"/>
      <c r="N43" s="240"/>
      <c r="O43" s="241"/>
      <c r="P43" s="242"/>
      <c r="Q43" s="242"/>
      <c r="R43" s="243"/>
      <c r="S43" s="244"/>
      <c r="T43" s="244"/>
      <c r="U43" s="245"/>
      <c r="V43" s="246"/>
      <c r="W43" s="246"/>
      <c r="X43" s="247"/>
      <c r="Y43" s="247"/>
      <c r="Z43" s="247"/>
      <c r="AA43" s="248"/>
      <c r="AB43" s="238"/>
    </row>
    <row r="44" spans="1:31" s="197" customFormat="1" ht="21.75">
      <c r="A44" s="249" t="s">
        <v>121</v>
      </c>
      <c r="B44" s="249"/>
      <c r="C44" s="249"/>
      <c r="D44" s="249"/>
      <c r="E44" s="249"/>
      <c r="F44" s="249"/>
      <c r="G44" s="249"/>
      <c r="H44" s="220"/>
      <c r="J44" s="197" t="s">
        <v>124</v>
      </c>
      <c r="U44" s="311"/>
      <c r="V44" s="311"/>
      <c r="W44" s="248"/>
      <c r="X44" s="248"/>
      <c r="Y44" s="248"/>
      <c r="Z44" s="248"/>
      <c r="AA44" s="248"/>
      <c r="AB44" s="186" t="s">
        <v>115</v>
      </c>
    </row>
    <row r="45" spans="1:31" ht="18.75" customHeight="1">
      <c r="A45" s="288" t="s">
        <v>51</v>
      </c>
      <c r="B45" s="289"/>
      <c r="C45" s="290"/>
      <c r="D45" s="312" t="s">
        <v>52</v>
      </c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4"/>
      <c r="T45" s="250"/>
      <c r="U45" s="250"/>
      <c r="V45" s="250"/>
      <c r="W45" s="250"/>
      <c r="X45" s="250"/>
      <c r="Y45" s="250"/>
      <c r="Z45" s="250"/>
      <c r="AA45" s="250"/>
      <c r="AB45" s="250"/>
      <c r="AC45" s="250"/>
      <c r="AD45" s="250"/>
    </row>
    <row r="46" spans="1:31" ht="18.75" customHeight="1">
      <c r="A46" s="294">
        <f>G9/4</f>
        <v>150</v>
      </c>
      <c r="B46" s="295"/>
      <c r="C46" s="296"/>
      <c r="D46" s="312" t="s">
        <v>53</v>
      </c>
      <c r="E46" s="313"/>
      <c r="F46" s="313"/>
      <c r="G46" s="314"/>
      <c r="H46" s="312" t="s">
        <v>54</v>
      </c>
      <c r="I46" s="313"/>
      <c r="J46" s="313"/>
      <c r="K46" s="314"/>
      <c r="L46" s="312" t="s">
        <v>55</v>
      </c>
      <c r="M46" s="313"/>
      <c r="N46" s="313"/>
      <c r="O46" s="314"/>
      <c r="P46" s="312" t="s">
        <v>56</v>
      </c>
      <c r="Q46" s="313"/>
      <c r="R46" s="313"/>
      <c r="S46" s="314"/>
      <c r="T46" s="251"/>
      <c r="U46" s="251"/>
      <c r="V46" s="252"/>
      <c r="W46" s="252"/>
      <c r="X46" s="252"/>
      <c r="Y46" s="252"/>
      <c r="Z46" s="253"/>
      <c r="AA46" s="253"/>
      <c r="AB46" s="253"/>
      <c r="AC46" s="253"/>
      <c r="AD46" s="253"/>
    </row>
    <row r="47" spans="1:31" ht="18.75" customHeight="1">
      <c r="A47" s="323" t="s">
        <v>109</v>
      </c>
      <c r="B47" s="324"/>
      <c r="C47" s="325"/>
      <c r="D47" s="315"/>
      <c r="E47" s="316"/>
      <c r="F47" s="316"/>
      <c r="G47" s="317"/>
      <c r="H47" s="318"/>
      <c r="I47" s="319"/>
      <c r="J47" s="319"/>
      <c r="K47" s="319"/>
      <c r="L47" s="318"/>
      <c r="M47" s="319"/>
      <c r="N47" s="319"/>
      <c r="O47" s="320"/>
      <c r="P47" s="310"/>
      <c r="Q47" s="310"/>
      <c r="R47" s="310"/>
      <c r="S47" s="310"/>
      <c r="T47" s="254"/>
      <c r="U47" s="254"/>
      <c r="V47" s="255"/>
      <c r="W47" s="255"/>
      <c r="X47" s="255"/>
      <c r="Y47" s="255"/>
      <c r="Z47" s="256"/>
      <c r="AA47" s="256"/>
      <c r="AB47" s="256"/>
      <c r="AC47" s="256"/>
      <c r="AD47" s="256"/>
    </row>
    <row r="48" spans="1:31" ht="18.75" customHeight="1">
      <c r="A48" s="292" t="s">
        <v>110</v>
      </c>
      <c r="B48" s="292"/>
      <c r="C48" s="292"/>
      <c r="D48" s="310"/>
      <c r="E48" s="310"/>
      <c r="F48" s="310"/>
      <c r="G48" s="310"/>
      <c r="H48" s="310"/>
      <c r="I48" s="310"/>
      <c r="J48" s="310"/>
      <c r="K48" s="310"/>
      <c r="L48" s="310"/>
      <c r="M48" s="310"/>
      <c r="N48" s="310"/>
      <c r="O48" s="310"/>
      <c r="P48" s="310"/>
      <c r="Q48" s="310"/>
      <c r="R48" s="310"/>
      <c r="S48" s="310"/>
      <c r="T48" s="254"/>
      <c r="U48" s="254"/>
      <c r="V48" s="255"/>
      <c r="W48" s="255"/>
      <c r="X48" s="255"/>
      <c r="Y48" s="255"/>
      <c r="Z48" s="256"/>
      <c r="AA48" s="256"/>
      <c r="AB48" s="256"/>
      <c r="AC48" s="256"/>
      <c r="AD48" s="256"/>
    </row>
    <row r="49" spans="1:33" ht="18.75" customHeight="1">
      <c r="A49" s="292" t="s">
        <v>111</v>
      </c>
      <c r="B49" s="292"/>
      <c r="C49" s="292"/>
      <c r="D49" s="310"/>
      <c r="E49" s="310"/>
      <c r="F49" s="310"/>
      <c r="G49" s="310"/>
      <c r="H49" s="310"/>
      <c r="I49" s="310"/>
      <c r="J49" s="310"/>
      <c r="K49" s="310"/>
      <c r="L49" s="310"/>
      <c r="M49" s="310"/>
      <c r="N49" s="310"/>
      <c r="O49" s="310"/>
      <c r="P49" s="310"/>
      <c r="Q49" s="310"/>
      <c r="R49" s="310"/>
      <c r="S49" s="310"/>
      <c r="T49" s="254"/>
      <c r="U49" s="254"/>
      <c r="V49" s="257"/>
      <c r="W49" s="257"/>
      <c r="X49" s="257"/>
      <c r="Y49" s="257"/>
      <c r="Z49" s="257"/>
      <c r="AA49" s="257"/>
      <c r="AB49" s="257"/>
      <c r="AC49" s="257"/>
      <c r="AD49" s="257"/>
      <c r="AE49" s="257"/>
      <c r="AF49" s="257"/>
      <c r="AG49" s="257"/>
    </row>
    <row r="50" spans="1:33" ht="18.75" customHeight="1">
      <c r="A50" s="292" t="s">
        <v>112</v>
      </c>
      <c r="B50" s="292"/>
      <c r="C50" s="292"/>
      <c r="D50" s="310"/>
      <c r="E50" s="310"/>
      <c r="F50" s="310"/>
      <c r="G50" s="310"/>
      <c r="H50" s="310"/>
      <c r="I50" s="310"/>
      <c r="J50" s="310"/>
      <c r="K50" s="310"/>
      <c r="L50" s="310"/>
      <c r="M50" s="310"/>
      <c r="N50" s="310"/>
      <c r="O50" s="310"/>
      <c r="P50" s="310"/>
      <c r="Q50" s="310"/>
      <c r="R50" s="310"/>
      <c r="S50" s="310"/>
      <c r="T50" s="254"/>
      <c r="U50" s="254"/>
      <c r="V50" s="257"/>
      <c r="W50" s="257"/>
      <c r="X50" s="257"/>
      <c r="Y50" s="257"/>
      <c r="Z50" s="257"/>
      <c r="AA50" s="257"/>
      <c r="AB50" s="257"/>
      <c r="AC50" s="257"/>
      <c r="AD50" s="257"/>
      <c r="AE50" s="257"/>
      <c r="AF50" s="257"/>
      <c r="AG50" s="257"/>
    </row>
    <row r="51" spans="1:33" ht="18.75" customHeight="1">
      <c r="A51" s="291" t="s">
        <v>113</v>
      </c>
      <c r="B51" s="291"/>
      <c r="C51" s="291"/>
      <c r="D51" s="293"/>
      <c r="E51" s="293"/>
      <c r="F51" s="293"/>
      <c r="G51" s="293"/>
      <c r="H51" s="293"/>
      <c r="I51" s="293"/>
      <c r="J51" s="293"/>
      <c r="K51" s="293"/>
      <c r="L51" s="293"/>
      <c r="M51" s="293"/>
      <c r="N51" s="293"/>
      <c r="O51" s="293"/>
      <c r="P51" s="293"/>
      <c r="Q51" s="293"/>
      <c r="R51" s="293"/>
      <c r="S51" s="293"/>
      <c r="T51" s="254"/>
      <c r="U51" s="254"/>
      <c r="V51" s="257"/>
      <c r="W51" s="257"/>
      <c r="X51" s="257"/>
      <c r="Y51" s="257"/>
      <c r="Z51" s="257"/>
      <c r="AA51" s="257"/>
      <c r="AB51" s="257"/>
      <c r="AC51" s="257"/>
      <c r="AD51" s="257"/>
      <c r="AE51" s="257"/>
      <c r="AF51" s="257"/>
      <c r="AG51" s="257"/>
    </row>
    <row r="52" spans="1:33" ht="18.75" customHeight="1">
      <c r="A52" s="273" t="s">
        <v>58</v>
      </c>
      <c r="B52" s="274"/>
      <c r="C52" s="274"/>
      <c r="D52" s="274"/>
      <c r="E52" s="275">
        <f>MAX(D47:S51)-MIN(D47:S51)</f>
        <v>0</v>
      </c>
      <c r="F52" s="276"/>
      <c r="G52" s="277"/>
      <c r="V52" s="257"/>
      <c r="W52" s="257"/>
      <c r="X52" s="257"/>
      <c r="Y52" s="257"/>
      <c r="Z52" s="257"/>
      <c r="AA52" s="257"/>
      <c r="AB52" s="257"/>
      <c r="AC52" s="257"/>
      <c r="AD52" s="257"/>
      <c r="AE52" s="257"/>
      <c r="AF52" s="257"/>
      <c r="AG52" s="257"/>
    </row>
    <row r="53" spans="1:33" ht="18.75" customHeight="1">
      <c r="V53" s="257"/>
      <c r="W53" s="257"/>
      <c r="X53" s="257"/>
      <c r="Y53" s="257"/>
      <c r="Z53" s="257"/>
      <c r="AA53" s="257"/>
      <c r="AB53" s="257"/>
      <c r="AC53" s="257"/>
      <c r="AD53" s="257"/>
      <c r="AE53" s="257"/>
      <c r="AF53" s="257"/>
      <c r="AG53" s="257"/>
    </row>
    <row r="54" spans="1:33" ht="18.75" customHeight="1">
      <c r="V54" s="257"/>
      <c r="W54" s="257"/>
      <c r="X54" s="257"/>
      <c r="Y54" s="257"/>
      <c r="Z54" s="257"/>
      <c r="AA54" s="257"/>
      <c r="AB54" s="257"/>
      <c r="AC54" s="257"/>
      <c r="AD54" s="257"/>
      <c r="AE54" s="257"/>
      <c r="AF54" s="257"/>
      <c r="AG54" s="257"/>
    </row>
    <row r="55" spans="1:33" ht="18.75" customHeight="1">
      <c r="A55" s="258" t="s">
        <v>59</v>
      </c>
      <c r="B55" s="258"/>
      <c r="C55" s="258"/>
      <c r="D55" s="258"/>
      <c r="E55" s="201"/>
      <c r="F55" s="300" t="s">
        <v>152</v>
      </c>
      <c r="G55" s="300"/>
      <c r="H55" s="300"/>
      <c r="I55" s="300"/>
      <c r="J55" s="300"/>
      <c r="K55" s="300"/>
      <c r="L55" s="300"/>
      <c r="M55" s="300"/>
      <c r="V55" s="257"/>
      <c r="W55" s="257"/>
      <c r="X55" s="257"/>
      <c r="Y55" s="257"/>
      <c r="Z55" s="257"/>
      <c r="AA55" s="257"/>
      <c r="AB55" s="257"/>
      <c r="AC55" s="257"/>
      <c r="AD55" s="257"/>
      <c r="AE55" s="257"/>
      <c r="AF55" s="257"/>
      <c r="AG55" s="257"/>
    </row>
    <row r="57" spans="1:33" ht="18.75" customHeight="1">
      <c r="D57" s="259"/>
      <c r="E57" s="259"/>
      <c r="F57" s="199" t="s">
        <v>151</v>
      </c>
      <c r="G57" s="200"/>
      <c r="H57" s="201"/>
    </row>
    <row r="58" spans="1:33" ht="18.75" customHeight="1">
      <c r="F58" s="199" t="s">
        <v>152</v>
      </c>
    </row>
    <row r="59" spans="1:33" ht="18.75" customHeight="1">
      <c r="F59" s="199" t="s">
        <v>153</v>
      </c>
    </row>
    <row r="60" spans="1:33" ht="18.75" customHeight="1">
      <c r="F60" s="199" t="s">
        <v>154</v>
      </c>
    </row>
    <row r="61" spans="1:33" ht="18.75" customHeight="1">
      <c r="F61" s="199" t="s">
        <v>155</v>
      </c>
    </row>
  </sheetData>
  <mergeCells count="202">
    <mergeCell ref="T32:W32"/>
    <mergeCell ref="X32:AA32"/>
    <mergeCell ref="AB32:AE32"/>
    <mergeCell ref="U14:Z14"/>
    <mergeCell ref="U15:Z15"/>
    <mergeCell ref="U16:Z16"/>
    <mergeCell ref="U17:Z17"/>
    <mergeCell ref="U18:Z18"/>
    <mergeCell ref="U19:Z19"/>
    <mergeCell ref="AB30:AE31"/>
    <mergeCell ref="W23:X23"/>
    <mergeCell ref="Y23:Z23"/>
    <mergeCell ref="H14:N14"/>
    <mergeCell ref="H15:N15"/>
    <mergeCell ref="H16:N16"/>
    <mergeCell ref="H17:N17"/>
    <mergeCell ref="H18:N18"/>
    <mergeCell ref="H19:N19"/>
    <mergeCell ref="X26:AA27"/>
    <mergeCell ref="X24:AA25"/>
    <mergeCell ref="D45:S45"/>
    <mergeCell ref="X30:AA31"/>
    <mergeCell ref="T33:W33"/>
    <mergeCell ref="T34:W34"/>
    <mergeCell ref="T35:W35"/>
    <mergeCell ref="T36:W36"/>
    <mergeCell ref="T37:W37"/>
    <mergeCell ref="T38:W38"/>
    <mergeCell ref="T39:W39"/>
    <mergeCell ref="X42:AA42"/>
    <mergeCell ref="T24:W24"/>
    <mergeCell ref="T30:W31"/>
    <mergeCell ref="T40:W40"/>
    <mergeCell ref="T41:W41"/>
    <mergeCell ref="T42:W42"/>
    <mergeCell ref="X33:AA33"/>
    <mergeCell ref="H31:K31"/>
    <mergeCell ref="P31:S31"/>
    <mergeCell ref="H36:K36"/>
    <mergeCell ref="H37:K37"/>
    <mergeCell ref="H38:K38"/>
    <mergeCell ref="H39:K39"/>
    <mergeCell ref="L33:O33"/>
    <mergeCell ref="L34:O34"/>
    <mergeCell ref="L35:O35"/>
    <mergeCell ref="L36:O36"/>
    <mergeCell ref="L31:O31"/>
    <mergeCell ref="P33:S33"/>
    <mergeCell ref="P34:S34"/>
    <mergeCell ref="P35:S35"/>
    <mergeCell ref="P36:S36"/>
    <mergeCell ref="A25:C27"/>
    <mergeCell ref="D25:G25"/>
    <mergeCell ref="H25:K25"/>
    <mergeCell ref="L25:O25"/>
    <mergeCell ref="P25:S25"/>
    <mergeCell ref="T25:W25"/>
    <mergeCell ref="D26:G26"/>
    <mergeCell ref="H26:K26"/>
    <mergeCell ref="L26:O26"/>
    <mergeCell ref="P26:S26"/>
    <mergeCell ref="T26:W26"/>
    <mergeCell ref="D27:G27"/>
    <mergeCell ref="H27:K27"/>
    <mergeCell ref="L27:O27"/>
    <mergeCell ref="P27:S27"/>
    <mergeCell ref="T27:W27"/>
    <mergeCell ref="Q4:R4"/>
    <mergeCell ref="AB42:AE42"/>
    <mergeCell ref="X34:AA34"/>
    <mergeCell ref="X35:AA35"/>
    <mergeCell ref="X36:AA36"/>
    <mergeCell ref="X37:AA37"/>
    <mergeCell ref="X38:AA38"/>
    <mergeCell ref="X39:AA39"/>
    <mergeCell ref="X40:AA40"/>
    <mergeCell ref="X41:AA41"/>
    <mergeCell ref="AB33:AE33"/>
    <mergeCell ref="AB34:AE34"/>
    <mergeCell ref="AB35:AE35"/>
    <mergeCell ref="AB36:AE36"/>
    <mergeCell ref="AB37:AE37"/>
    <mergeCell ref="AB38:AE38"/>
    <mergeCell ref="AB39:AE39"/>
    <mergeCell ref="AB40:AE40"/>
    <mergeCell ref="AB41:AE41"/>
    <mergeCell ref="D30:S30"/>
    <mergeCell ref="P40:S40"/>
    <mergeCell ref="P41:S41"/>
    <mergeCell ref="P42:S42"/>
    <mergeCell ref="D31:G31"/>
    <mergeCell ref="A35:C35"/>
    <mergeCell ref="A34:C34"/>
    <mergeCell ref="A33:C33"/>
    <mergeCell ref="X9:AA9"/>
    <mergeCell ref="L8:N8"/>
    <mergeCell ref="W8:X8"/>
    <mergeCell ref="Y8:AC8"/>
    <mergeCell ref="I9:J9"/>
    <mergeCell ref="Z1:AA1"/>
    <mergeCell ref="AC1:AD1"/>
    <mergeCell ref="Z2:AD2"/>
    <mergeCell ref="U3:V3"/>
    <mergeCell ref="Q1:V1"/>
    <mergeCell ref="G7:O7"/>
    <mergeCell ref="U7:AC7"/>
    <mergeCell ref="D8:K8"/>
    <mergeCell ref="G6:AC6"/>
    <mergeCell ref="Q2:T2"/>
    <mergeCell ref="A1:K2"/>
    <mergeCell ref="A3:K3"/>
    <mergeCell ref="A4:K4"/>
    <mergeCell ref="R3:S3"/>
    <mergeCell ref="P8:V8"/>
    <mergeCell ref="Y4:Z4"/>
    <mergeCell ref="D50:G50"/>
    <mergeCell ref="H50:K50"/>
    <mergeCell ref="L50:O50"/>
    <mergeCell ref="P50:S50"/>
    <mergeCell ref="D9:E9"/>
    <mergeCell ref="G9:H9"/>
    <mergeCell ref="O9:R9"/>
    <mergeCell ref="A49:C49"/>
    <mergeCell ref="A48:C48"/>
    <mergeCell ref="A47:C47"/>
    <mergeCell ref="D34:G34"/>
    <mergeCell ref="D35:G35"/>
    <mergeCell ref="D36:G36"/>
    <mergeCell ref="D37:G37"/>
    <mergeCell ref="D38:G38"/>
    <mergeCell ref="D39:G39"/>
    <mergeCell ref="H33:K33"/>
    <mergeCell ref="H34:K34"/>
    <mergeCell ref="H35:K35"/>
    <mergeCell ref="L40:O40"/>
    <mergeCell ref="L41:O41"/>
    <mergeCell ref="L42:O42"/>
    <mergeCell ref="D48:G48"/>
    <mergeCell ref="A30:C30"/>
    <mergeCell ref="L48:O48"/>
    <mergeCell ref="L37:O37"/>
    <mergeCell ref="L38:O38"/>
    <mergeCell ref="L39:O39"/>
    <mergeCell ref="D46:G46"/>
    <mergeCell ref="H46:K46"/>
    <mergeCell ref="L46:O46"/>
    <mergeCell ref="P46:S46"/>
    <mergeCell ref="D47:G47"/>
    <mergeCell ref="H47:K47"/>
    <mergeCell ref="L47:O47"/>
    <mergeCell ref="P47:S47"/>
    <mergeCell ref="P37:S37"/>
    <mergeCell ref="P38:S38"/>
    <mergeCell ref="P39:S39"/>
    <mergeCell ref="A37:C37"/>
    <mergeCell ref="A36:C36"/>
    <mergeCell ref="F55:M55"/>
    <mergeCell ref="U12:Z12"/>
    <mergeCell ref="H13:N13"/>
    <mergeCell ref="U13:Z13"/>
    <mergeCell ref="A24:C24"/>
    <mergeCell ref="H12:N12"/>
    <mergeCell ref="D24:G24"/>
    <mergeCell ref="H24:K24"/>
    <mergeCell ref="L24:O24"/>
    <mergeCell ref="P24:S24"/>
    <mergeCell ref="A32:C32"/>
    <mergeCell ref="D32:G32"/>
    <mergeCell ref="H32:K32"/>
    <mergeCell ref="L32:O32"/>
    <mergeCell ref="P32:S32"/>
    <mergeCell ref="H48:K48"/>
    <mergeCell ref="U44:V44"/>
    <mergeCell ref="P48:S48"/>
    <mergeCell ref="D49:G49"/>
    <mergeCell ref="H49:K49"/>
    <mergeCell ref="L49:O49"/>
    <mergeCell ref="P49:S49"/>
    <mergeCell ref="G5:AC5"/>
    <mergeCell ref="A52:D52"/>
    <mergeCell ref="E52:G52"/>
    <mergeCell ref="A42:C42"/>
    <mergeCell ref="A41:C41"/>
    <mergeCell ref="A40:C40"/>
    <mergeCell ref="D40:G40"/>
    <mergeCell ref="D41:G41"/>
    <mergeCell ref="D42:G42"/>
    <mergeCell ref="H40:K40"/>
    <mergeCell ref="H41:K41"/>
    <mergeCell ref="H42:K42"/>
    <mergeCell ref="A45:C45"/>
    <mergeCell ref="A51:C51"/>
    <mergeCell ref="A50:C50"/>
    <mergeCell ref="D51:G51"/>
    <mergeCell ref="H51:K51"/>
    <mergeCell ref="A46:C46"/>
    <mergeCell ref="L51:O51"/>
    <mergeCell ref="P51:S51"/>
    <mergeCell ref="D33:G33"/>
    <mergeCell ref="A31:C31"/>
    <mergeCell ref="A39:C39"/>
    <mergeCell ref="A38:C38"/>
  </mergeCells>
  <dataValidations disablePrompts="1" count="1">
    <dataValidation type="list" allowBlank="1" showInputMessage="1" showErrorMessage="1" sqref="F55:M55">
      <formula1>$F$57:$F$61</formula1>
    </dataValidation>
  </dataValidations>
  <pageMargins left="0.11811023622047245" right="0.31496062992125984" top="0.74803149606299213" bottom="0.15748031496062992" header="0.31496062992125984" footer="0.31496062992125984"/>
  <pageSetup paperSize="9" scale="67" orientation="portrait" horizontalDpi="1200" verticalDpi="1200" r:id="rId1"/>
  <headerFooter>
    <oddFooter>&amp;R&amp;"Gulim,Regular"&amp;10SP-FMM-04-01 Rev.1
Effective date: 01-Apr-2017</oddFooter>
  </headerFooter>
  <drawing r:id="rId2"/>
  <legacyDrawing r:id="rId3"/>
  <oleObjects>
    <mc:AlternateContent xmlns:mc="http://schemas.openxmlformats.org/markup-compatibility/2006">
      <mc:Choice Requires="x14">
        <oleObject progId="Paint.Picture" shapeId="13326" r:id="rId4">
          <objectPr defaultSize="0" autoPict="0" r:id="rId5">
            <anchor moveWithCells="1">
              <from>
                <xdr:col>19</xdr:col>
                <xdr:colOff>180975</xdr:colOff>
                <xdr:row>44</xdr:row>
                <xdr:rowOff>19050</xdr:rowOff>
              </from>
              <to>
                <xdr:col>24</xdr:col>
                <xdr:colOff>57150</xdr:colOff>
                <xdr:row>48</xdr:row>
                <xdr:rowOff>200025</xdr:rowOff>
              </to>
            </anchor>
          </objectPr>
        </oleObject>
      </mc:Choice>
      <mc:Fallback>
        <oleObject progId="Paint.Picture" shapeId="13326" r:id="rId4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6" name="Check Box 1">
              <controlPr defaultSize="0" autoFill="0" autoLine="0" autoPict="0">
                <anchor moveWithCells="1">
                  <from>
                    <xdr:col>23</xdr:col>
                    <xdr:colOff>19050</xdr:colOff>
                    <xdr:row>3</xdr:row>
                    <xdr:rowOff>104775</xdr:rowOff>
                  </from>
                  <to>
                    <xdr:col>23</xdr:col>
                    <xdr:colOff>190500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7" name="Check Box 2">
              <controlPr defaultSize="0" autoFill="0" autoLine="0" autoPict="0">
                <anchor moveWithCells="1">
                  <from>
                    <xdr:col>15</xdr:col>
                    <xdr:colOff>9525</xdr:colOff>
                    <xdr:row>3</xdr:row>
                    <xdr:rowOff>85725</xdr:rowOff>
                  </from>
                  <to>
                    <xdr:col>15</xdr:col>
                    <xdr:colOff>190500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8" name="Check Box 3">
              <controlPr defaultSize="0" autoFill="0" autoLine="0" autoPict="0">
                <anchor moveWithCells="1">
                  <from>
                    <xdr:col>6</xdr:col>
                    <xdr:colOff>9525</xdr:colOff>
                    <xdr:row>9</xdr:row>
                    <xdr:rowOff>85725</xdr:rowOff>
                  </from>
                  <to>
                    <xdr:col>6</xdr:col>
                    <xdr:colOff>190500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9" name="Check Box 4">
              <controlPr defaultSize="0" autoFill="0" autoLine="0" autoPict="0">
                <anchor moveWithCells="1">
                  <from>
                    <xdr:col>10</xdr:col>
                    <xdr:colOff>9525</xdr:colOff>
                    <xdr:row>9</xdr:row>
                    <xdr:rowOff>85725</xdr:rowOff>
                  </from>
                  <to>
                    <xdr:col>10</xdr:col>
                    <xdr:colOff>190500</xdr:colOff>
                    <xdr:row>10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3399"/>
  </sheetPr>
  <dimension ref="A1:AJ60"/>
  <sheetViews>
    <sheetView view="pageBreakPreview" topLeftCell="A10" zoomScaleNormal="100" zoomScaleSheetLayoutView="100" workbookViewId="0">
      <selection activeCell="K22" sqref="K22"/>
    </sheetView>
  </sheetViews>
  <sheetFormatPr defaultColWidth="9.140625" defaultRowHeight="20.25"/>
  <cols>
    <col min="1" max="9" width="3.7109375" style="22" customWidth="1"/>
    <col min="10" max="13" width="3.42578125" style="22" customWidth="1"/>
    <col min="14" max="14" width="3.7109375" style="22" customWidth="1"/>
    <col min="15" max="21" width="3.42578125" style="22" customWidth="1"/>
    <col min="22" max="22" width="3.7109375" style="22" customWidth="1"/>
    <col min="23" max="28" width="3.42578125" style="22" customWidth="1"/>
    <col min="29" max="31" width="3.7109375" style="22" customWidth="1"/>
    <col min="32" max="256" width="9.140625" style="22"/>
    <col min="257" max="265" width="3.7109375" style="22" customWidth="1"/>
    <col min="266" max="269" width="3.42578125" style="22" customWidth="1"/>
    <col min="270" max="270" width="3.7109375" style="22" customWidth="1"/>
    <col min="271" max="277" width="3.42578125" style="22" customWidth="1"/>
    <col min="278" max="278" width="3.7109375" style="22" customWidth="1"/>
    <col min="279" max="284" width="3.42578125" style="22" customWidth="1"/>
    <col min="285" max="287" width="3.7109375" style="22" customWidth="1"/>
    <col min="288" max="512" width="9.140625" style="22"/>
    <col min="513" max="521" width="3.7109375" style="22" customWidth="1"/>
    <col min="522" max="525" width="3.42578125" style="22" customWidth="1"/>
    <col min="526" max="526" width="3.7109375" style="22" customWidth="1"/>
    <col min="527" max="533" width="3.42578125" style="22" customWidth="1"/>
    <col min="534" max="534" width="3.7109375" style="22" customWidth="1"/>
    <col min="535" max="540" width="3.42578125" style="22" customWidth="1"/>
    <col min="541" max="543" width="3.7109375" style="22" customWidth="1"/>
    <col min="544" max="768" width="9.140625" style="22"/>
    <col min="769" max="777" width="3.7109375" style="22" customWidth="1"/>
    <col min="778" max="781" width="3.42578125" style="22" customWidth="1"/>
    <col min="782" max="782" width="3.7109375" style="22" customWidth="1"/>
    <col min="783" max="789" width="3.42578125" style="22" customWidth="1"/>
    <col min="790" max="790" width="3.7109375" style="22" customWidth="1"/>
    <col min="791" max="796" width="3.42578125" style="22" customWidth="1"/>
    <col min="797" max="799" width="3.7109375" style="22" customWidth="1"/>
    <col min="800" max="1024" width="9.140625" style="22"/>
    <col min="1025" max="1033" width="3.7109375" style="22" customWidth="1"/>
    <col min="1034" max="1037" width="3.42578125" style="22" customWidth="1"/>
    <col min="1038" max="1038" width="3.7109375" style="22" customWidth="1"/>
    <col min="1039" max="1045" width="3.42578125" style="22" customWidth="1"/>
    <col min="1046" max="1046" width="3.7109375" style="22" customWidth="1"/>
    <col min="1047" max="1052" width="3.42578125" style="22" customWidth="1"/>
    <col min="1053" max="1055" width="3.7109375" style="22" customWidth="1"/>
    <col min="1056" max="1280" width="9.140625" style="22"/>
    <col min="1281" max="1289" width="3.7109375" style="22" customWidth="1"/>
    <col min="1290" max="1293" width="3.42578125" style="22" customWidth="1"/>
    <col min="1294" max="1294" width="3.7109375" style="22" customWidth="1"/>
    <col min="1295" max="1301" width="3.42578125" style="22" customWidth="1"/>
    <col min="1302" max="1302" width="3.7109375" style="22" customWidth="1"/>
    <col min="1303" max="1308" width="3.42578125" style="22" customWidth="1"/>
    <col min="1309" max="1311" width="3.7109375" style="22" customWidth="1"/>
    <col min="1312" max="1536" width="9.140625" style="22"/>
    <col min="1537" max="1545" width="3.7109375" style="22" customWidth="1"/>
    <col min="1546" max="1549" width="3.42578125" style="22" customWidth="1"/>
    <col min="1550" max="1550" width="3.7109375" style="22" customWidth="1"/>
    <col min="1551" max="1557" width="3.42578125" style="22" customWidth="1"/>
    <col min="1558" max="1558" width="3.7109375" style="22" customWidth="1"/>
    <col min="1559" max="1564" width="3.42578125" style="22" customWidth="1"/>
    <col min="1565" max="1567" width="3.7109375" style="22" customWidth="1"/>
    <col min="1568" max="1792" width="9.140625" style="22"/>
    <col min="1793" max="1801" width="3.7109375" style="22" customWidth="1"/>
    <col min="1802" max="1805" width="3.42578125" style="22" customWidth="1"/>
    <col min="1806" max="1806" width="3.7109375" style="22" customWidth="1"/>
    <col min="1807" max="1813" width="3.42578125" style="22" customWidth="1"/>
    <col min="1814" max="1814" width="3.7109375" style="22" customWidth="1"/>
    <col min="1815" max="1820" width="3.42578125" style="22" customWidth="1"/>
    <col min="1821" max="1823" width="3.7109375" style="22" customWidth="1"/>
    <col min="1824" max="2048" width="9.140625" style="22"/>
    <col min="2049" max="2057" width="3.7109375" style="22" customWidth="1"/>
    <col min="2058" max="2061" width="3.42578125" style="22" customWidth="1"/>
    <col min="2062" max="2062" width="3.7109375" style="22" customWidth="1"/>
    <col min="2063" max="2069" width="3.42578125" style="22" customWidth="1"/>
    <col min="2070" max="2070" width="3.7109375" style="22" customWidth="1"/>
    <col min="2071" max="2076" width="3.42578125" style="22" customWidth="1"/>
    <col min="2077" max="2079" width="3.7109375" style="22" customWidth="1"/>
    <col min="2080" max="2304" width="9.140625" style="22"/>
    <col min="2305" max="2313" width="3.7109375" style="22" customWidth="1"/>
    <col min="2314" max="2317" width="3.42578125" style="22" customWidth="1"/>
    <col min="2318" max="2318" width="3.7109375" style="22" customWidth="1"/>
    <col min="2319" max="2325" width="3.42578125" style="22" customWidth="1"/>
    <col min="2326" max="2326" width="3.7109375" style="22" customWidth="1"/>
    <col min="2327" max="2332" width="3.42578125" style="22" customWidth="1"/>
    <col min="2333" max="2335" width="3.7109375" style="22" customWidth="1"/>
    <col min="2336" max="2560" width="9.140625" style="22"/>
    <col min="2561" max="2569" width="3.7109375" style="22" customWidth="1"/>
    <col min="2570" max="2573" width="3.42578125" style="22" customWidth="1"/>
    <col min="2574" max="2574" width="3.7109375" style="22" customWidth="1"/>
    <col min="2575" max="2581" width="3.42578125" style="22" customWidth="1"/>
    <col min="2582" max="2582" width="3.7109375" style="22" customWidth="1"/>
    <col min="2583" max="2588" width="3.42578125" style="22" customWidth="1"/>
    <col min="2589" max="2591" width="3.7109375" style="22" customWidth="1"/>
    <col min="2592" max="2816" width="9.140625" style="22"/>
    <col min="2817" max="2825" width="3.7109375" style="22" customWidth="1"/>
    <col min="2826" max="2829" width="3.42578125" style="22" customWidth="1"/>
    <col min="2830" max="2830" width="3.7109375" style="22" customWidth="1"/>
    <col min="2831" max="2837" width="3.42578125" style="22" customWidth="1"/>
    <col min="2838" max="2838" width="3.7109375" style="22" customWidth="1"/>
    <col min="2839" max="2844" width="3.42578125" style="22" customWidth="1"/>
    <col min="2845" max="2847" width="3.7109375" style="22" customWidth="1"/>
    <col min="2848" max="3072" width="9.140625" style="22"/>
    <col min="3073" max="3081" width="3.7109375" style="22" customWidth="1"/>
    <col min="3082" max="3085" width="3.42578125" style="22" customWidth="1"/>
    <col min="3086" max="3086" width="3.7109375" style="22" customWidth="1"/>
    <col min="3087" max="3093" width="3.42578125" style="22" customWidth="1"/>
    <col min="3094" max="3094" width="3.7109375" style="22" customWidth="1"/>
    <col min="3095" max="3100" width="3.42578125" style="22" customWidth="1"/>
    <col min="3101" max="3103" width="3.7109375" style="22" customWidth="1"/>
    <col min="3104" max="3328" width="9.140625" style="22"/>
    <col min="3329" max="3337" width="3.7109375" style="22" customWidth="1"/>
    <col min="3338" max="3341" width="3.42578125" style="22" customWidth="1"/>
    <col min="3342" max="3342" width="3.7109375" style="22" customWidth="1"/>
    <col min="3343" max="3349" width="3.42578125" style="22" customWidth="1"/>
    <col min="3350" max="3350" width="3.7109375" style="22" customWidth="1"/>
    <col min="3351" max="3356" width="3.42578125" style="22" customWidth="1"/>
    <col min="3357" max="3359" width="3.7109375" style="22" customWidth="1"/>
    <col min="3360" max="3584" width="9.140625" style="22"/>
    <col min="3585" max="3593" width="3.7109375" style="22" customWidth="1"/>
    <col min="3594" max="3597" width="3.42578125" style="22" customWidth="1"/>
    <col min="3598" max="3598" width="3.7109375" style="22" customWidth="1"/>
    <col min="3599" max="3605" width="3.42578125" style="22" customWidth="1"/>
    <col min="3606" max="3606" width="3.7109375" style="22" customWidth="1"/>
    <col min="3607" max="3612" width="3.42578125" style="22" customWidth="1"/>
    <col min="3613" max="3615" width="3.7109375" style="22" customWidth="1"/>
    <col min="3616" max="3840" width="9.140625" style="22"/>
    <col min="3841" max="3849" width="3.7109375" style="22" customWidth="1"/>
    <col min="3850" max="3853" width="3.42578125" style="22" customWidth="1"/>
    <col min="3854" max="3854" width="3.7109375" style="22" customWidth="1"/>
    <col min="3855" max="3861" width="3.42578125" style="22" customWidth="1"/>
    <col min="3862" max="3862" width="3.7109375" style="22" customWidth="1"/>
    <col min="3863" max="3868" width="3.42578125" style="22" customWidth="1"/>
    <col min="3869" max="3871" width="3.7109375" style="22" customWidth="1"/>
    <col min="3872" max="4096" width="9.140625" style="22"/>
    <col min="4097" max="4105" width="3.7109375" style="22" customWidth="1"/>
    <col min="4106" max="4109" width="3.42578125" style="22" customWidth="1"/>
    <col min="4110" max="4110" width="3.7109375" style="22" customWidth="1"/>
    <col min="4111" max="4117" width="3.42578125" style="22" customWidth="1"/>
    <col min="4118" max="4118" width="3.7109375" style="22" customWidth="1"/>
    <col min="4119" max="4124" width="3.42578125" style="22" customWidth="1"/>
    <col min="4125" max="4127" width="3.7109375" style="22" customWidth="1"/>
    <col min="4128" max="4352" width="9.140625" style="22"/>
    <col min="4353" max="4361" width="3.7109375" style="22" customWidth="1"/>
    <col min="4362" max="4365" width="3.42578125" style="22" customWidth="1"/>
    <col min="4366" max="4366" width="3.7109375" style="22" customWidth="1"/>
    <col min="4367" max="4373" width="3.42578125" style="22" customWidth="1"/>
    <col min="4374" max="4374" width="3.7109375" style="22" customWidth="1"/>
    <col min="4375" max="4380" width="3.42578125" style="22" customWidth="1"/>
    <col min="4381" max="4383" width="3.7109375" style="22" customWidth="1"/>
    <col min="4384" max="4608" width="9.140625" style="22"/>
    <col min="4609" max="4617" width="3.7109375" style="22" customWidth="1"/>
    <col min="4618" max="4621" width="3.42578125" style="22" customWidth="1"/>
    <col min="4622" max="4622" width="3.7109375" style="22" customWidth="1"/>
    <col min="4623" max="4629" width="3.42578125" style="22" customWidth="1"/>
    <col min="4630" max="4630" width="3.7109375" style="22" customWidth="1"/>
    <col min="4631" max="4636" width="3.42578125" style="22" customWidth="1"/>
    <col min="4637" max="4639" width="3.7109375" style="22" customWidth="1"/>
    <col min="4640" max="4864" width="9.140625" style="22"/>
    <col min="4865" max="4873" width="3.7109375" style="22" customWidth="1"/>
    <col min="4874" max="4877" width="3.42578125" style="22" customWidth="1"/>
    <col min="4878" max="4878" width="3.7109375" style="22" customWidth="1"/>
    <col min="4879" max="4885" width="3.42578125" style="22" customWidth="1"/>
    <col min="4886" max="4886" width="3.7109375" style="22" customWidth="1"/>
    <col min="4887" max="4892" width="3.42578125" style="22" customWidth="1"/>
    <col min="4893" max="4895" width="3.7109375" style="22" customWidth="1"/>
    <col min="4896" max="5120" width="9.140625" style="22"/>
    <col min="5121" max="5129" width="3.7109375" style="22" customWidth="1"/>
    <col min="5130" max="5133" width="3.42578125" style="22" customWidth="1"/>
    <col min="5134" max="5134" width="3.7109375" style="22" customWidth="1"/>
    <col min="5135" max="5141" width="3.42578125" style="22" customWidth="1"/>
    <col min="5142" max="5142" width="3.7109375" style="22" customWidth="1"/>
    <col min="5143" max="5148" width="3.42578125" style="22" customWidth="1"/>
    <col min="5149" max="5151" width="3.7109375" style="22" customWidth="1"/>
    <col min="5152" max="5376" width="9.140625" style="22"/>
    <col min="5377" max="5385" width="3.7109375" style="22" customWidth="1"/>
    <col min="5386" max="5389" width="3.42578125" style="22" customWidth="1"/>
    <col min="5390" max="5390" width="3.7109375" style="22" customWidth="1"/>
    <col min="5391" max="5397" width="3.42578125" style="22" customWidth="1"/>
    <col min="5398" max="5398" width="3.7109375" style="22" customWidth="1"/>
    <col min="5399" max="5404" width="3.42578125" style="22" customWidth="1"/>
    <col min="5405" max="5407" width="3.7109375" style="22" customWidth="1"/>
    <col min="5408" max="5632" width="9.140625" style="22"/>
    <col min="5633" max="5641" width="3.7109375" style="22" customWidth="1"/>
    <col min="5642" max="5645" width="3.42578125" style="22" customWidth="1"/>
    <col min="5646" max="5646" width="3.7109375" style="22" customWidth="1"/>
    <col min="5647" max="5653" width="3.42578125" style="22" customWidth="1"/>
    <col min="5654" max="5654" width="3.7109375" style="22" customWidth="1"/>
    <col min="5655" max="5660" width="3.42578125" style="22" customWidth="1"/>
    <col min="5661" max="5663" width="3.7109375" style="22" customWidth="1"/>
    <col min="5664" max="5888" width="9.140625" style="22"/>
    <col min="5889" max="5897" width="3.7109375" style="22" customWidth="1"/>
    <col min="5898" max="5901" width="3.42578125" style="22" customWidth="1"/>
    <col min="5902" max="5902" width="3.7109375" style="22" customWidth="1"/>
    <col min="5903" max="5909" width="3.42578125" style="22" customWidth="1"/>
    <col min="5910" max="5910" width="3.7109375" style="22" customWidth="1"/>
    <col min="5911" max="5916" width="3.42578125" style="22" customWidth="1"/>
    <col min="5917" max="5919" width="3.7109375" style="22" customWidth="1"/>
    <col min="5920" max="6144" width="9.140625" style="22"/>
    <col min="6145" max="6153" width="3.7109375" style="22" customWidth="1"/>
    <col min="6154" max="6157" width="3.42578125" style="22" customWidth="1"/>
    <col min="6158" max="6158" width="3.7109375" style="22" customWidth="1"/>
    <col min="6159" max="6165" width="3.42578125" style="22" customWidth="1"/>
    <col min="6166" max="6166" width="3.7109375" style="22" customWidth="1"/>
    <col min="6167" max="6172" width="3.42578125" style="22" customWidth="1"/>
    <col min="6173" max="6175" width="3.7109375" style="22" customWidth="1"/>
    <col min="6176" max="6400" width="9.140625" style="22"/>
    <col min="6401" max="6409" width="3.7109375" style="22" customWidth="1"/>
    <col min="6410" max="6413" width="3.42578125" style="22" customWidth="1"/>
    <col min="6414" max="6414" width="3.7109375" style="22" customWidth="1"/>
    <col min="6415" max="6421" width="3.42578125" style="22" customWidth="1"/>
    <col min="6422" max="6422" width="3.7109375" style="22" customWidth="1"/>
    <col min="6423" max="6428" width="3.42578125" style="22" customWidth="1"/>
    <col min="6429" max="6431" width="3.7109375" style="22" customWidth="1"/>
    <col min="6432" max="6656" width="9.140625" style="22"/>
    <col min="6657" max="6665" width="3.7109375" style="22" customWidth="1"/>
    <col min="6666" max="6669" width="3.42578125" style="22" customWidth="1"/>
    <col min="6670" max="6670" width="3.7109375" style="22" customWidth="1"/>
    <col min="6671" max="6677" width="3.42578125" style="22" customWidth="1"/>
    <col min="6678" max="6678" width="3.7109375" style="22" customWidth="1"/>
    <col min="6679" max="6684" width="3.42578125" style="22" customWidth="1"/>
    <col min="6685" max="6687" width="3.7109375" style="22" customWidth="1"/>
    <col min="6688" max="6912" width="9.140625" style="22"/>
    <col min="6913" max="6921" width="3.7109375" style="22" customWidth="1"/>
    <col min="6922" max="6925" width="3.42578125" style="22" customWidth="1"/>
    <col min="6926" max="6926" width="3.7109375" style="22" customWidth="1"/>
    <col min="6927" max="6933" width="3.42578125" style="22" customWidth="1"/>
    <col min="6934" max="6934" width="3.7109375" style="22" customWidth="1"/>
    <col min="6935" max="6940" width="3.42578125" style="22" customWidth="1"/>
    <col min="6941" max="6943" width="3.7109375" style="22" customWidth="1"/>
    <col min="6944" max="7168" width="9.140625" style="22"/>
    <col min="7169" max="7177" width="3.7109375" style="22" customWidth="1"/>
    <col min="7178" max="7181" width="3.42578125" style="22" customWidth="1"/>
    <col min="7182" max="7182" width="3.7109375" style="22" customWidth="1"/>
    <col min="7183" max="7189" width="3.42578125" style="22" customWidth="1"/>
    <col min="7190" max="7190" width="3.7109375" style="22" customWidth="1"/>
    <col min="7191" max="7196" width="3.42578125" style="22" customWidth="1"/>
    <col min="7197" max="7199" width="3.7109375" style="22" customWidth="1"/>
    <col min="7200" max="7424" width="9.140625" style="22"/>
    <col min="7425" max="7433" width="3.7109375" style="22" customWidth="1"/>
    <col min="7434" max="7437" width="3.42578125" style="22" customWidth="1"/>
    <col min="7438" max="7438" width="3.7109375" style="22" customWidth="1"/>
    <col min="7439" max="7445" width="3.42578125" style="22" customWidth="1"/>
    <col min="7446" max="7446" width="3.7109375" style="22" customWidth="1"/>
    <col min="7447" max="7452" width="3.42578125" style="22" customWidth="1"/>
    <col min="7453" max="7455" width="3.7109375" style="22" customWidth="1"/>
    <col min="7456" max="7680" width="9.140625" style="22"/>
    <col min="7681" max="7689" width="3.7109375" style="22" customWidth="1"/>
    <col min="7690" max="7693" width="3.42578125" style="22" customWidth="1"/>
    <col min="7694" max="7694" width="3.7109375" style="22" customWidth="1"/>
    <col min="7695" max="7701" width="3.42578125" style="22" customWidth="1"/>
    <col min="7702" max="7702" width="3.7109375" style="22" customWidth="1"/>
    <col min="7703" max="7708" width="3.42578125" style="22" customWidth="1"/>
    <col min="7709" max="7711" width="3.7109375" style="22" customWidth="1"/>
    <col min="7712" max="7936" width="9.140625" style="22"/>
    <col min="7937" max="7945" width="3.7109375" style="22" customWidth="1"/>
    <col min="7946" max="7949" width="3.42578125" style="22" customWidth="1"/>
    <col min="7950" max="7950" width="3.7109375" style="22" customWidth="1"/>
    <col min="7951" max="7957" width="3.42578125" style="22" customWidth="1"/>
    <col min="7958" max="7958" width="3.7109375" style="22" customWidth="1"/>
    <col min="7959" max="7964" width="3.42578125" style="22" customWidth="1"/>
    <col min="7965" max="7967" width="3.7109375" style="22" customWidth="1"/>
    <col min="7968" max="8192" width="9.140625" style="22"/>
    <col min="8193" max="8201" width="3.7109375" style="22" customWidth="1"/>
    <col min="8202" max="8205" width="3.42578125" style="22" customWidth="1"/>
    <col min="8206" max="8206" width="3.7109375" style="22" customWidth="1"/>
    <col min="8207" max="8213" width="3.42578125" style="22" customWidth="1"/>
    <col min="8214" max="8214" width="3.7109375" style="22" customWidth="1"/>
    <col min="8215" max="8220" width="3.42578125" style="22" customWidth="1"/>
    <col min="8221" max="8223" width="3.7109375" style="22" customWidth="1"/>
    <col min="8224" max="8448" width="9.140625" style="22"/>
    <col min="8449" max="8457" width="3.7109375" style="22" customWidth="1"/>
    <col min="8458" max="8461" width="3.42578125" style="22" customWidth="1"/>
    <col min="8462" max="8462" width="3.7109375" style="22" customWidth="1"/>
    <col min="8463" max="8469" width="3.42578125" style="22" customWidth="1"/>
    <col min="8470" max="8470" width="3.7109375" style="22" customWidth="1"/>
    <col min="8471" max="8476" width="3.42578125" style="22" customWidth="1"/>
    <col min="8477" max="8479" width="3.7109375" style="22" customWidth="1"/>
    <col min="8480" max="8704" width="9.140625" style="22"/>
    <col min="8705" max="8713" width="3.7109375" style="22" customWidth="1"/>
    <col min="8714" max="8717" width="3.42578125" style="22" customWidth="1"/>
    <col min="8718" max="8718" width="3.7109375" style="22" customWidth="1"/>
    <col min="8719" max="8725" width="3.42578125" style="22" customWidth="1"/>
    <col min="8726" max="8726" width="3.7109375" style="22" customWidth="1"/>
    <col min="8727" max="8732" width="3.42578125" style="22" customWidth="1"/>
    <col min="8733" max="8735" width="3.7109375" style="22" customWidth="1"/>
    <col min="8736" max="8960" width="9.140625" style="22"/>
    <col min="8961" max="8969" width="3.7109375" style="22" customWidth="1"/>
    <col min="8970" max="8973" width="3.42578125" style="22" customWidth="1"/>
    <col min="8974" max="8974" width="3.7109375" style="22" customWidth="1"/>
    <col min="8975" max="8981" width="3.42578125" style="22" customWidth="1"/>
    <col min="8982" max="8982" width="3.7109375" style="22" customWidth="1"/>
    <col min="8983" max="8988" width="3.42578125" style="22" customWidth="1"/>
    <col min="8989" max="8991" width="3.7109375" style="22" customWidth="1"/>
    <col min="8992" max="9216" width="9.140625" style="22"/>
    <col min="9217" max="9225" width="3.7109375" style="22" customWidth="1"/>
    <col min="9226" max="9229" width="3.42578125" style="22" customWidth="1"/>
    <col min="9230" max="9230" width="3.7109375" style="22" customWidth="1"/>
    <col min="9231" max="9237" width="3.42578125" style="22" customWidth="1"/>
    <col min="9238" max="9238" width="3.7109375" style="22" customWidth="1"/>
    <col min="9239" max="9244" width="3.42578125" style="22" customWidth="1"/>
    <col min="9245" max="9247" width="3.7109375" style="22" customWidth="1"/>
    <col min="9248" max="9472" width="9.140625" style="22"/>
    <col min="9473" max="9481" width="3.7109375" style="22" customWidth="1"/>
    <col min="9482" max="9485" width="3.42578125" style="22" customWidth="1"/>
    <col min="9486" max="9486" width="3.7109375" style="22" customWidth="1"/>
    <col min="9487" max="9493" width="3.42578125" style="22" customWidth="1"/>
    <col min="9494" max="9494" width="3.7109375" style="22" customWidth="1"/>
    <col min="9495" max="9500" width="3.42578125" style="22" customWidth="1"/>
    <col min="9501" max="9503" width="3.7109375" style="22" customWidth="1"/>
    <col min="9504" max="9728" width="9.140625" style="22"/>
    <col min="9729" max="9737" width="3.7109375" style="22" customWidth="1"/>
    <col min="9738" max="9741" width="3.42578125" style="22" customWidth="1"/>
    <col min="9742" max="9742" width="3.7109375" style="22" customWidth="1"/>
    <col min="9743" max="9749" width="3.42578125" style="22" customWidth="1"/>
    <col min="9750" max="9750" width="3.7109375" style="22" customWidth="1"/>
    <col min="9751" max="9756" width="3.42578125" style="22" customWidth="1"/>
    <col min="9757" max="9759" width="3.7109375" style="22" customWidth="1"/>
    <col min="9760" max="9984" width="9.140625" style="22"/>
    <col min="9985" max="9993" width="3.7109375" style="22" customWidth="1"/>
    <col min="9994" max="9997" width="3.42578125" style="22" customWidth="1"/>
    <col min="9998" max="9998" width="3.7109375" style="22" customWidth="1"/>
    <col min="9999" max="10005" width="3.42578125" style="22" customWidth="1"/>
    <col min="10006" max="10006" width="3.7109375" style="22" customWidth="1"/>
    <col min="10007" max="10012" width="3.42578125" style="22" customWidth="1"/>
    <col min="10013" max="10015" width="3.7109375" style="22" customWidth="1"/>
    <col min="10016" max="10240" width="9.140625" style="22"/>
    <col min="10241" max="10249" width="3.7109375" style="22" customWidth="1"/>
    <col min="10250" max="10253" width="3.42578125" style="22" customWidth="1"/>
    <col min="10254" max="10254" width="3.7109375" style="22" customWidth="1"/>
    <col min="10255" max="10261" width="3.42578125" style="22" customWidth="1"/>
    <col min="10262" max="10262" width="3.7109375" style="22" customWidth="1"/>
    <col min="10263" max="10268" width="3.42578125" style="22" customWidth="1"/>
    <col min="10269" max="10271" width="3.7109375" style="22" customWidth="1"/>
    <col min="10272" max="10496" width="9.140625" style="22"/>
    <col min="10497" max="10505" width="3.7109375" style="22" customWidth="1"/>
    <col min="10506" max="10509" width="3.42578125" style="22" customWidth="1"/>
    <col min="10510" max="10510" width="3.7109375" style="22" customWidth="1"/>
    <col min="10511" max="10517" width="3.42578125" style="22" customWidth="1"/>
    <col min="10518" max="10518" width="3.7109375" style="22" customWidth="1"/>
    <col min="10519" max="10524" width="3.42578125" style="22" customWidth="1"/>
    <col min="10525" max="10527" width="3.7109375" style="22" customWidth="1"/>
    <col min="10528" max="10752" width="9.140625" style="22"/>
    <col min="10753" max="10761" width="3.7109375" style="22" customWidth="1"/>
    <col min="10762" max="10765" width="3.42578125" style="22" customWidth="1"/>
    <col min="10766" max="10766" width="3.7109375" style="22" customWidth="1"/>
    <col min="10767" max="10773" width="3.42578125" style="22" customWidth="1"/>
    <col min="10774" max="10774" width="3.7109375" style="22" customWidth="1"/>
    <col min="10775" max="10780" width="3.42578125" style="22" customWidth="1"/>
    <col min="10781" max="10783" width="3.7109375" style="22" customWidth="1"/>
    <col min="10784" max="11008" width="9.140625" style="22"/>
    <col min="11009" max="11017" width="3.7109375" style="22" customWidth="1"/>
    <col min="11018" max="11021" width="3.42578125" style="22" customWidth="1"/>
    <col min="11022" max="11022" width="3.7109375" style="22" customWidth="1"/>
    <col min="11023" max="11029" width="3.42578125" style="22" customWidth="1"/>
    <col min="11030" max="11030" width="3.7109375" style="22" customWidth="1"/>
    <col min="11031" max="11036" width="3.42578125" style="22" customWidth="1"/>
    <col min="11037" max="11039" width="3.7109375" style="22" customWidth="1"/>
    <col min="11040" max="11264" width="9.140625" style="22"/>
    <col min="11265" max="11273" width="3.7109375" style="22" customWidth="1"/>
    <col min="11274" max="11277" width="3.42578125" style="22" customWidth="1"/>
    <col min="11278" max="11278" width="3.7109375" style="22" customWidth="1"/>
    <col min="11279" max="11285" width="3.42578125" style="22" customWidth="1"/>
    <col min="11286" max="11286" width="3.7109375" style="22" customWidth="1"/>
    <col min="11287" max="11292" width="3.42578125" style="22" customWidth="1"/>
    <col min="11293" max="11295" width="3.7109375" style="22" customWidth="1"/>
    <col min="11296" max="11520" width="9.140625" style="22"/>
    <col min="11521" max="11529" width="3.7109375" style="22" customWidth="1"/>
    <col min="11530" max="11533" width="3.42578125" style="22" customWidth="1"/>
    <col min="11534" max="11534" width="3.7109375" style="22" customWidth="1"/>
    <col min="11535" max="11541" width="3.42578125" style="22" customWidth="1"/>
    <col min="11542" max="11542" width="3.7109375" style="22" customWidth="1"/>
    <col min="11543" max="11548" width="3.42578125" style="22" customWidth="1"/>
    <col min="11549" max="11551" width="3.7109375" style="22" customWidth="1"/>
    <col min="11552" max="11776" width="9.140625" style="22"/>
    <col min="11777" max="11785" width="3.7109375" style="22" customWidth="1"/>
    <col min="11786" max="11789" width="3.42578125" style="22" customWidth="1"/>
    <col min="11790" max="11790" width="3.7109375" style="22" customWidth="1"/>
    <col min="11791" max="11797" width="3.42578125" style="22" customWidth="1"/>
    <col min="11798" max="11798" width="3.7109375" style="22" customWidth="1"/>
    <col min="11799" max="11804" width="3.42578125" style="22" customWidth="1"/>
    <col min="11805" max="11807" width="3.7109375" style="22" customWidth="1"/>
    <col min="11808" max="12032" width="9.140625" style="22"/>
    <col min="12033" max="12041" width="3.7109375" style="22" customWidth="1"/>
    <col min="12042" max="12045" width="3.42578125" style="22" customWidth="1"/>
    <col min="12046" max="12046" width="3.7109375" style="22" customWidth="1"/>
    <col min="12047" max="12053" width="3.42578125" style="22" customWidth="1"/>
    <col min="12054" max="12054" width="3.7109375" style="22" customWidth="1"/>
    <col min="12055" max="12060" width="3.42578125" style="22" customWidth="1"/>
    <col min="12061" max="12063" width="3.7109375" style="22" customWidth="1"/>
    <col min="12064" max="12288" width="9.140625" style="22"/>
    <col min="12289" max="12297" width="3.7109375" style="22" customWidth="1"/>
    <col min="12298" max="12301" width="3.42578125" style="22" customWidth="1"/>
    <col min="12302" max="12302" width="3.7109375" style="22" customWidth="1"/>
    <col min="12303" max="12309" width="3.42578125" style="22" customWidth="1"/>
    <col min="12310" max="12310" width="3.7109375" style="22" customWidth="1"/>
    <col min="12311" max="12316" width="3.42578125" style="22" customWidth="1"/>
    <col min="12317" max="12319" width="3.7109375" style="22" customWidth="1"/>
    <col min="12320" max="12544" width="9.140625" style="22"/>
    <col min="12545" max="12553" width="3.7109375" style="22" customWidth="1"/>
    <col min="12554" max="12557" width="3.42578125" style="22" customWidth="1"/>
    <col min="12558" max="12558" width="3.7109375" style="22" customWidth="1"/>
    <col min="12559" max="12565" width="3.42578125" style="22" customWidth="1"/>
    <col min="12566" max="12566" width="3.7109375" style="22" customWidth="1"/>
    <col min="12567" max="12572" width="3.42578125" style="22" customWidth="1"/>
    <col min="12573" max="12575" width="3.7109375" style="22" customWidth="1"/>
    <col min="12576" max="12800" width="9.140625" style="22"/>
    <col min="12801" max="12809" width="3.7109375" style="22" customWidth="1"/>
    <col min="12810" max="12813" width="3.42578125" style="22" customWidth="1"/>
    <col min="12814" max="12814" width="3.7109375" style="22" customWidth="1"/>
    <col min="12815" max="12821" width="3.42578125" style="22" customWidth="1"/>
    <col min="12822" max="12822" width="3.7109375" style="22" customWidth="1"/>
    <col min="12823" max="12828" width="3.42578125" style="22" customWidth="1"/>
    <col min="12829" max="12831" width="3.7109375" style="22" customWidth="1"/>
    <col min="12832" max="13056" width="9.140625" style="22"/>
    <col min="13057" max="13065" width="3.7109375" style="22" customWidth="1"/>
    <col min="13066" max="13069" width="3.42578125" style="22" customWidth="1"/>
    <col min="13070" max="13070" width="3.7109375" style="22" customWidth="1"/>
    <col min="13071" max="13077" width="3.42578125" style="22" customWidth="1"/>
    <col min="13078" max="13078" width="3.7109375" style="22" customWidth="1"/>
    <col min="13079" max="13084" width="3.42578125" style="22" customWidth="1"/>
    <col min="13085" max="13087" width="3.7109375" style="22" customWidth="1"/>
    <col min="13088" max="13312" width="9.140625" style="22"/>
    <col min="13313" max="13321" width="3.7109375" style="22" customWidth="1"/>
    <col min="13322" max="13325" width="3.42578125" style="22" customWidth="1"/>
    <col min="13326" max="13326" width="3.7109375" style="22" customWidth="1"/>
    <col min="13327" max="13333" width="3.42578125" style="22" customWidth="1"/>
    <col min="13334" max="13334" width="3.7109375" style="22" customWidth="1"/>
    <col min="13335" max="13340" width="3.42578125" style="22" customWidth="1"/>
    <col min="13341" max="13343" width="3.7109375" style="22" customWidth="1"/>
    <col min="13344" max="13568" width="9.140625" style="22"/>
    <col min="13569" max="13577" width="3.7109375" style="22" customWidth="1"/>
    <col min="13578" max="13581" width="3.42578125" style="22" customWidth="1"/>
    <col min="13582" max="13582" width="3.7109375" style="22" customWidth="1"/>
    <col min="13583" max="13589" width="3.42578125" style="22" customWidth="1"/>
    <col min="13590" max="13590" width="3.7109375" style="22" customWidth="1"/>
    <col min="13591" max="13596" width="3.42578125" style="22" customWidth="1"/>
    <col min="13597" max="13599" width="3.7109375" style="22" customWidth="1"/>
    <col min="13600" max="13824" width="9.140625" style="22"/>
    <col min="13825" max="13833" width="3.7109375" style="22" customWidth="1"/>
    <col min="13834" max="13837" width="3.42578125" style="22" customWidth="1"/>
    <col min="13838" max="13838" width="3.7109375" style="22" customWidth="1"/>
    <col min="13839" max="13845" width="3.42578125" style="22" customWidth="1"/>
    <col min="13846" max="13846" width="3.7109375" style="22" customWidth="1"/>
    <col min="13847" max="13852" width="3.42578125" style="22" customWidth="1"/>
    <col min="13853" max="13855" width="3.7109375" style="22" customWidth="1"/>
    <col min="13856" max="14080" width="9.140625" style="22"/>
    <col min="14081" max="14089" width="3.7109375" style="22" customWidth="1"/>
    <col min="14090" max="14093" width="3.42578125" style="22" customWidth="1"/>
    <col min="14094" max="14094" width="3.7109375" style="22" customWidth="1"/>
    <col min="14095" max="14101" width="3.42578125" style="22" customWidth="1"/>
    <col min="14102" max="14102" width="3.7109375" style="22" customWidth="1"/>
    <col min="14103" max="14108" width="3.42578125" style="22" customWidth="1"/>
    <col min="14109" max="14111" width="3.7109375" style="22" customWidth="1"/>
    <col min="14112" max="14336" width="9.140625" style="22"/>
    <col min="14337" max="14345" width="3.7109375" style="22" customWidth="1"/>
    <col min="14346" max="14349" width="3.42578125" style="22" customWidth="1"/>
    <col min="14350" max="14350" width="3.7109375" style="22" customWidth="1"/>
    <col min="14351" max="14357" width="3.42578125" style="22" customWidth="1"/>
    <col min="14358" max="14358" width="3.7109375" style="22" customWidth="1"/>
    <col min="14359" max="14364" width="3.42578125" style="22" customWidth="1"/>
    <col min="14365" max="14367" width="3.7109375" style="22" customWidth="1"/>
    <col min="14368" max="14592" width="9.140625" style="22"/>
    <col min="14593" max="14601" width="3.7109375" style="22" customWidth="1"/>
    <col min="14602" max="14605" width="3.42578125" style="22" customWidth="1"/>
    <col min="14606" max="14606" width="3.7109375" style="22" customWidth="1"/>
    <col min="14607" max="14613" width="3.42578125" style="22" customWidth="1"/>
    <col min="14614" max="14614" width="3.7109375" style="22" customWidth="1"/>
    <col min="14615" max="14620" width="3.42578125" style="22" customWidth="1"/>
    <col min="14621" max="14623" width="3.7109375" style="22" customWidth="1"/>
    <col min="14624" max="14848" width="9.140625" style="22"/>
    <col min="14849" max="14857" width="3.7109375" style="22" customWidth="1"/>
    <col min="14858" max="14861" width="3.42578125" style="22" customWidth="1"/>
    <col min="14862" max="14862" width="3.7109375" style="22" customWidth="1"/>
    <col min="14863" max="14869" width="3.42578125" style="22" customWidth="1"/>
    <col min="14870" max="14870" width="3.7109375" style="22" customWidth="1"/>
    <col min="14871" max="14876" width="3.42578125" style="22" customWidth="1"/>
    <col min="14877" max="14879" width="3.7109375" style="22" customWidth="1"/>
    <col min="14880" max="15104" width="9.140625" style="22"/>
    <col min="15105" max="15113" width="3.7109375" style="22" customWidth="1"/>
    <col min="15114" max="15117" width="3.42578125" style="22" customWidth="1"/>
    <col min="15118" max="15118" width="3.7109375" style="22" customWidth="1"/>
    <col min="15119" max="15125" width="3.42578125" style="22" customWidth="1"/>
    <col min="15126" max="15126" width="3.7109375" style="22" customWidth="1"/>
    <col min="15127" max="15132" width="3.42578125" style="22" customWidth="1"/>
    <col min="15133" max="15135" width="3.7109375" style="22" customWidth="1"/>
    <col min="15136" max="15360" width="9.140625" style="22"/>
    <col min="15361" max="15369" width="3.7109375" style="22" customWidth="1"/>
    <col min="15370" max="15373" width="3.42578125" style="22" customWidth="1"/>
    <col min="15374" max="15374" width="3.7109375" style="22" customWidth="1"/>
    <col min="15375" max="15381" width="3.42578125" style="22" customWidth="1"/>
    <col min="15382" max="15382" width="3.7109375" style="22" customWidth="1"/>
    <col min="15383" max="15388" width="3.42578125" style="22" customWidth="1"/>
    <col min="15389" max="15391" width="3.7109375" style="22" customWidth="1"/>
    <col min="15392" max="15616" width="9.140625" style="22"/>
    <col min="15617" max="15625" width="3.7109375" style="22" customWidth="1"/>
    <col min="15626" max="15629" width="3.42578125" style="22" customWidth="1"/>
    <col min="15630" max="15630" width="3.7109375" style="22" customWidth="1"/>
    <col min="15631" max="15637" width="3.42578125" style="22" customWidth="1"/>
    <col min="15638" max="15638" width="3.7109375" style="22" customWidth="1"/>
    <col min="15639" max="15644" width="3.42578125" style="22" customWidth="1"/>
    <col min="15645" max="15647" width="3.7109375" style="22" customWidth="1"/>
    <col min="15648" max="15872" width="9.140625" style="22"/>
    <col min="15873" max="15881" width="3.7109375" style="22" customWidth="1"/>
    <col min="15882" max="15885" width="3.42578125" style="22" customWidth="1"/>
    <col min="15886" max="15886" width="3.7109375" style="22" customWidth="1"/>
    <col min="15887" max="15893" width="3.42578125" style="22" customWidth="1"/>
    <col min="15894" max="15894" width="3.7109375" style="22" customWidth="1"/>
    <col min="15895" max="15900" width="3.42578125" style="22" customWidth="1"/>
    <col min="15901" max="15903" width="3.7109375" style="22" customWidth="1"/>
    <col min="15904" max="16128" width="9.140625" style="22"/>
    <col min="16129" max="16137" width="3.7109375" style="22" customWidth="1"/>
    <col min="16138" max="16141" width="3.42578125" style="22" customWidth="1"/>
    <col min="16142" max="16142" width="3.7109375" style="22" customWidth="1"/>
    <col min="16143" max="16149" width="3.42578125" style="22" customWidth="1"/>
    <col min="16150" max="16150" width="3.7109375" style="22" customWidth="1"/>
    <col min="16151" max="16156" width="3.42578125" style="22" customWidth="1"/>
    <col min="16157" max="16159" width="3.7109375" style="22" customWidth="1"/>
    <col min="16160" max="16384" width="9.140625" style="22"/>
  </cols>
  <sheetData>
    <row r="1" spans="1:30" ht="13.5" customHeight="1"/>
    <row r="2" spans="1:30" ht="14.1" customHeight="1"/>
    <row r="3" spans="1:30" ht="35.450000000000003" customHeight="1">
      <c r="A3" s="393" t="s">
        <v>71</v>
      </c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393"/>
      <c r="R3" s="393"/>
      <c r="S3" s="393"/>
      <c r="T3" s="393"/>
      <c r="U3" s="393"/>
      <c r="V3" s="393"/>
      <c r="W3" s="393"/>
      <c r="X3" s="393"/>
      <c r="Y3" s="393"/>
      <c r="Z3" s="393"/>
      <c r="AA3" s="393"/>
      <c r="AB3" s="393"/>
      <c r="AC3" s="393"/>
      <c r="AD3" s="393"/>
    </row>
    <row r="4" spans="1:30" s="24" customFormat="1" ht="20.100000000000001" customHeight="1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</row>
    <row r="5" spans="1:30" s="24" customFormat="1" ht="24" customHeight="1">
      <c r="A5" s="25"/>
      <c r="B5" s="25"/>
      <c r="C5" s="136" t="s">
        <v>72</v>
      </c>
      <c r="D5" s="136"/>
      <c r="E5" s="137"/>
      <c r="F5" s="136"/>
      <c r="G5" s="137"/>
      <c r="H5" s="137"/>
      <c r="I5" s="138" t="s">
        <v>73</v>
      </c>
      <c r="J5" s="139" t="str">
        <f>Data!Q1</f>
        <v>SPR16030112-16</v>
      </c>
      <c r="K5" s="140"/>
      <c r="L5" s="140"/>
      <c r="M5" s="139"/>
      <c r="N5" s="139"/>
      <c r="O5" s="139"/>
      <c r="P5" s="139"/>
      <c r="Q5" s="139"/>
      <c r="R5" s="140"/>
      <c r="S5" s="140"/>
      <c r="T5" s="140"/>
      <c r="U5" s="140"/>
      <c r="V5" s="140"/>
      <c r="W5" s="140"/>
      <c r="Z5" s="179" t="s">
        <v>136</v>
      </c>
    </row>
    <row r="6" spans="1:30" s="24" customFormat="1" ht="24" customHeight="1">
      <c r="A6" s="25"/>
      <c r="B6" s="25"/>
      <c r="C6" s="137"/>
      <c r="D6" s="137"/>
      <c r="E6" s="137"/>
      <c r="F6" s="136"/>
      <c r="G6" s="141"/>
      <c r="H6" s="141"/>
      <c r="I6" s="136"/>
      <c r="J6" s="139"/>
      <c r="K6" s="140"/>
      <c r="L6" s="140"/>
      <c r="M6" s="139"/>
      <c r="N6" s="139"/>
      <c r="O6" s="139"/>
      <c r="P6" s="139"/>
      <c r="Q6" s="139"/>
      <c r="R6" s="140"/>
      <c r="S6" s="140"/>
      <c r="T6" s="140"/>
      <c r="U6" s="140"/>
      <c r="V6" s="140"/>
      <c r="W6" s="140"/>
      <c r="X6" s="140"/>
    </row>
    <row r="7" spans="1:30" s="24" customFormat="1" ht="24" customHeight="1">
      <c r="A7" s="25"/>
      <c r="B7" s="25"/>
      <c r="C7" s="142" t="s">
        <v>74</v>
      </c>
      <c r="D7" s="142"/>
      <c r="E7" s="137"/>
      <c r="F7" s="137"/>
      <c r="G7" s="137"/>
      <c r="H7" s="137"/>
      <c r="I7" s="138" t="s">
        <v>73</v>
      </c>
      <c r="J7" s="143" t="str">
        <f>Data!G5</f>
        <v>TTB INDUSTRY</v>
      </c>
      <c r="K7" s="140"/>
      <c r="L7" s="140"/>
      <c r="M7" s="144"/>
      <c r="N7" s="144"/>
      <c r="O7" s="144"/>
      <c r="P7" s="144"/>
      <c r="Q7" s="144"/>
      <c r="R7" s="144"/>
      <c r="S7" s="144"/>
      <c r="T7" s="144"/>
      <c r="U7" s="144"/>
      <c r="V7" s="145"/>
      <c r="W7" s="145"/>
      <c r="X7" s="145"/>
      <c r="Y7" s="40"/>
      <c r="Z7" s="40"/>
      <c r="AA7" s="40"/>
    </row>
    <row r="8" spans="1:30" s="24" customFormat="1" ht="24" customHeight="1">
      <c r="A8" s="25"/>
      <c r="B8" s="25"/>
      <c r="C8" s="137"/>
      <c r="D8" s="142"/>
      <c r="E8" s="142"/>
      <c r="F8" s="137"/>
      <c r="G8" s="137"/>
      <c r="H8" s="137"/>
      <c r="I8" s="138"/>
      <c r="J8" s="146" t="str">
        <f>Data!G6</f>
        <v>88/115</v>
      </c>
      <c r="K8" s="140"/>
      <c r="L8" s="143"/>
      <c r="M8" s="147"/>
      <c r="N8" s="147"/>
      <c r="O8" s="144"/>
      <c r="P8" s="144"/>
      <c r="Q8" s="144"/>
      <c r="R8" s="144"/>
      <c r="S8" s="144"/>
      <c r="T8" s="144"/>
      <c r="U8" s="144"/>
      <c r="V8" s="144"/>
      <c r="W8" s="145"/>
      <c r="X8" s="145"/>
      <c r="Y8" s="39"/>
      <c r="Z8" s="39"/>
      <c r="AA8" s="39"/>
    </row>
    <row r="9" spans="1:30" s="24" customFormat="1" ht="24" customHeight="1">
      <c r="A9" s="25"/>
      <c r="B9" s="25"/>
      <c r="C9" s="33"/>
      <c r="D9" s="35"/>
      <c r="E9" s="35"/>
      <c r="F9" s="33"/>
      <c r="G9" s="33"/>
      <c r="H9" s="33"/>
      <c r="I9" s="33"/>
      <c r="J9" s="36"/>
      <c r="L9" s="36"/>
      <c r="M9" s="42"/>
      <c r="N9" s="42"/>
      <c r="O9" s="37"/>
      <c r="P9" s="37"/>
      <c r="Q9" s="37"/>
      <c r="R9" s="37"/>
      <c r="S9" s="37"/>
      <c r="T9" s="37"/>
      <c r="U9" s="37"/>
      <c r="V9" s="37"/>
      <c r="W9" s="38"/>
      <c r="X9" s="39"/>
      <c r="Y9" s="39"/>
      <c r="Z9" s="39"/>
      <c r="AA9" s="39"/>
    </row>
    <row r="10" spans="1:30" s="40" customFormat="1" ht="15" customHeight="1">
      <c r="A10" s="43"/>
      <c r="B10" s="43"/>
      <c r="C10" s="44"/>
      <c r="D10" s="44"/>
      <c r="E10" s="44"/>
      <c r="F10" s="44"/>
      <c r="G10" s="44"/>
      <c r="H10" s="148"/>
      <c r="I10" s="44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9"/>
      <c r="V10" s="49"/>
      <c r="W10" s="48"/>
      <c r="X10" s="149"/>
      <c r="Y10" s="150"/>
      <c r="Z10" s="150"/>
      <c r="AA10" s="150"/>
      <c r="AB10" s="166"/>
      <c r="AC10" s="166"/>
    </row>
    <row r="11" spans="1:30" s="24" customFormat="1" ht="15" customHeight="1">
      <c r="A11" s="25"/>
      <c r="B11" s="25"/>
      <c r="C11" s="35"/>
      <c r="D11" s="35"/>
      <c r="E11" s="35"/>
      <c r="F11" s="35"/>
      <c r="G11" s="35"/>
      <c r="H11" s="54"/>
      <c r="I11" s="151"/>
      <c r="J11" s="38"/>
      <c r="K11" s="42"/>
      <c r="L11" s="37"/>
      <c r="M11" s="37"/>
      <c r="N11" s="37"/>
      <c r="O11" s="37"/>
      <c r="P11" s="37"/>
      <c r="Q11" s="37"/>
      <c r="R11" s="37"/>
      <c r="S11" s="37"/>
      <c r="T11" s="37"/>
      <c r="U11" s="38"/>
      <c r="V11" s="38"/>
      <c r="W11" s="30"/>
      <c r="Y11" s="53"/>
      <c r="Z11" s="53"/>
      <c r="AA11" s="53"/>
    </row>
    <row r="12" spans="1:30" s="24" customFormat="1" ht="24" customHeight="1">
      <c r="A12" s="25"/>
      <c r="B12" s="25"/>
      <c r="C12" s="142" t="s">
        <v>75</v>
      </c>
      <c r="D12" s="35"/>
      <c r="E12" s="35"/>
      <c r="F12" s="35"/>
      <c r="G12" s="33"/>
      <c r="H12" s="33"/>
      <c r="I12" s="54" t="s">
        <v>73</v>
      </c>
      <c r="J12" s="143" t="str">
        <f>Data!G7</f>
        <v>Electronic Balance</v>
      </c>
      <c r="K12" s="140"/>
      <c r="L12" s="143"/>
      <c r="M12" s="31"/>
      <c r="N12" s="31"/>
      <c r="P12" s="31"/>
      <c r="Q12" s="36"/>
      <c r="R12" s="36"/>
      <c r="S12" s="36"/>
      <c r="T12" s="36"/>
      <c r="U12" s="36"/>
      <c r="V12" s="36"/>
      <c r="W12" s="36"/>
      <c r="X12" s="55"/>
      <c r="Y12" s="55"/>
      <c r="Z12" s="55"/>
      <c r="AA12" s="55"/>
    </row>
    <row r="13" spans="1:30" s="24" customFormat="1" ht="24" customHeight="1">
      <c r="A13" s="25"/>
      <c r="B13" s="25"/>
      <c r="C13" s="152" t="s">
        <v>76</v>
      </c>
      <c r="D13" s="35"/>
      <c r="E13" s="35"/>
      <c r="F13" s="35"/>
      <c r="G13" s="33"/>
      <c r="H13" s="33"/>
      <c r="I13" s="54" t="s">
        <v>73</v>
      </c>
      <c r="J13" s="143" t="str">
        <f>Data!U7</f>
        <v>Balance</v>
      </c>
      <c r="K13" s="140"/>
      <c r="L13" s="143"/>
      <c r="M13" s="31"/>
      <c r="N13" s="31"/>
      <c r="P13" s="31"/>
      <c r="Q13" s="36"/>
      <c r="R13" s="36"/>
      <c r="S13" s="31"/>
      <c r="T13" s="31"/>
      <c r="U13" s="31"/>
      <c r="V13" s="31"/>
      <c r="W13" s="31"/>
    </row>
    <row r="14" spans="1:30" s="24" customFormat="1" ht="24" customHeight="1">
      <c r="A14" s="25"/>
      <c r="B14" s="25"/>
      <c r="C14" s="142" t="s">
        <v>77</v>
      </c>
      <c r="D14" s="35"/>
      <c r="E14" s="35"/>
      <c r="F14" s="35"/>
      <c r="G14" s="33"/>
      <c r="H14" s="33"/>
      <c r="I14" s="54" t="s">
        <v>73</v>
      </c>
      <c r="J14" s="153" t="str">
        <f>Data!D8</f>
        <v>Max-Min</v>
      </c>
      <c r="K14" s="143"/>
      <c r="L14" s="143"/>
      <c r="M14" s="31"/>
      <c r="N14" s="31"/>
      <c r="P14" s="31"/>
      <c r="Q14" s="36"/>
      <c r="R14" s="36"/>
      <c r="S14" s="36"/>
      <c r="T14" s="36"/>
      <c r="U14" s="36"/>
      <c r="V14" s="35"/>
      <c r="W14" s="31"/>
      <c r="X14" s="55"/>
    </row>
    <row r="15" spans="1:30" s="24" customFormat="1" ht="24" customHeight="1">
      <c r="A15" s="25"/>
      <c r="B15" s="25"/>
      <c r="C15" s="142" t="s">
        <v>78</v>
      </c>
      <c r="D15" s="35"/>
      <c r="E15" s="35"/>
      <c r="F15" s="35"/>
      <c r="G15" s="33"/>
      <c r="H15" s="33"/>
      <c r="I15" s="54" t="s">
        <v>73</v>
      </c>
      <c r="J15" s="395">
        <f>Data!P8</f>
        <v>1234567</v>
      </c>
      <c r="K15" s="395"/>
      <c r="L15" s="395"/>
      <c r="M15" s="154"/>
      <c r="N15" s="154"/>
      <c r="P15" s="31"/>
      <c r="Q15" s="31"/>
      <c r="R15" s="36"/>
      <c r="S15" s="31"/>
      <c r="T15" s="31"/>
      <c r="U15" s="31"/>
      <c r="V15" s="31"/>
      <c r="W15" s="31"/>
    </row>
    <row r="16" spans="1:30" s="24" customFormat="1" ht="24" customHeight="1">
      <c r="A16" s="25"/>
      <c r="B16" s="25"/>
      <c r="C16" s="142" t="s">
        <v>79</v>
      </c>
      <c r="D16" s="35"/>
      <c r="E16" s="35"/>
      <c r="F16" s="35"/>
      <c r="G16" s="33"/>
      <c r="H16" s="33"/>
      <c r="I16" s="54" t="s">
        <v>73</v>
      </c>
      <c r="J16" s="155" t="str">
        <f>Data!Y8</f>
        <v>M-001</v>
      </c>
      <c r="K16" s="143"/>
      <c r="L16" s="156"/>
      <c r="M16" s="31"/>
      <c r="N16" s="31"/>
      <c r="P16" s="31"/>
      <c r="Q16" s="31"/>
      <c r="R16" s="36"/>
      <c r="S16" s="36"/>
      <c r="T16" s="36"/>
      <c r="U16" s="36"/>
      <c r="V16" s="57"/>
      <c r="W16" s="31"/>
      <c r="X16" s="55"/>
    </row>
    <row r="17" spans="1:36" s="24" customFormat="1" ht="18.95" customHeight="1">
      <c r="A17" s="25"/>
      <c r="B17" s="25"/>
      <c r="C17" s="35"/>
      <c r="D17" s="35"/>
      <c r="E17" s="35"/>
      <c r="F17" s="35"/>
      <c r="G17" s="33"/>
      <c r="H17" s="33"/>
      <c r="I17" s="57"/>
      <c r="J17" s="132"/>
      <c r="K17" s="31"/>
      <c r="L17" s="31"/>
      <c r="M17" s="36"/>
      <c r="N17" s="36"/>
      <c r="P17" s="31"/>
      <c r="Q17" s="36"/>
      <c r="R17" s="36"/>
      <c r="S17" s="36"/>
      <c r="T17" s="57"/>
      <c r="U17" s="31"/>
      <c r="V17" s="36"/>
      <c r="W17" s="31"/>
    </row>
    <row r="18" spans="1:36" s="24" customFormat="1" ht="24" customHeight="1">
      <c r="A18" s="25"/>
      <c r="B18" s="25"/>
      <c r="C18" s="142" t="s">
        <v>84</v>
      </c>
      <c r="D18" s="142"/>
      <c r="E18" s="35"/>
      <c r="F18" s="35"/>
      <c r="G18" s="35"/>
      <c r="H18" s="35"/>
      <c r="I18" s="133"/>
      <c r="J18" s="36"/>
      <c r="K18" s="36"/>
      <c r="L18" s="33"/>
      <c r="M18" s="157"/>
      <c r="N18" s="157"/>
      <c r="W18" s="31"/>
    </row>
    <row r="19" spans="1:36" s="24" customFormat="1" ht="24" customHeight="1">
      <c r="A19" s="25"/>
      <c r="B19" s="25"/>
      <c r="C19" s="142" t="s">
        <v>85</v>
      </c>
      <c r="D19" s="142"/>
      <c r="E19" s="35"/>
      <c r="F19" s="35"/>
      <c r="G19" s="33"/>
      <c r="H19" s="33"/>
      <c r="J19" s="29" t="s">
        <v>73</v>
      </c>
      <c r="K19" s="158" t="s">
        <v>137</v>
      </c>
      <c r="L19" s="140"/>
      <c r="M19" s="157"/>
      <c r="Q19" s="33"/>
      <c r="R19" s="152" t="s">
        <v>80</v>
      </c>
      <c r="Z19" s="54" t="s">
        <v>73</v>
      </c>
      <c r="AA19" s="396">
        <f>Data!Q2</f>
        <v>42459</v>
      </c>
      <c r="AB19" s="396"/>
      <c r="AC19" s="396"/>
      <c r="AD19" s="396"/>
    </row>
    <row r="20" spans="1:36" s="24" customFormat="1" ht="24" customHeight="1">
      <c r="A20" s="25"/>
      <c r="B20" s="25"/>
      <c r="C20" s="142" t="s">
        <v>86</v>
      </c>
      <c r="D20" s="136"/>
      <c r="E20" s="26"/>
      <c r="F20" s="26"/>
      <c r="G20" s="33"/>
      <c r="H20" s="33"/>
      <c r="J20" s="64" t="s">
        <v>73</v>
      </c>
      <c r="K20" s="159" t="s">
        <v>138</v>
      </c>
      <c r="L20" s="140"/>
      <c r="M20" s="160"/>
      <c r="Q20" s="33"/>
      <c r="R20" s="152" t="s">
        <v>81</v>
      </c>
      <c r="Z20" s="54" t="s">
        <v>73</v>
      </c>
      <c r="AA20" s="396">
        <f>Data!Z2</f>
        <v>42459</v>
      </c>
      <c r="AB20" s="396"/>
      <c r="AC20" s="396"/>
      <c r="AD20" s="396"/>
    </row>
    <row r="21" spans="1:36" s="24" customFormat="1" ht="24" customHeight="1">
      <c r="A21" s="25"/>
      <c r="B21" s="25"/>
      <c r="C21" s="142" t="s">
        <v>87</v>
      </c>
      <c r="D21" s="136"/>
      <c r="E21" s="26"/>
      <c r="F21" s="26"/>
      <c r="G21" s="33"/>
      <c r="H21" s="33"/>
      <c r="J21" s="64" t="s">
        <v>73</v>
      </c>
      <c r="K21" s="158" t="s">
        <v>139</v>
      </c>
      <c r="L21" s="140"/>
      <c r="M21" s="36"/>
      <c r="Q21" s="33"/>
      <c r="R21" s="136" t="s">
        <v>82</v>
      </c>
      <c r="Z21" s="54" t="s">
        <v>73</v>
      </c>
      <c r="AA21" s="397">
        <f>AA20+365</f>
        <v>42824</v>
      </c>
      <c r="AB21" s="397"/>
      <c r="AC21" s="397"/>
      <c r="AD21" s="397"/>
    </row>
    <row r="22" spans="1:36" s="24" customFormat="1" ht="24" customHeight="1">
      <c r="A22" s="25"/>
      <c r="B22" s="25"/>
      <c r="C22" s="142" t="s">
        <v>140</v>
      </c>
      <c r="D22" s="140"/>
      <c r="J22" s="64" t="s">
        <v>73</v>
      </c>
      <c r="K22" s="140" t="s">
        <v>143</v>
      </c>
      <c r="L22" s="140"/>
      <c r="M22" s="31"/>
      <c r="N22" s="31"/>
      <c r="P22" s="31"/>
      <c r="Q22" s="63"/>
      <c r="R22" s="136" t="s">
        <v>141</v>
      </c>
      <c r="S22" s="140"/>
      <c r="T22" s="140"/>
      <c r="U22" s="140"/>
      <c r="X22" s="183"/>
      <c r="Y22" s="183"/>
      <c r="Z22" s="54" t="s">
        <v>73</v>
      </c>
      <c r="AA22" s="400">
        <f>AA20+1</f>
        <v>42460</v>
      </c>
      <c r="AB22" s="400"/>
      <c r="AC22" s="400"/>
      <c r="AD22" s="400"/>
    </row>
    <row r="23" spans="1:36" s="24" customFormat="1" ht="18.95" customHeight="1">
      <c r="A23" s="25"/>
      <c r="B23" s="25"/>
      <c r="M23" s="31"/>
      <c r="N23" s="31"/>
      <c r="P23" s="31"/>
      <c r="Q23" s="31"/>
      <c r="R23" s="31"/>
      <c r="S23" s="31"/>
      <c r="T23" s="31"/>
      <c r="U23" s="31"/>
      <c r="V23" s="31"/>
      <c r="W23" s="31"/>
    </row>
    <row r="24" spans="1:36" s="24" customFormat="1" ht="24" customHeight="1">
      <c r="A24" s="25"/>
      <c r="B24" s="25"/>
      <c r="C24" s="33" t="s">
        <v>88</v>
      </c>
      <c r="D24" s="67"/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61"/>
      <c r="X24" s="69"/>
      <c r="Y24" s="70"/>
      <c r="Z24" s="70"/>
      <c r="AA24" s="70"/>
    </row>
    <row r="25" spans="1:36" s="24" customFormat="1" ht="24" customHeight="1">
      <c r="A25" s="25"/>
      <c r="B25" s="25"/>
      <c r="C25" s="162" t="s">
        <v>125</v>
      </c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25"/>
    </row>
    <row r="26" spans="1:36" s="24" customFormat="1" ht="24" customHeight="1">
      <c r="A26" s="25"/>
      <c r="B26" s="25"/>
      <c r="C26" s="162" t="s">
        <v>134</v>
      </c>
      <c r="D26" s="31"/>
      <c r="E26" s="25"/>
      <c r="F26" s="25"/>
      <c r="G26" s="25"/>
      <c r="H26" s="134"/>
      <c r="I26" s="134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25"/>
    </row>
    <row r="27" spans="1:36" s="24" customFormat="1" ht="24" customHeight="1">
      <c r="A27" s="25"/>
      <c r="B27" s="25"/>
      <c r="C27" s="162" t="s">
        <v>135</v>
      </c>
      <c r="D27" s="31"/>
      <c r="E27" s="134"/>
      <c r="F27" s="134"/>
      <c r="G27" s="134"/>
      <c r="H27" s="134"/>
      <c r="I27" s="134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25"/>
    </row>
    <row r="28" spans="1:36" s="24" customFormat="1" ht="24" customHeight="1">
      <c r="A28" s="25"/>
      <c r="B28" s="25"/>
      <c r="C28" s="162" t="s">
        <v>126</v>
      </c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25"/>
    </row>
    <row r="29" spans="1:36" s="24" customFormat="1" ht="24" customHeight="1">
      <c r="A29" s="25"/>
      <c r="B29" s="25"/>
      <c r="C29" s="162" t="s">
        <v>127</v>
      </c>
      <c r="D29" s="31"/>
    </row>
    <row r="30" spans="1:36" s="24" customFormat="1" ht="24" customHeight="1">
      <c r="A30" s="25"/>
      <c r="B30" s="25"/>
      <c r="C30" s="162" t="s">
        <v>128</v>
      </c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25"/>
    </row>
    <row r="31" spans="1:36" s="24" customFormat="1" ht="24" customHeight="1">
      <c r="A31" s="25"/>
      <c r="B31" s="25"/>
      <c r="C31" s="18"/>
      <c r="D31" s="18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25"/>
      <c r="V31" s="25"/>
      <c r="AE31" s="163"/>
      <c r="AF31" s="19"/>
      <c r="AG31" s="17"/>
      <c r="AH31" s="17"/>
      <c r="AI31" s="17"/>
      <c r="AJ31" s="17"/>
    </row>
    <row r="32" spans="1:36" s="24" customFormat="1" ht="24" customHeight="1">
      <c r="A32" s="25"/>
      <c r="B32" s="25"/>
      <c r="C32" s="18"/>
      <c r="D32" s="18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25"/>
      <c r="V32" s="25"/>
      <c r="AE32" s="163"/>
      <c r="AF32" s="19"/>
      <c r="AG32" s="17"/>
      <c r="AH32" s="17"/>
      <c r="AI32" s="17"/>
      <c r="AJ32" s="17"/>
    </row>
    <row r="33" spans="1:36" s="24" customFormat="1" ht="24" customHeight="1">
      <c r="A33" s="25"/>
      <c r="B33" s="25"/>
      <c r="C33" s="18"/>
      <c r="D33" s="18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25"/>
      <c r="V33" s="25"/>
      <c r="AE33" s="163"/>
      <c r="AF33" s="19"/>
      <c r="AG33" s="17"/>
      <c r="AH33" s="17"/>
      <c r="AI33" s="17"/>
      <c r="AJ33" s="17"/>
    </row>
    <row r="34" spans="1:36" s="24" customFormat="1" ht="24" customHeight="1">
      <c r="A34" s="25"/>
      <c r="B34" s="25"/>
      <c r="C34" s="18"/>
      <c r="D34" s="18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25"/>
      <c r="V34" s="25"/>
      <c r="AE34" s="163"/>
      <c r="AF34" s="19"/>
      <c r="AG34" s="17"/>
      <c r="AH34" s="17"/>
      <c r="AI34" s="17"/>
      <c r="AJ34" s="17"/>
    </row>
    <row r="35" spans="1:36" s="24" customFormat="1" ht="24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AE35" s="163"/>
      <c r="AF35" s="19"/>
      <c r="AG35" s="17"/>
      <c r="AH35" s="17"/>
      <c r="AI35" s="17"/>
      <c r="AJ35" s="17"/>
    </row>
    <row r="36" spans="1:36" s="24" customFormat="1" ht="24" customHeight="1">
      <c r="A36" s="25"/>
      <c r="B36" s="25"/>
      <c r="C36" s="136" t="s">
        <v>142</v>
      </c>
      <c r="D36" s="136"/>
      <c r="E36" s="136"/>
      <c r="F36" s="140"/>
      <c r="G36" s="54" t="s">
        <v>73</v>
      </c>
      <c r="H36" s="167" t="str">
        <f>Data!F55</f>
        <v>Mr.Pakapon  Nammontree</v>
      </c>
      <c r="I36" s="140"/>
      <c r="J36" s="168"/>
      <c r="L36" s="140"/>
      <c r="M36" s="140"/>
      <c r="N36" s="136"/>
      <c r="Q36" s="136" t="s">
        <v>89</v>
      </c>
      <c r="R36" s="140"/>
      <c r="S36" s="139"/>
      <c r="V36" s="166"/>
      <c r="W36" s="166"/>
      <c r="X36" s="165"/>
      <c r="Y36" s="165"/>
      <c r="Z36" s="165"/>
      <c r="AA36" s="165"/>
      <c r="AB36" s="165"/>
      <c r="AC36" s="166"/>
      <c r="AE36" s="163"/>
      <c r="AF36" s="19"/>
      <c r="AG36" s="17"/>
      <c r="AH36" s="17"/>
      <c r="AI36" s="17"/>
      <c r="AJ36" s="17"/>
    </row>
    <row r="37" spans="1:36" s="24" customFormat="1" ht="9.9499999999999993" customHeight="1">
      <c r="A37" s="25"/>
      <c r="B37" s="25"/>
      <c r="C37" s="136"/>
      <c r="D37" s="140"/>
      <c r="E37" s="140"/>
      <c r="F37" s="140"/>
      <c r="G37" s="54"/>
      <c r="H37" s="178"/>
      <c r="I37" s="178"/>
      <c r="J37" s="178"/>
      <c r="K37" s="178"/>
      <c r="L37" s="140"/>
      <c r="M37" s="140"/>
      <c r="N37" s="136"/>
      <c r="O37" s="136"/>
      <c r="P37" s="136"/>
      <c r="Q37" s="136"/>
      <c r="R37" s="140"/>
      <c r="S37" s="139"/>
      <c r="T37" s="139"/>
      <c r="U37" s="139"/>
      <c r="V37" s="139"/>
      <c r="W37" s="139"/>
      <c r="X37" s="139"/>
      <c r="Y37" s="40"/>
      <c r="AE37" s="163"/>
      <c r="AF37" s="19"/>
      <c r="AG37" s="17"/>
      <c r="AH37" s="17"/>
      <c r="AI37" s="17"/>
      <c r="AJ37" s="17"/>
    </row>
    <row r="38" spans="1:36" s="24" customFormat="1" ht="24" customHeight="1">
      <c r="A38" s="75"/>
      <c r="B38" s="75"/>
      <c r="H38" s="140" t="s">
        <v>161</v>
      </c>
      <c r="K38" s="140"/>
      <c r="L38" s="140"/>
      <c r="M38" s="140"/>
      <c r="N38" s="140"/>
      <c r="O38" s="140"/>
      <c r="P38" s="169"/>
      <c r="Q38" s="170">
        <v>3</v>
      </c>
      <c r="R38" s="140"/>
      <c r="V38" s="398" t="s">
        <v>157</v>
      </c>
      <c r="W38" s="398"/>
      <c r="X38" s="398"/>
      <c r="Y38" s="398"/>
      <c r="Z38" s="398"/>
      <c r="AA38" s="398"/>
      <c r="AB38" s="398"/>
      <c r="AC38" s="398"/>
      <c r="AE38" s="163"/>
      <c r="AF38" s="19"/>
      <c r="AG38" s="17"/>
      <c r="AH38" s="17"/>
      <c r="AI38" s="17"/>
      <c r="AJ38" s="17"/>
    </row>
    <row r="39" spans="1:36" s="24" customFormat="1" ht="21" customHeight="1">
      <c r="A39" s="25"/>
      <c r="B39" s="25"/>
      <c r="C39" s="140"/>
      <c r="D39" s="140"/>
      <c r="E39" s="140"/>
      <c r="F39" s="140"/>
      <c r="G39" s="140"/>
      <c r="H39" s="164"/>
      <c r="I39" s="164"/>
      <c r="J39" s="164"/>
      <c r="K39" s="140"/>
      <c r="L39" s="140"/>
      <c r="M39" s="139"/>
      <c r="N39" s="139"/>
      <c r="O39" s="140"/>
      <c r="P39" s="140"/>
      <c r="Q39" s="140"/>
      <c r="R39" s="140"/>
      <c r="V39" s="399" t="s">
        <v>90</v>
      </c>
      <c r="W39" s="399"/>
      <c r="X39" s="399"/>
      <c r="Y39" s="399"/>
      <c r="Z39" s="399"/>
      <c r="AA39" s="399"/>
      <c r="AB39" s="399"/>
      <c r="AC39" s="399"/>
      <c r="AD39" s="172"/>
      <c r="AE39" s="173"/>
      <c r="AF39" s="173"/>
      <c r="AG39" s="173"/>
    </row>
    <row r="40" spans="1:36" s="24" customFormat="1" ht="20.100000000000001" customHeight="1">
      <c r="A40" s="25"/>
      <c r="B40" s="25"/>
      <c r="E40" s="30"/>
      <c r="F40" s="30"/>
      <c r="G40" s="30"/>
      <c r="H40" s="30"/>
      <c r="I40" s="30"/>
      <c r="L40" s="43"/>
      <c r="M40" s="25"/>
      <c r="N40" s="25"/>
      <c r="O40" s="25"/>
      <c r="P40" s="133"/>
      <c r="Q40" s="133"/>
      <c r="R40" s="133"/>
      <c r="S40" s="133"/>
      <c r="T40" s="133"/>
      <c r="U40" s="28"/>
      <c r="V40" s="76"/>
      <c r="W40" s="76"/>
      <c r="X40" s="76"/>
      <c r="Y40" s="76"/>
      <c r="Z40" s="76"/>
      <c r="AA40" s="76"/>
    </row>
    <row r="41" spans="1:36" s="24" customFormat="1" ht="16.5" customHeight="1">
      <c r="A41" s="394"/>
      <c r="B41" s="394"/>
      <c r="C41" s="394"/>
      <c r="D41" s="394"/>
      <c r="E41" s="394"/>
      <c r="F41" s="394"/>
      <c r="G41" s="394"/>
      <c r="H41" s="394"/>
      <c r="I41" s="394"/>
      <c r="J41" s="394"/>
      <c r="K41" s="394"/>
      <c r="L41" s="394"/>
      <c r="M41" s="394"/>
      <c r="N41" s="394"/>
      <c r="O41" s="394"/>
      <c r="P41" s="394"/>
      <c r="Q41" s="394"/>
      <c r="R41" s="394"/>
      <c r="S41" s="394"/>
      <c r="T41" s="394"/>
      <c r="U41" s="394"/>
      <c r="V41" s="394"/>
      <c r="W41" s="77"/>
    </row>
    <row r="42" spans="1:36" ht="18.75" customHeight="1">
      <c r="C42" s="73"/>
      <c r="D42" s="171"/>
      <c r="T42" s="15"/>
      <c r="U42" s="174"/>
    </row>
    <row r="43" spans="1:36" ht="18.75" customHeight="1">
      <c r="C43" s="135"/>
      <c r="D43" s="171"/>
      <c r="T43" s="73"/>
      <c r="U43" s="171"/>
    </row>
    <row r="44" spans="1:36" ht="18.75" customHeight="1">
      <c r="T44" s="73"/>
      <c r="U44" s="171"/>
    </row>
    <row r="45" spans="1:36" ht="18.75" customHeight="1">
      <c r="T45" s="135"/>
      <c r="U45" s="171"/>
    </row>
    <row r="46" spans="1:36" ht="18.75" customHeight="1"/>
    <row r="47" spans="1:36" ht="18.75" customHeight="1"/>
    <row r="48" spans="1:3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</sheetData>
  <mergeCells count="9">
    <mergeCell ref="A3:AD3"/>
    <mergeCell ref="A41:V41"/>
    <mergeCell ref="J15:L15"/>
    <mergeCell ref="AA19:AD19"/>
    <mergeCell ref="AA20:AD20"/>
    <mergeCell ref="AA21:AD21"/>
    <mergeCell ref="V38:AC38"/>
    <mergeCell ref="V39:AC39"/>
    <mergeCell ref="AA22:AD22"/>
  </mergeCells>
  <pageMargins left="0.51181102362204722" right="0.31496062992125984" top="0.98425196850393704" bottom="0.19685039370078741" header="0.31496062992125984" footer="0.11811023622047245"/>
  <pageSetup paperSize="9" scale="85" orientation="portrait" r:id="rId1"/>
  <headerFooter>
    <oddFooter>&amp;R&amp;"Gulim,Regular"&amp;10SP-FM-04-15 REV.0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3399"/>
  </sheetPr>
  <dimension ref="A1:AJ68"/>
  <sheetViews>
    <sheetView view="pageBreakPreview" zoomScaleNormal="100" zoomScaleSheetLayoutView="100" workbookViewId="0">
      <selection activeCell="B12" sqref="B12:U19"/>
    </sheetView>
  </sheetViews>
  <sheetFormatPr defaultColWidth="9.140625" defaultRowHeight="20.25"/>
  <cols>
    <col min="1" max="7" width="4.28515625" style="22" customWidth="1"/>
    <col min="8" max="8" width="3.42578125" style="22" customWidth="1"/>
    <col min="9" max="23" width="4.28515625" style="22" customWidth="1"/>
    <col min="24" max="29" width="4.5703125" style="22" customWidth="1"/>
    <col min="30" max="256" width="9.140625" style="22"/>
    <col min="257" max="263" width="4.28515625" style="22" customWidth="1"/>
    <col min="264" max="264" width="3.42578125" style="22" customWidth="1"/>
    <col min="265" max="279" width="4.28515625" style="22" customWidth="1"/>
    <col min="280" max="285" width="4.5703125" style="22" customWidth="1"/>
    <col min="286" max="512" width="9.140625" style="22"/>
    <col min="513" max="519" width="4.28515625" style="22" customWidth="1"/>
    <col min="520" max="520" width="3.42578125" style="22" customWidth="1"/>
    <col min="521" max="535" width="4.28515625" style="22" customWidth="1"/>
    <col min="536" max="541" width="4.5703125" style="22" customWidth="1"/>
    <col min="542" max="768" width="9.140625" style="22"/>
    <col min="769" max="775" width="4.28515625" style="22" customWidth="1"/>
    <col min="776" max="776" width="3.42578125" style="22" customWidth="1"/>
    <col min="777" max="791" width="4.28515625" style="22" customWidth="1"/>
    <col min="792" max="797" width="4.5703125" style="22" customWidth="1"/>
    <col min="798" max="1024" width="9.140625" style="22"/>
    <col min="1025" max="1031" width="4.28515625" style="22" customWidth="1"/>
    <col min="1032" max="1032" width="3.42578125" style="22" customWidth="1"/>
    <col min="1033" max="1047" width="4.28515625" style="22" customWidth="1"/>
    <col min="1048" max="1053" width="4.5703125" style="22" customWidth="1"/>
    <col min="1054" max="1280" width="9.140625" style="22"/>
    <col min="1281" max="1287" width="4.28515625" style="22" customWidth="1"/>
    <col min="1288" max="1288" width="3.42578125" style="22" customWidth="1"/>
    <col min="1289" max="1303" width="4.28515625" style="22" customWidth="1"/>
    <col min="1304" max="1309" width="4.5703125" style="22" customWidth="1"/>
    <col min="1310" max="1536" width="9.140625" style="22"/>
    <col min="1537" max="1543" width="4.28515625" style="22" customWidth="1"/>
    <col min="1544" max="1544" width="3.42578125" style="22" customWidth="1"/>
    <col min="1545" max="1559" width="4.28515625" style="22" customWidth="1"/>
    <col min="1560" max="1565" width="4.5703125" style="22" customWidth="1"/>
    <col min="1566" max="1792" width="9.140625" style="22"/>
    <col min="1793" max="1799" width="4.28515625" style="22" customWidth="1"/>
    <col min="1800" max="1800" width="3.42578125" style="22" customWidth="1"/>
    <col min="1801" max="1815" width="4.28515625" style="22" customWidth="1"/>
    <col min="1816" max="1821" width="4.5703125" style="22" customWidth="1"/>
    <col min="1822" max="2048" width="9.140625" style="22"/>
    <col min="2049" max="2055" width="4.28515625" style="22" customWidth="1"/>
    <col min="2056" max="2056" width="3.42578125" style="22" customWidth="1"/>
    <col min="2057" max="2071" width="4.28515625" style="22" customWidth="1"/>
    <col min="2072" max="2077" width="4.5703125" style="22" customWidth="1"/>
    <col min="2078" max="2304" width="9.140625" style="22"/>
    <col min="2305" max="2311" width="4.28515625" style="22" customWidth="1"/>
    <col min="2312" max="2312" width="3.42578125" style="22" customWidth="1"/>
    <col min="2313" max="2327" width="4.28515625" style="22" customWidth="1"/>
    <col min="2328" max="2333" width="4.5703125" style="22" customWidth="1"/>
    <col min="2334" max="2560" width="9.140625" style="22"/>
    <col min="2561" max="2567" width="4.28515625" style="22" customWidth="1"/>
    <col min="2568" max="2568" width="3.42578125" style="22" customWidth="1"/>
    <col min="2569" max="2583" width="4.28515625" style="22" customWidth="1"/>
    <col min="2584" max="2589" width="4.5703125" style="22" customWidth="1"/>
    <col min="2590" max="2816" width="9.140625" style="22"/>
    <col min="2817" max="2823" width="4.28515625" style="22" customWidth="1"/>
    <col min="2824" max="2824" width="3.42578125" style="22" customWidth="1"/>
    <col min="2825" max="2839" width="4.28515625" style="22" customWidth="1"/>
    <col min="2840" max="2845" width="4.5703125" style="22" customWidth="1"/>
    <col min="2846" max="3072" width="9.140625" style="22"/>
    <col min="3073" max="3079" width="4.28515625" style="22" customWidth="1"/>
    <col min="3080" max="3080" width="3.42578125" style="22" customWidth="1"/>
    <col min="3081" max="3095" width="4.28515625" style="22" customWidth="1"/>
    <col min="3096" max="3101" width="4.5703125" style="22" customWidth="1"/>
    <col min="3102" max="3328" width="9.140625" style="22"/>
    <col min="3329" max="3335" width="4.28515625" style="22" customWidth="1"/>
    <col min="3336" max="3336" width="3.42578125" style="22" customWidth="1"/>
    <col min="3337" max="3351" width="4.28515625" style="22" customWidth="1"/>
    <col min="3352" max="3357" width="4.5703125" style="22" customWidth="1"/>
    <col min="3358" max="3584" width="9.140625" style="22"/>
    <col min="3585" max="3591" width="4.28515625" style="22" customWidth="1"/>
    <col min="3592" max="3592" width="3.42578125" style="22" customWidth="1"/>
    <col min="3593" max="3607" width="4.28515625" style="22" customWidth="1"/>
    <col min="3608" max="3613" width="4.5703125" style="22" customWidth="1"/>
    <col min="3614" max="3840" width="9.140625" style="22"/>
    <col min="3841" max="3847" width="4.28515625" style="22" customWidth="1"/>
    <col min="3848" max="3848" width="3.42578125" style="22" customWidth="1"/>
    <col min="3849" max="3863" width="4.28515625" style="22" customWidth="1"/>
    <col min="3864" max="3869" width="4.5703125" style="22" customWidth="1"/>
    <col min="3870" max="4096" width="9.140625" style="22"/>
    <col min="4097" max="4103" width="4.28515625" style="22" customWidth="1"/>
    <col min="4104" max="4104" width="3.42578125" style="22" customWidth="1"/>
    <col min="4105" max="4119" width="4.28515625" style="22" customWidth="1"/>
    <col min="4120" max="4125" width="4.5703125" style="22" customWidth="1"/>
    <col min="4126" max="4352" width="9.140625" style="22"/>
    <col min="4353" max="4359" width="4.28515625" style="22" customWidth="1"/>
    <col min="4360" max="4360" width="3.42578125" style="22" customWidth="1"/>
    <col min="4361" max="4375" width="4.28515625" style="22" customWidth="1"/>
    <col min="4376" max="4381" width="4.5703125" style="22" customWidth="1"/>
    <col min="4382" max="4608" width="9.140625" style="22"/>
    <col min="4609" max="4615" width="4.28515625" style="22" customWidth="1"/>
    <col min="4616" max="4616" width="3.42578125" style="22" customWidth="1"/>
    <col min="4617" max="4631" width="4.28515625" style="22" customWidth="1"/>
    <col min="4632" max="4637" width="4.5703125" style="22" customWidth="1"/>
    <col min="4638" max="4864" width="9.140625" style="22"/>
    <col min="4865" max="4871" width="4.28515625" style="22" customWidth="1"/>
    <col min="4872" max="4872" width="3.42578125" style="22" customWidth="1"/>
    <col min="4873" max="4887" width="4.28515625" style="22" customWidth="1"/>
    <col min="4888" max="4893" width="4.5703125" style="22" customWidth="1"/>
    <col min="4894" max="5120" width="9.140625" style="22"/>
    <col min="5121" max="5127" width="4.28515625" style="22" customWidth="1"/>
    <col min="5128" max="5128" width="3.42578125" style="22" customWidth="1"/>
    <col min="5129" max="5143" width="4.28515625" style="22" customWidth="1"/>
    <col min="5144" max="5149" width="4.5703125" style="22" customWidth="1"/>
    <col min="5150" max="5376" width="9.140625" style="22"/>
    <col min="5377" max="5383" width="4.28515625" style="22" customWidth="1"/>
    <col min="5384" max="5384" width="3.42578125" style="22" customWidth="1"/>
    <col min="5385" max="5399" width="4.28515625" style="22" customWidth="1"/>
    <col min="5400" max="5405" width="4.5703125" style="22" customWidth="1"/>
    <col min="5406" max="5632" width="9.140625" style="22"/>
    <col min="5633" max="5639" width="4.28515625" style="22" customWidth="1"/>
    <col min="5640" max="5640" width="3.42578125" style="22" customWidth="1"/>
    <col min="5641" max="5655" width="4.28515625" style="22" customWidth="1"/>
    <col min="5656" max="5661" width="4.5703125" style="22" customWidth="1"/>
    <col min="5662" max="5888" width="9.140625" style="22"/>
    <col min="5889" max="5895" width="4.28515625" style="22" customWidth="1"/>
    <col min="5896" max="5896" width="3.42578125" style="22" customWidth="1"/>
    <col min="5897" max="5911" width="4.28515625" style="22" customWidth="1"/>
    <col min="5912" max="5917" width="4.5703125" style="22" customWidth="1"/>
    <col min="5918" max="6144" width="9.140625" style="22"/>
    <col min="6145" max="6151" width="4.28515625" style="22" customWidth="1"/>
    <col min="6152" max="6152" width="3.42578125" style="22" customWidth="1"/>
    <col min="6153" max="6167" width="4.28515625" style="22" customWidth="1"/>
    <col min="6168" max="6173" width="4.5703125" style="22" customWidth="1"/>
    <col min="6174" max="6400" width="9.140625" style="22"/>
    <col min="6401" max="6407" width="4.28515625" style="22" customWidth="1"/>
    <col min="6408" max="6408" width="3.42578125" style="22" customWidth="1"/>
    <col min="6409" max="6423" width="4.28515625" style="22" customWidth="1"/>
    <col min="6424" max="6429" width="4.5703125" style="22" customWidth="1"/>
    <col min="6430" max="6656" width="9.140625" style="22"/>
    <col min="6657" max="6663" width="4.28515625" style="22" customWidth="1"/>
    <col min="6664" max="6664" width="3.42578125" style="22" customWidth="1"/>
    <col min="6665" max="6679" width="4.28515625" style="22" customWidth="1"/>
    <col min="6680" max="6685" width="4.5703125" style="22" customWidth="1"/>
    <col min="6686" max="6912" width="9.140625" style="22"/>
    <col min="6913" max="6919" width="4.28515625" style="22" customWidth="1"/>
    <col min="6920" max="6920" width="3.42578125" style="22" customWidth="1"/>
    <col min="6921" max="6935" width="4.28515625" style="22" customWidth="1"/>
    <col min="6936" max="6941" width="4.5703125" style="22" customWidth="1"/>
    <col min="6942" max="7168" width="9.140625" style="22"/>
    <col min="7169" max="7175" width="4.28515625" style="22" customWidth="1"/>
    <col min="7176" max="7176" width="3.42578125" style="22" customWidth="1"/>
    <col min="7177" max="7191" width="4.28515625" style="22" customWidth="1"/>
    <col min="7192" max="7197" width="4.5703125" style="22" customWidth="1"/>
    <col min="7198" max="7424" width="9.140625" style="22"/>
    <col min="7425" max="7431" width="4.28515625" style="22" customWidth="1"/>
    <col min="7432" max="7432" width="3.42578125" style="22" customWidth="1"/>
    <col min="7433" max="7447" width="4.28515625" style="22" customWidth="1"/>
    <col min="7448" max="7453" width="4.5703125" style="22" customWidth="1"/>
    <col min="7454" max="7680" width="9.140625" style="22"/>
    <col min="7681" max="7687" width="4.28515625" style="22" customWidth="1"/>
    <col min="7688" max="7688" width="3.42578125" style="22" customWidth="1"/>
    <col min="7689" max="7703" width="4.28515625" style="22" customWidth="1"/>
    <col min="7704" max="7709" width="4.5703125" style="22" customWidth="1"/>
    <col min="7710" max="7936" width="9.140625" style="22"/>
    <col min="7937" max="7943" width="4.28515625" style="22" customWidth="1"/>
    <col min="7944" max="7944" width="3.42578125" style="22" customWidth="1"/>
    <col min="7945" max="7959" width="4.28515625" style="22" customWidth="1"/>
    <col min="7960" max="7965" width="4.5703125" style="22" customWidth="1"/>
    <col min="7966" max="8192" width="9.140625" style="22"/>
    <col min="8193" max="8199" width="4.28515625" style="22" customWidth="1"/>
    <col min="8200" max="8200" width="3.42578125" style="22" customWidth="1"/>
    <col min="8201" max="8215" width="4.28515625" style="22" customWidth="1"/>
    <col min="8216" max="8221" width="4.5703125" style="22" customWidth="1"/>
    <col min="8222" max="8448" width="9.140625" style="22"/>
    <col min="8449" max="8455" width="4.28515625" style="22" customWidth="1"/>
    <col min="8456" max="8456" width="3.42578125" style="22" customWidth="1"/>
    <col min="8457" max="8471" width="4.28515625" style="22" customWidth="1"/>
    <col min="8472" max="8477" width="4.5703125" style="22" customWidth="1"/>
    <col min="8478" max="8704" width="9.140625" style="22"/>
    <col min="8705" max="8711" width="4.28515625" style="22" customWidth="1"/>
    <col min="8712" max="8712" width="3.42578125" style="22" customWidth="1"/>
    <col min="8713" max="8727" width="4.28515625" style="22" customWidth="1"/>
    <col min="8728" max="8733" width="4.5703125" style="22" customWidth="1"/>
    <col min="8734" max="8960" width="9.140625" style="22"/>
    <col min="8961" max="8967" width="4.28515625" style="22" customWidth="1"/>
    <col min="8968" max="8968" width="3.42578125" style="22" customWidth="1"/>
    <col min="8969" max="8983" width="4.28515625" style="22" customWidth="1"/>
    <col min="8984" max="8989" width="4.5703125" style="22" customWidth="1"/>
    <col min="8990" max="9216" width="9.140625" style="22"/>
    <col min="9217" max="9223" width="4.28515625" style="22" customWidth="1"/>
    <col min="9224" max="9224" width="3.42578125" style="22" customWidth="1"/>
    <col min="9225" max="9239" width="4.28515625" style="22" customWidth="1"/>
    <col min="9240" max="9245" width="4.5703125" style="22" customWidth="1"/>
    <col min="9246" max="9472" width="9.140625" style="22"/>
    <col min="9473" max="9479" width="4.28515625" style="22" customWidth="1"/>
    <col min="9480" max="9480" width="3.42578125" style="22" customWidth="1"/>
    <col min="9481" max="9495" width="4.28515625" style="22" customWidth="1"/>
    <col min="9496" max="9501" width="4.5703125" style="22" customWidth="1"/>
    <col min="9502" max="9728" width="9.140625" style="22"/>
    <col min="9729" max="9735" width="4.28515625" style="22" customWidth="1"/>
    <col min="9736" max="9736" width="3.42578125" style="22" customWidth="1"/>
    <col min="9737" max="9751" width="4.28515625" style="22" customWidth="1"/>
    <col min="9752" max="9757" width="4.5703125" style="22" customWidth="1"/>
    <col min="9758" max="9984" width="9.140625" style="22"/>
    <col min="9985" max="9991" width="4.28515625" style="22" customWidth="1"/>
    <col min="9992" max="9992" width="3.42578125" style="22" customWidth="1"/>
    <col min="9993" max="10007" width="4.28515625" style="22" customWidth="1"/>
    <col min="10008" max="10013" width="4.5703125" style="22" customWidth="1"/>
    <col min="10014" max="10240" width="9.140625" style="22"/>
    <col min="10241" max="10247" width="4.28515625" style="22" customWidth="1"/>
    <col min="10248" max="10248" width="3.42578125" style="22" customWidth="1"/>
    <col min="10249" max="10263" width="4.28515625" style="22" customWidth="1"/>
    <col min="10264" max="10269" width="4.5703125" style="22" customWidth="1"/>
    <col min="10270" max="10496" width="9.140625" style="22"/>
    <col min="10497" max="10503" width="4.28515625" style="22" customWidth="1"/>
    <col min="10504" max="10504" width="3.42578125" style="22" customWidth="1"/>
    <col min="10505" max="10519" width="4.28515625" style="22" customWidth="1"/>
    <col min="10520" max="10525" width="4.5703125" style="22" customWidth="1"/>
    <col min="10526" max="10752" width="9.140625" style="22"/>
    <col min="10753" max="10759" width="4.28515625" style="22" customWidth="1"/>
    <col min="10760" max="10760" width="3.42578125" style="22" customWidth="1"/>
    <col min="10761" max="10775" width="4.28515625" style="22" customWidth="1"/>
    <col min="10776" max="10781" width="4.5703125" style="22" customWidth="1"/>
    <col min="10782" max="11008" width="9.140625" style="22"/>
    <col min="11009" max="11015" width="4.28515625" style="22" customWidth="1"/>
    <col min="11016" max="11016" width="3.42578125" style="22" customWidth="1"/>
    <col min="11017" max="11031" width="4.28515625" style="22" customWidth="1"/>
    <col min="11032" max="11037" width="4.5703125" style="22" customWidth="1"/>
    <col min="11038" max="11264" width="9.140625" style="22"/>
    <col min="11265" max="11271" width="4.28515625" style="22" customWidth="1"/>
    <col min="11272" max="11272" width="3.42578125" style="22" customWidth="1"/>
    <col min="11273" max="11287" width="4.28515625" style="22" customWidth="1"/>
    <col min="11288" max="11293" width="4.5703125" style="22" customWidth="1"/>
    <col min="11294" max="11520" width="9.140625" style="22"/>
    <col min="11521" max="11527" width="4.28515625" style="22" customWidth="1"/>
    <col min="11528" max="11528" width="3.42578125" style="22" customWidth="1"/>
    <col min="11529" max="11543" width="4.28515625" style="22" customWidth="1"/>
    <col min="11544" max="11549" width="4.5703125" style="22" customWidth="1"/>
    <col min="11550" max="11776" width="9.140625" style="22"/>
    <col min="11777" max="11783" width="4.28515625" style="22" customWidth="1"/>
    <col min="11784" max="11784" width="3.42578125" style="22" customWidth="1"/>
    <col min="11785" max="11799" width="4.28515625" style="22" customWidth="1"/>
    <col min="11800" max="11805" width="4.5703125" style="22" customWidth="1"/>
    <col min="11806" max="12032" width="9.140625" style="22"/>
    <col min="12033" max="12039" width="4.28515625" style="22" customWidth="1"/>
    <col min="12040" max="12040" width="3.42578125" style="22" customWidth="1"/>
    <col min="12041" max="12055" width="4.28515625" style="22" customWidth="1"/>
    <col min="12056" max="12061" width="4.5703125" style="22" customWidth="1"/>
    <col min="12062" max="12288" width="9.140625" style="22"/>
    <col min="12289" max="12295" width="4.28515625" style="22" customWidth="1"/>
    <col min="12296" max="12296" width="3.42578125" style="22" customWidth="1"/>
    <col min="12297" max="12311" width="4.28515625" style="22" customWidth="1"/>
    <col min="12312" max="12317" width="4.5703125" style="22" customWidth="1"/>
    <col min="12318" max="12544" width="9.140625" style="22"/>
    <col min="12545" max="12551" width="4.28515625" style="22" customWidth="1"/>
    <col min="12552" max="12552" width="3.42578125" style="22" customWidth="1"/>
    <col min="12553" max="12567" width="4.28515625" style="22" customWidth="1"/>
    <col min="12568" max="12573" width="4.5703125" style="22" customWidth="1"/>
    <col min="12574" max="12800" width="9.140625" style="22"/>
    <col min="12801" max="12807" width="4.28515625" style="22" customWidth="1"/>
    <col min="12808" max="12808" width="3.42578125" style="22" customWidth="1"/>
    <col min="12809" max="12823" width="4.28515625" style="22" customWidth="1"/>
    <col min="12824" max="12829" width="4.5703125" style="22" customWidth="1"/>
    <col min="12830" max="13056" width="9.140625" style="22"/>
    <col min="13057" max="13063" width="4.28515625" style="22" customWidth="1"/>
    <col min="13064" max="13064" width="3.42578125" style="22" customWidth="1"/>
    <col min="13065" max="13079" width="4.28515625" style="22" customWidth="1"/>
    <col min="13080" max="13085" width="4.5703125" style="22" customWidth="1"/>
    <col min="13086" max="13312" width="9.140625" style="22"/>
    <col min="13313" max="13319" width="4.28515625" style="22" customWidth="1"/>
    <col min="13320" max="13320" width="3.42578125" style="22" customWidth="1"/>
    <col min="13321" max="13335" width="4.28515625" style="22" customWidth="1"/>
    <col min="13336" max="13341" width="4.5703125" style="22" customWidth="1"/>
    <col min="13342" max="13568" width="9.140625" style="22"/>
    <col min="13569" max="13575" width="4.28515625" style="22" customWidth="1"/>
    <col min="13576" max="13576" width="3.42578125" style="22" customWidth="1"/>
    <col min="13577" max="13591" width="4.28515625" style="22" customWidth="1"/>
    <col min="13592" max="13597" width="4.5703125" style="22" customWidth="1"/>
    <col min="13598" max="13824" width="9.140625" style="22"/>
    <col min="13825" max="13831" width="4.28515625" style="22" customWidth="1"/>
    <col min="13832" max="13832" width="3.42578125" style="22" customWidth="1"/>
    <col min="13833" max="13847" width="4.28515625" style="22" customWidth="1"/>
    <col min="13848" max="13853" width="4.5703125" style="22" customWidth="1"/>
    <col min="13854" max="14080" width="9.140625" style="22"/>
    <col min="14081" max="14087" width="4.28515625" style="22" customWidth="1"/>
    <col min="14088" max="14088" width="3.42578125" style="22" customWidth="1"/>
    <col min="14089" max="14103" width="4.28515625" style="22" customWidth="1"/>
    <col min="14104" max="14109" width="4.5703125" style="22" customWidth="1"/>
    <col min="14110" max="14336" width="9.140625" style="22"/>
    <col min="14337" max="14343" width="4.28515625" style="22" customWidth="1"/>
    <col min="14344" max="14344" width="3.42578125" style="22" customWidth="1"/>
    <col min="14345" max="14359" width="4.28515625" style="22" customWidth="1"/>
    <col min="14360" max="14365" width="4.5703125" style="22" customWidth="1"/>
    <col min="14366" max="14592" width="9.140625" style="22"/>
    <col min="14593" max="14599" width="4.28515625" style="22" customWidth="1"/>
    <col min="14600" max="14600" width="3.42578125" style="22" customWidth="1"/>
    <col min="14601" max="14615" width="4.28515625" style="22" customWidth="1"/>
    <col min="14616" max="14621" width="4.5703125" style="22" customWidth="1"/>
    <col min="14622" max="14848" width="9.140625" style="22"/>
    <col min="14849" max="14855" width="4.28515625" style="22" customWidth="1"/>
    <col min="14856" max="14856" width="3.42578125" style="22" customWidth="1"/>
    <col min="14857" max="14871" width="4.28515625" style="22" customWidth="1"/>
    <col min="14872" max="14877" width="4.5703125" style="22" customWidth="1"/>
    <col min="14878" max="15104" width="9.140625" style="22"/>
    <col min="15105" max="15111" width="4.28515625" style="22" customWidth="1"/>
    <col min="15112" max="15112" width="3.42578125" style="22" customWidth="1"/>
    <col min="15113" max="15127" width="4.28515625" style="22" customWidth="1"/>
    <col min="15128" max="15133" width="4.5703125" style="22" customWidth="1"/>
    <col min="15134" max="15360" width="9.140625" style="22"/>
    <col min="15361" max="15367" width="4.28515625" style="22" customWidth="1"/>
    <col min="15368" max="15368" width="3.42578125" style="22" customWidth="1"/>
    <col min="15369" max="15383" width="4.28515625" style="22" customWidth="1"/>
    <col min="15384" max="15389" width="4.5703125" style="22" customWidth="1"/>
    <col min="15390" max="15616" width="9.140625" style="22"/>
    <col min="15617" max="15623" width="4.28515625" style="22" customWidth="1"/>
    <col min="15624" max="15624" width="3.42578125" style="22" customWidth="1"/>
    <col min="15625" max="15639" width="4.28515625" style="22" customWidth="1"/>
    <col min="15640" max="15645" width="4.5703125" style="22" customWidth="1"/>
    <col min="15646" max="15872" width="9.140625" style="22"/>
    <col min="15873" max="15879" width="4.28515625" style="22" customWidth="1"/>
    <col min="15880" max="15880" width="3.42578125" style="22" customWidth="1"/>
    <col min="15881" max="15895" width="4.28515625" style="22" customWidth="1"/>
    <col min="15896" max="15901" width="4.5703125" style="22" customWidth="1"/>
    <col min="15902" max="16128" width="9.140625" style="22"/>
    <col min="16129" max="16135" width="4.28515625" style="22" customWidth="1"/>
    <col min="16136" max="16136" width="3.42578125" style="22" customWidth="1"/>
    <col min="16137" max="16151" width="4.28515625" style="22" customWidth="1"/>
    <col min="16152" max="16157" width="4.5703125" style="22" customWidth="1"/>
    <col min="16158" max="16384" width="9.140625" style="22"/>
  </cols>
  <sheetData>
    <row r="1" spans="1:28" ht="14.1" customHeight="1"/>
    <row r="3" spans="1:28" ht="34.5" customHeight="1">
      <c r="A3" s="418" t="s">
        <v>91</v>
      </c>
      <c r="B3" s="418"/>
      <c r="C3" s="418"/>
      <c r="D3" s="418"/>
      <c r="E3" s="418"/>
      <c r="F3" s="418"/>
      <c r="G3" s="418"/>
      <c r="H3" s="418"/>
      <c r="I3" s="418"/>
      <c r="J3" s="418"/>
      <c r="K3" s="418"/>
      <c r="L3" s="418"/>
      <c r="M3" s="418"/>
      <c r="N3" s="418"/>
      <c r="O3" s="418"/>
      <c r="P3" s="418"/>
      <c r="Q3" s="418"/>
      <c r="R3" s="418"/>
      <c r="S3" s="418"/>
      <c r="T3" s="418"/>
      <c r="U3" s="418"/>
      <c r="V3" s="418"/>
    </row>
    <row r="4" spans="1:28" s="24" customFormat="1" ht="18.95" customHeight="1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</row>
    <row r="5" spans="1:28" s="24" customFormat="1" ht="17.850000000000001" customHeight="1">
      <c r="A5" s="25"/>
      <c r="B5" s="26" t="s">
        <v>72</v>
      </c>
      <c r="C5" s="26"/>
      <c r="D5" s="33"/>
      <c r="E5" s="26"/>
      <c r="G5" s="29" t="s">
        <v>73</v>
      </c>
      <c r="H5" s="30" t="str">
        <f>Certificate!J5</f>
        <v>SPR16030112-16</v>
      </c>
      <c r="I5" s="30"/>
      <c r="J5" s="30"/>
      <c r="K5" s="30"/>
      <c r="L5" s="30"/>
      <c r="M5" s="30"/>
      <c r="N5" s="30"/>
      <c r="O5" s="30"/>
      <c r="P5" s="31"/>
      <c r="Q5" s="31"/>
      <c r="R5" s="31"/>
      <c r="S5" s="31"/>
      <c r="T5" s="31"/>
      <c r="U5" s="32" t="s">
        <v>92</v>
      </c>
      <c r="V5" s="31"/>
    </row>
    <row r="6" spans="1:28" s="24" customFormat="1" ht="18.95" customHeight="1">
      <c r="A6" s="25"/>
      <c r="B6" s="72"/>
      <c r="C6" s="27"/>
      <c r="D6" s="27"/>
      <c r="E6" s="28"/>
      <c r="F6" s="34"/>
      <c r="G6" s="34"/>
      <c r="H6" s="34"/>
      <c r="I6" s="78"/>
      <c r="J6" s="20"/>
      <c r="K6" s="18"/>
      <c r="L6" s="20"/>
      <c r="M6" s="20"/>
      <c r="N6" s="30"/>
      <c r="O6" s="30"/>
      <c r="P6" s="31"/>
      <c r="Q6" s="31"/>
      <c r="R6" s="31"/>
      <c r="S6" s="25"/>
      <c r="T6" s="25"/>
      <c r="U6" s="25"/>
    </row>
    <row r="7" spans="1:28" s="24" customFormat="1" ht="17.850000000000001" customHeight="1">
      <c r="A7" s="25"/>
      <c r="B7" s="79"/>
      <c r="C7" s="41"/>
      <c r="D7" s="27"/>
      <c r="E7" s="27"/>
      <c r="F7" s="27"/>
      <c r="G7" s="27"/>
      <c r="H7" s="27"/>
      <c r="I7" s="15"/>
      <c r="J7" s="80"/>
      <c r="K7" s="18"/>
      <c r="L7" s="81"/>
      <c r="M7" s="81"/>
      <c r="N7" s="37"/>
      <c r="O7" s="37"/>
      <c r="P7" s="37"/>
      <c r="Q7" s="37"/>
      <c r="R7" s="37"/>
      <c r="S7" s="37"/>
      <c r="T7" s="38"/>
      <c r="U7" s="38"/>
      <c r="V7" s="39"/>
      <c r="W7" s="40"/>
      <c r="AB7" s="24" t="s">
        <v>93</v>
      </c>
    </row>
    <row r="8" spans="1:28" s="24" customFormat="1" ht="14.1" customHeight="1">
      <c r="A8" s="25"/>
      <c r="B8" s="72"/>
      <c r="C8" s="41"/>
      <c r="D8" s="41"/>
      <c r="E8" s="27"/>
      <c r="F8" s="27"/>
      <c r="G8" s="419" t="s">
        <v>133</v>
      </c>
      <c r="H8" s="419"/>
      <c r="I8" s="419"/>
      <c r="J8" s="419"/>
      <c r="K8" s="419"/>
      <c r="L8" s="419"/>
      <c r="M8" s="419"/>
      <c r="N8" s="419"/>
      <c r="O8" s="419"/>
      <c r="P8" s="419"/>
      <c r="Q8" s="37"/>
      <c r="R8" s="37"/>
      <c r="S8" s="37"/>
      <c r="T8" s="37"/>
      <c r="U8" s="38"/>
      <c r="V8" s="39"/>
      <c r="W8" s="39"/>
      <c r="X8" s="40"/>
      <c r="Z8" s="53"/>
    </row>
    <row r="9" spans="1:28" s="24" customFormat="1" ht="14.1" customHeight="1">
      <c r="A9" s="25"/>
      <c r="B9" s="72"/>
      <c r="C9" s="41"/>
      <c r="D9" s="41"/>
      <c r="E9" s="27"/>
      <c r="F9" s="27"/>
      <c r="G9" s="419"/>
      <c r="H9" s="419"/>
      <c r="I9" s="419"/>
      <c r="J9" s="419"/>
      <c r="K9" s="419"/>
      <c r="L9" s="419"/>
      <c r="M9" s="419"/>
      <c r="N9" s="419"/>
      <c r="O9" s="419"/>
      <c r="P9" s="419"/>
      <c r="Q9" s="37"/>
      <c r="R9" s="37"/>
      <c r="S9" s="37"/>
      <c r="T9" s="37"/>
      <c r="U9" s="38"/>
      <c r="V9" s="39"/>
      <c r="W9" s="39"/>
      <c r="X9" s="40"/>
    </row>
    <row r="10" spans="1:28" s="40" customFormat="1" ht="18.95" customHeight="1">
      <c r="A10" s="43"/>
      <c r="B10" s="82"/>
      <c r="C10" s="45"/>
      <c r="D10" s="45"/>
      <c r="E10" s="45"/>
      <c r="F10" s="45"/>
      <c r="G10" s="46"/>
      <c r="H10" s="47"/>
      <c r="I10" s="83"/>
      <c r="J10" s="83"/>
      <c r="K10" s="83"/>
      <c r="L10" s="83"/>
      <c r="M10" s="83"/>
      <c r="N10" s="48"/>
      <c r="O10" s="48"/>
      <c r="P10" s="48"/>
      <c r="Q10" s="84"/>
      <c r="R10" s="43"/>
      <c r="S10" s="85"/>
      <c r="T10" s="39"/>
      <c r="V10" s="50"/>
      <c r="W10" s="51"/>
    </row>
    <row r="11" spans="1:28" s="24" customFormat="1" ht="23.1" customHeight="1">
      <c r="A11" s="25"/>
      <c r="B11" s="415" t="s">
        <v>75</v>
      </c>
      <c r="C11" s="416"/>
      <c r="D11" s="416"/>
      <c r="E11" s="416"/>
      <c r="F11" s="416"/>
      <c r="G11" s="417"/>
      <c r="H11" s="415" t="s">
        <v>77</v>
      </c>
      <c r="I11" s="416"/>
      <c r="J11" s="417"/>
      <c r="K11" s="415" t="s">
        <v>94</v>
      </c>
      <c r="L11" s="416"/>
      <c r="M11" s="417"/>
      <c r="N11" s="415" t="s">
        <v>95</v>
      </c>
      <c r="O11" s="416"/>
      <c r="P11" s="416"/>
      <c r="Q11" s="417"/>
      <c r="R11" s="415" t="s">
        <v>96</v>
      </c>
      <c r="S11" s="416"/>
      <c r="T11" s="416"/>
      <c r="U11" s="417"/>
      <c r="W11" s="53"/>
    </row>
    <row r="12" spans="1:28" s="24" customFormat="1" ht="23.1" customHeight="1">
      <c r="A12" s="25"/>
      <c r="B12" s="407" t="s">
        <v>168</v>
      </c>
      <c r="C12" s="408"/>
      <c r="D12" s="408"/>
      <c r="E12" s="408"/>
      <c r="F12" s="408"/>
      <c r="G12" s="408"/>
      <c r="H12" s="407" t="s">
        <v>83</v>
      </c>
      <c r="I12" s="409"/>
      <c r="J12" s="410"/>
      <c r="K12" s="411" t="s">
        <v>83</v>
      </c>
      <c r="L12" s="409"/>
      <c r="M12" s="410"/>
      <c r="N12" s="407" t="s">
        <v>166</v>
      </c>
      <c r="O12" s="409"/>
      <c r="P12" s="409"/>
      <c r="Q12" s="410"/>
      <c r="R12" s="412" t="s">
        <v>159</v>
      </c>
      <c r="S12" s="413"/>
      <c r="T12" s="413"/>
      <c r="U12" s="414"/>
      <c r="W12" s="53"/>
    </row>
    <row r="13" spans="1:28" s="24" customFormat="1" ht="23.1" customHeight="1">
      <c r="A13" s="25"/>
      <c r="B13" s="407" t="s">
        <v>168</v>
      </c>
      <c r="C13" s="408"/>
      <c r="D13" s="408"/>
      <c r="E13" s="408"/>
      <c r="F13" s="408"/>
      <c r="G13" s="408"/>
      <c r="H13" s="407" t="s">
        <v>83</v>
      </c>
      <c r="I13" s="409"/>
      <c r="J13" s="410"/>
      <c r="K13" s="411" t="s">
        <v>83</v>
      </c>
      <c r="L13" s="409"/>
      <c r="M13" s="410"/>
      <c r="N13" s="407" t="s">
        <v>167</v>
      </c>
      <c r="O13" s="409"/>
      <c r="P13" s="409"/>
      <c r="Q13" s="410"/>
      <c r="R13" s="412" t="s">
        <v>159</v>
      </c>
      <c r="S13" s="413"/>
      <c r="T13" s="413"/>
      <c r="U13" s="414"/>
      <c r="W13" s="53"/>
    </row>
    <row r="14" spans="1:28" s="24" customFormat="1" ht="23.1" customHeight="1">
      <c r="A14" s="25"/>
      <c r="B14" s="407" t="s">
        <v>168</v>
      </c>
      <c r="C14" s="408"/>
      <c r="D14" s="408"/>
      <c r="E14" s="408"/>
      <c r="F14" s="408"/>
      <c r="G14" s="408"/>
      <c r="H14" s="407" t="s">
        <v>169</v>
      </c>
      <c r="I14" s="409"/>
      <c r="J14" s="410"/>
      <c r="K14" s="411" t="s">
        <v>83</v>
      </c>
      <c r="L14" s="409"/>
      <c r="M14" s="410"/>
      <c r="N14" s="407" t="s">
        <v>170</v>
      </c>
      <c r="O14" s="409"/>
      <c r="P14" s="409"/>
      <c r="Q14" s="410"/>
      <c r="R14" s="412" t="s">
        <v>174</v>
      </c>
      <c r="S14" s="413"/>
      <c r="T14" s="413"/>
      <c r="U14" s="414"/>
      <c r="W14" s="53"/>
    </row>
    <row r="15" spans="1:28" s="24" customFormat="1" ht="23.1" customHeight="1">
      <c r="A15" s="25"/>
      <c r="B15" s="407" t="s">
        <v>97</v>
      </c>
      <c r="C15" s="408"/>
      <c r="D15" s="408"/>
      <c r="E15" s="408"/>
      <c r="F15" s="408"/>
      <c r="G15" s="408"/>
      <c r="H15" s="407" t="s">
        <v>83</v>
      </c>
      <c r="I15" s="409"/>
      <c r="J15" s="410"/>
      <c r="K15" s="411" t="s">
        <v>83</v>
      </c>
      <c r="L15" s="409"/>
      <c r="M15" s="410"/>
      <c r="N15" s="407" t="s">
        <v>158</v>
      </c>
      <c r="O15" s="409"/>
      <c r="P15" s="409"/>
      <c r="Q15" s="410"/>
      <c r="R15" s="412" t="s">
        <v>159</v>
      </c>
      <c r="S15" s="413"/>
      <c r="T15" s="413"/>
      <c r="U15" s="414"/>
      <c r="V15" s="55"/>
      <c r="W15" s="55"/>
      <c r="X15" s="55"/>
      <c r="Y15" s="55"/>
      <c r="Z15" s="86"/>
    </row>
    <row r="16" spans="1:28" s="24" customFormat="1" ht="23.1" customHeight="1">
      <c r="A16" s="25"/>
      <c r="B16" s="407" t="s">
        <v>98</v>
      </c>
      <c r="C16" s="408"/>
      <c r="D16" s="408"/>
      <c r="E16" s="408"/>
      <c r="F16" s="408"/>
      <c r="G16" s="408"/>
      <c r="H16" s="407" t="s">
        <v>83</v>
      </c>
      <c r="I16" s="409"/>
      <c r="J16" s="410"/>
      <c r="K16" s="411" t="s">
        <v>83</v>
      </c>
      <c r="L16" s="409"/>
      <c r="M16" s="410"/>
      <c r="N16" s="407" t="s">
        <v>171</v>
      </c>
      <c r="O16" s="409"/>
      <c r="P16" s="409"/>
      <c r="Q16" s="410"/>
      <c r="R16" s="412" t="s">
        <v>174</v>
      </c>
      <c r="S16" s="413"/>
      <c r="T16" s="413"/>
      <c r="U16" s="414"/>
      <c r="V16" s="55"/>
      <c r="W16" s="55"/>
      <c r="X16" s="55"/>
      <c r="Y16" s="55"/>
      <c r="Z16" s="86"/>
    </row>
    <row r="17" spans="1:36" s="24" customFormat="1" ht="23.1" customHeight="1">
      <c r="A17" s="25"/>
      <c r="B17" s="407" t="s">
        <v>98</v>
      </c>
      <c r="C17" s="408"/>
      <c r="D17" s="408"/>
      <c r="E17" s="408"/>
      <c r="F17" s="408"/>
      <c r="G17" s="408"/>
      <c r="H17" s="407" t="s">
        <v>83</v>
      </c>
      <c r="I17" s="409"/>
      <c r="J17" s="410"/>
      <c r="K17" s="411" t="s">
        <v>83</v>
      </c>
      <c r="L17" s="409"/>
      <c r="M17" s="410"/>
      <c r="N17" s="407" t="s">
        <v>172</v>
      </c>
      <c r="O17" s="409"/>
      <c r="P17" s="409"/>
      <c r="Q17" s="410"/>
      <c r="R17" s="412" t="s">
        <v>174</v>
      </c>
      <c r="S17" s="413"/>
      <c r="T17" s="413"/>
      <c r="U17" s="414"/>
      <c r="V17" s="55"/>
      <c r="W17" s="55"/>
      <c r="X17" s="55"/>
      <c r="Y17" s="55"/>
      <c r="Z17" s="86"/>
    </row>
    <row r="18" spans="1:36" s="24" customFormat="1" ht="23.1" customHeight="1">
      <c r="A18" s="25"/>
      <c r="B18" s="407" t="s">
        <v>98</v>
      </c>
      <c r="C18" s="408"/>
      <c r="D18" s="408"/>
      <c r="E18" s="408"/>
      <c r="F18" s="408"/>
      <c r="G18" s="408"/>
      <c r="H18" s="407" t="s">
        <v>83</v>
      </c>
      <c r="I18" s="409"/>
      <c r="J18" s="410"/>
      <c r="K18" s="411" t="s">
        <v>83</v>
      </c>
      <c r="L18" s="409"/>
      <c r="M18" s="410"/>
      <c r="N18" s="407" t="s">
        <v>160</v>
      </c>
      <c r="O18" s="409"/>
      <c r="P18" s="409"/>
      <c r="Q18" s="410"/>
      <c r="R18" s="412" t="s">
        <v>159</v>
      </c>
      <c r="S18" s="413"/>
      <c r="T18" s="413"/>
      <c r="U18" s="414"/>
      <c r="V18" s="55"/>
      <c r="W18" s="55"/>
      <c r="X18" s="55"/>
      <c r="Y18" s="55"/>
      <c r="Z18" s="86"/>
    </row>
    <row r="19" spans="1:36" s="24" customFormat="1" ht="23.1" customHeight="1">
      <c r="A19" s="25"/>
      <c r="B19" s="407" t="s">
        <v>98</v>
      </c>
      <c r="C19" s="408"/>
      <c r="D19" s="408"/>
      <c r="E19" s="408"/>
      <c r="F19" s="408"/>
      <c r="G19" s="408"/>
      <c r="H19" s="407" t="s">
        <v>83</v>
      </c>
      <c r="I19" s="409"/>
      <c r="J19" s="410"/>
      <c r="K19" s="411" t="s">
        <v>83</v>
      </c>
      <c r="L19" s="409"/>
      <c r="M19" s="410"/>
      <c r="N19" s="407" t="s">
        <v>173</v>
      </c>
      <c r="O19" s="409"/>
      <c r="P19" s="409"/>
      <c r="Q19" s="410"/>
      <c r="R19" s="412" t="s">
        <v>175</v>
      </c>
      <c r="S19" s="413"/>
      <c r="T19" s="413"/>
      <c r="U19" s="414"/>
      <c r="V19" s="55"/>
      <c r="W19" s="55"/>
      <c r="X19" s="55"/>
      <c r="Y19" s="55"/>
      <c r="Z19" s="86"/>
    </row>
    <row r="20" spans="1:36" s="24" customFormat="1" ht="16.5" customHeight="1">
      <c r="A20" s="25"/>
      <c r="B20" s="56"/>
      <c r="C20" s="35"/>
      <c r="D20" s="35"/>
      <c r="E20" s="35"/>
      <c r="F20" s="33"/>
      <c r="G20" s="33"/>
      <c r="H20" s="33"/>
      <c r="I20" s="54"/>
      <c r="J20" s="36"/>
      <c r="K20" s="31"/>
      <c r="L20" s="36"/>
      <c r="M20" s="31"/>
      <c r="N20" s="31"/>
      <c r="O20" s="36"/>
      <c r="P20" s="36"/>
      <c r="Q20" s="31"/>
      <c r="R20" s="31"/>
      <c r="S20" s="31"/>
      <c r="T20" s="31"/>
      <c r="U20" s="31"/>
      <c r="AH20" s="55"/>
      <c r="AI20" s="55"/>
    </row>
    <row r="21" spans="1:36" s="24" customFormat="1" ht="16.5" customHeight="1">
      <c r="A21" s="25"/>
      <c r="B21" s="87" t="s">
        <v>99</v>
      </c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36"/>
      <c r="Q21" s="31"/>
      <c r="R21" s="31"/>
      <c r="S21" s="31"/>
      <c r="T21" s="31"/>
      <c r="U21" s="31"/>
      <c r="AI21" s="55"/>
      <c r="AJ21" s="55"/>
    </row>
    <row r="22" spans="1:36" s="24" customFormat="1" ht="16.5" customHeight="1">
      <c r="A22" s="25"/>
      <c r="B22" s="31"/>
      <c r="C22" s="31" t="s">
        <v>100</v>
      </c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6"/>
      <c r="Q22" s="36"/>
      <c r="R22" s="36"/>
      <c r="S22" s="36"/>
      <c r="T22" s="57"/>
      <c r="U22" s="31"/>
      <c r="V22" s="55"/>
      <c r="AI22" s="55"/>
      <c r="AJ22" s="55"/>
    </row>
    <row r="23" spans="1:36" s="24" customFormat="1" ht="18.95" customHeight="1">
      <c r="A23" s="25"/>
      <c r="B23" s="67" t="s">
        <v>101</v>
      </c>
      <c r="C23" s="71"/>
      <c r="D23" s="71"/>
      <c r="E23" s="71"/>
      <c r="F23" s="71"/>
      <c r="G23" s="71"/>
      <c r="H23" s="71"/>
      <c r="I23" s="31"/>
      <c r="J23" s="31"/>
      <c r="K23" s="31"/>
      <c r="L23" s="31"/>
      <c r="M23" s="31"/>
      <c r="N23" s="31"/>
      <c r="O23" s="31"/>
      <c r="P23" s="36"/>
      <c r="Q23" s="36"/>
      <c r="R23" s="57"/>
      <c r="S23" s="31"/>
      <c r="T23" s="36"/>
      <c r="U23" s="31"/>
      <c r="AG23" s="55"/>
      <c r="AH23" s="55"/>
    </row>
    <row r="24" spans="1:36" s="24" customFormat="1" ht="16.5" customHeight="1">
      <c r="A24" s="25"/>
      <c r="B24" s="88"/>
      <c r="C24" s="52"/>
      <c r="D24" s="27"/>
      <c r="E24" s="58"/>
      <c r="F24" s="27"/>
      <c r="G24" s="27"/>
      <c r="H24" s="27"/>
      <c r="I24" s="89"/>
      <c r="J24" s="90"/>
      <c r="K24" s="91"/>
      <c r="L24" s="91"/>
      <c r="M24" s="91"/>
      <c r="O24" s="36"/>
      <c r="P24" s="36"/>
      <c r="Q24" s="36"/>
      <c r="R24" s="57"/>
      <c r="S24" s="25"/>
      <c r="T24" s="92"/>
      <c r="U24" s="25"/>
      <c r="Y24" s="93"/>
      <c r="Z24" s="94"/>
      <c r="AF24" s="95"/>
      <c r="AG24" s="95"/>
      <c r="AH24" s="95"/>
    </row>
    <row r="25" spans="1:36" s="24" customFormat="1" ht="16.5" customHeight="1">
      <c r="A25" s="25"/>
      <c r="B25" s="88"/>
      <c r="C25" s="52"/>
      <c r="D25" s="27"/>
      <c r="E25" s="59"/>
      <c r="F25" s="27"/>
      <c r="G25" s="27"/>
      <c r="H25" s="27"/>
      <c r="I25" s="89"/>
      <c r="J25" s="401"/>
      <c r="K25" s="402"/>
      <c r="L25" s="402"/>
      <c r="M25" s="402"/>
      <c r="O25" s="36"/>
      <c r="P25" s="36"/>
      <c r="Q25" s="36"/>
      <c r="R25" s="57"/>
      <c r="S25" s="25"/>
      <c r="T25" s="92"/>
      <c r="U25" s="25"/>
      <c r="AG25" s="55"/>
      <c r="AH25" s="55"/>
    </row>
    <row r="26" spans="1:36" s="24" customFormat="1" ht="16.5" customHeight="1">
      <c r="A26" s="25"/>
      <c r="B26" s="96"/>
      <c r="C26" s="52"/>
      <c r="D26" s="27"/>
      <c r="E26" s="28"/>
      <c r="F26" s="27"/>
      <c r="G26" s="27"/>
      <c r="H26" s="27"/>
      <c r="I26" s="89"/>
      <c r="J26" s="402"/>
      <c r="K26" s="402"/>
      <c r="L26" s="402"/>
      <c r="M26" s="402"/>
      <c r="O26" s="36"/>
      <c r="P26" s="36"/>
      <c r="Q26" s="36"/>
      <c r="R26" s="57"/>
      <c r="S26" s="25"/>
      <c r="T26" s="92"/>
      <c r="U26" s="25"/>
      <c r="AG26" s="55"/>
      <c r="AH26" s="55"/>
    </row>
    <row r="27" spans="1:36" s="24" customFormat="1" ht="18.95" customHeight="1">
      <c r="A27" s="25"/>
      <c r="B27" s="96"/>
      <c r="C27" s="52"/>
      <c r="D27" s="27"/>
      <c r="E27" s="28"/>
      <c r="F27" s="27"/>
      <c r="G27" s="52"/>
      <c r="H27" s="60"/>
      <c r="I27" s="97"/>
      <c r="J27" s="97"/>
      <c r="K27" s="97"/>
      <c r="L27" s="80"/>
      <c r="M27" s="80"/>
      <c r="O27" s="36"/>
      <c r="P27" s="57"/>
      <c r="Q27" s="25"/>
      <c r="R27" s="92"/>
      <c r="S27" s="25"/>
      <c r="AF27" s="55"/>
    </row>
    <row r="28" spans="1:36" s="24" customFormat="1" ht="16.5" customHeight="1">
      <c r="A28" s="25"/>
      <c r="B28" s="79"/>
      <c r="C28" s="41"/>
      <c r="D28" s="41"/>
      <c r="E28" s="41"/>
      <c r="F28" s="41"/>
      <c r="G28" s="41"/>
      <c r="H28" s="61"/>
      <c r="I28" s="73"/>
      <c r="J28" s="80"/>
      <c r="K28" s="80"/>
      <c r="L28" s="98"/>
      <c r="M28" s="18"/>
      <c r="O28" s="63"/>
      <c r="P28" s="63"/>
      <c r="Q28" s="25"/>
      <c r="R28" s="25"/>
      <c r="S28" s="25"/>
      <c r="AF28" s="99"/>
      <c r="AG28" s="99"/>
    </row>
    <row r="29" spans="1:36" s="24" customFormat="1" ht="16.5" customHeight="1">
      <c r="A29" s="25"/>
      <c r="B29" s="79"/>
      <c r="C29" s="41"/>
      <c r="D29" s="41"/>
      <c r="E29" s="41"/>
      <c r="F29" s="27"/>
      <c r="G29" s="27"/>
      <c r="H29" s="27"/>
      <c r="I29" s="15"/>
      <c r="J29" s="100"/>
      <c r="K29" s="18"/>
      <c r="L29" s="18"/>
      <c r="M29" s="18"/>
      <c r="O29" s="31"/>
      <c r="P29" s="31"/>
      <c r="Q29" s="31"/>
      <c r="R29" s="31"/>
      <c r="S29" s="25"/>
      <c r="T29" s="25"/>
      <c r="U29" s="25"/>
      <c r="AG29" s="101"/>
      <c r="AH29" s="102"/>
      <c r="AI29" s="40"/>
    </row>
    <row r="30" spans="1:36" s="24" customFormat="1" ht="16.5" customHeight="1">
      <c r="A30" s="25"/>
      <c r="B30" s="79"/>
      <c r="C30" s="28"/>
      <c r="D30" s="28"/>
      <c r="E30" s="28"/>
      <c r="F30" s="27"/>
      <c r="G30" s="27"/>
      <c r="H30" s="27"/>
      <c r="I30" s="16"/>
      <c r="J30" s="100"/>
      <c r="K30" s="18"/>
      <c r="L30" s="18"/>
      <c r="M30" s="18"/>
      <c r="O30" s="31"/>
      <c r="P30" s="31"/>
      <c r="Q30" s="31"/>
      <c r="R30" s="31"/>
      <c r="S30" s="25"/>
      <c r="T30" s="25"/>
      <c r="U30" s="25"/>
      <c r="V30" s="40"/>
      <c r="W30" s="40"/>
      <c r="AC30" s="103"/>
      <c r="AD30" s="103"/>
      <c r="AE30" s="103"/>
      <c r="AF30" s="103"/>
      <c r="AG30" s="101"/>
      <c r="AH30" s="102"/>
      <c r="AI30" s="40"/>
    </row>
    <row r="31" spans="1:36" s="24" customFormat="1" ht="16.5" customHeight="1">
      <c r="A31" s="25"/>
      <c r="B31" s="79"/>
      <c r="C31" s="28"/>
      <c r="D31" s="28"/>
      <c r="E31" s="28"/>
      <c r="F31" s="27"/>
      <c r="G31" s="27"/>
      <c r="H31" s="27"/>
      <c r="I31" s="16"/>
      <c r="J31" s="100"/>
      <c r="K31" s="18"/>
      <c r="L31" s="18"/>
      <c r="M31" s="18"/>
      <c r="O31" s="31"/>
      <c r="P31" s="31"/>
      <c r="Q31" s="31"/>
      <c r="R31" s="31"/>
      <c r="S31" s="25"/>
      <c r="T31" s="25"/>
      <c r="U31" s="25"/>
      <c r="V31" s="40"/>
      <c r="W31" s="40"/>
      <c r="AC31" s="103"/>
      <c r="AD31" s="103"/>
      <c r="AE31" s="103"/>
      <c r="AF31" s="103"/>
      <c r="AG31" s="101"/>
      <c r="AH31" s="102"/>
      <c r="AI31" s="40"/>
    </row>
    <row r="32" spans="1:36" s="24" customFormat="1" ht="18.95" customHeight="1">
      <c r="A32" s="25"/>
      <c r="B32" s="72"/>
      <c r="C32" s="27"/>
      <c r="D32" s="28"/>
      <c r="E32" s="28"/>
      <c r="F32" s="28"/>
      <c r="G32" s="28"/>
      <c r="H32" s="34"/>
      <c r="I32" s="18"/>
      <c r="J32" s="18"/>
      <c r="K32" s="18"/>
      <c r="L32" s="18"/>
      <c r="M32" s="18"/>
      <c r="N32" s="92"/>
      <c r="O32" s="25"/>
      <c r="P32" s="25"/>
      <c r="Q32" s="25"/>
      <c r="R32" s="25"/>
      <c r="S32" s="25"/>
      <c r="T32" s="25"/>
      <c r="U32" s="40"/>
      <c r="V32" s="40"/>
      <c r="AA32" s="103"/>
      <c r="AB32" s="103"/>
      <c r="AC32" s="103"/>
      <c r="AD32" s="103"/>
      <c r="AE32" s="103"/>
      <c r="AF32" s="101"/>
      <c r="AG32" s="102"/>
      <c r="AH32" s="40"/>
    </row>
    <row r="33" spans="1:26" s="24" customFormat="1" ht="16.5" customHeight="1">
      <c r="A33" s="43"/>
      <c r="B33" s="96"/>
      <c r="C33" s="27"/>
      <c r="D33" s="28"/>
      <c r="E33" s="28"/>
      <c r="F33" s="28"/>
      <c r="G33" s="28"/>
      <c r="H33" s="65"/>
      <c r="I33" s="66"/>
      <c r="J33" s="65"/>
      <c r="K33" s="65"/>
      <c r="L33" s="65"/>
      <c r="M33" s="66"/>
      <c r="N33" s="65"/>
      <c r="O33" s="65"/>
      <c r="P33" s="65"/>
      <c r="Q33" s="65"/>
      <c r="R33" s="65"/>
      <c r="S33" s="65"/>
      <c r="T33" s="66"/>
    </row>
    <row r="34" spans="1:26" s="24" customFormat="1" ht="16.5" customHeight="1">
      <c r="A34" s="25"/>
      <c r="V34" s="104"/>
    </row>
    <row r="35" spans="1:26" s="24" customFormat="1" ht="16.5" customHeight="1">
      <c r="A35" s="25"/>
      <c r="V35" s="104"/>
    </row>
    <row r="36" spans="1:26" s="24" customFormat="1" ht="18.95" customHeight="1">
      <c r="A36" s="25"/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9"/>
      <c r="W36" s="69"/>
      <c r="X36" s="70"/>
      <c r="Y36" s="70"/>
    </row>
    <row r="37" spans="1:26" s="24" customFormat="1" ht="16.5" customHeight="1">
      <c r="A37" s="25"/>
      <c r="P37" s="68"/>
      <c r="Q37" s="68"/>
      <c r="R37" s="68"/>
      <c r="S37" s="68"/>
      <c r="T37" s="68"/>
      <c r="U37" s="69"/>
      <c r="V37" s="69"/>
      <c r="W37" s="70"/>
      <c r="X37" s="70"/>
    </row>
    <row r="38" spans="1:26" s="24" customFormat="1" ht="16.5" customHeight="1">
      <c r="A38" s="25"/>
      <c r="P38" s="31"/>
      <c r="Q38" s="31"/>
      <c r="R38" s="31"/>
      <c r="S38" s="31"/>
      <c r="T38" s="25"/>
    </row>
    <row r="39" spans="1:26" s="24" customFormat="1" ht="16.5" customHeight="1">
      <c r="A39" s="25"/>
      <c r="P39" s="31"/>
      <c r="Q39" s="31"/>
      <c r="R39" s="31"/>
      <c r="S39" s="31"/>
      <c r="T39" s="25"/>
    </row>
    <row r="40" spans="1:26" s="24" customFormat="1" ht="18.95" customHeight="1">
      <c r="A40" s="25"/>
      <c r="B40" s="67"/>
      <c r="C40" s="71"/>
      <c r="D40" s="71"/>
      <c r="E40" s="71"/>
      <c r="F40" s="71"/>
      <c r="G40" s="71"/>
      <c r="H40" s="7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25"/>
    </row>
    <row r="41" spans="1:26" s="24" customFormat="1" ht="16.5" customHeight="1">
      <c r="A41" s="25"/>
      <c r="B41" s="96"/>
      <c r="C41" s="105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43"/>
    </row>
    <row r="42" spans="1:26" s="24" customFormat="1" ht="16.5" customHeight="1">
      <c r="A42" s="25"/>
      <c r="B42" s="20"/>
      <c r="C42" s="2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43"/>
      <c r="T42" s="43"/>
    </row>
    <row r="43" spans="1:26" s="24" customFormat="1" ht="16.5" customHeight="1">
      <c r="A43" s="25"/>
      <c r="B43" s="106"/>
      <c r="C43" s="74"/>
      <c r="D43" s="71"/>
      <c r="E43" s="71"/>
      <c r="F43" s="71"/>
      <c r="G43" s="71"/>
      <c r="H43" s="71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43"/>
      <c r="T43" s="43"/>
    </row>
    <row r="44" spans="1:26" s="24" customFormat="1" ht="18.95" customHeight="1">
      <c r="A44" s="25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</row>
    <row r="45" spans="1:26" s="24" customFormat="1" ht="16.5" customHeight="1">
      <c r="A45" s="25"/>
      <c r="B45" s="96"/>
      <c r="C45" s="40"/>
      <c r="D45" s="40"/>
      <c r="E45" s="40"/>
      <c r="F45" s="403"/>
      <c r="G45" s="403"/>
      <c r="H45" s="403"/>
      <c r="I45" s="403"/>
      <c r="J45" s="107"/>
      <c r="K45" s="40"/>
      <c r="L45" s="404"/>
      <c r="M45" s="404"/>
      <c r="N45" s="404"/>
      <c r="O45" s="404"/>
      <c r="P45" s="30"/>
      <c r="Q45" s="30"/>
      <c r="R45" s="30"/>
      <c r="S45" s="30"/>
      <c r="T45" s="30"/>
    </row>
    <row r="46" spans="1:26" s="24" customFormat="1" ht="14.1" customHeight="1">
      <c r="A46" s="75"/>
      <c r="B46" s="40"/>
      <c r="C46" s="40"/>
      <c r="D46" s="40"/>
      <c r="E46" s="40"/>
      <c r="F46" s="20"/>
      <c r="G46" s="20"/>
      <c r="H46" s="20"/>
      <c r="I46" s="74"/>
      <c r="J46" s="43"/>
      <c r="K46" s="40"/>
      <c r="L46" s="43"/>
      <c r="M46" s="43"/>
      <c r="N46" s="108"/>
      <c r="O46" s="109"/>
      <c r="P46" s="74"/>
      <c r="Q46" s="74"/>
      <c r="R46" s="74"/>
      <c r="S46" s="74"/>
      <c r="T46" s="74"/>
      <c r="U46" s="76"/>
      <c r="V46" s="76"/>
      <c r="W46" s="76"/>
      <c r="X46" s="76"/>
      <c r="Y46" s="76"/>
      <c r="Z46" s="76"/>
    </row>
    <row r="47" spans="1:26" s="24" customFormat="1" ht="16.5" customHeight="1">
      <c r="A47" s="25"/>
      <c r="B47" s="96"/>
      <c r="C47" s="28"/>
      <c r="D47" s="28"/>
      <c r="E47" s="40"/>
      <c r="F47" s="20"/>
      <c r="G47" s="110"/>
      <c r="H47" s="110"/>
      <c r="I47" s="110"/>
      <c r="J47" s="40"/>
      <c r="K47" s="40"/>
      <c r="L47" s="43"/>
      <c r="M47" s="43"/>
      <c r="N47" s="43"/>
      <c r="O47" s="43"/>
      <c r="P47" s="405"/>
      <c r="Q47" s="405"/>
      <c r="R47" s="405"/>
      <c r="S47" s="405"/>
      <c r="T47" s="405"/>
      <c r="U47" s="76"/>
      <c r="V47" s="76"/>
      <c r="W47" s="76"/>
      <c r="X47" s="76"/>
      <c r="Y47" s="76"/>
      <c r="Z47" s="76"/>
    </row>
    <row r="48" spans="1:26" s="24" customFormat="1" ht="18.95" customHeight="1">
      <c r="A48" s="25"/>
      <c r="D48" s="406"/>
      <c r="E48" s="406"/>
      <c r="F48" s="406"/>
      <c r="G48" s="406"/>
      <c r="H48" s="406"/>
      <c r="K48" s="43"/>
      <c r="L48" s="25"/>
      <c r="M48" s="25"/>
      <c r="N48" s="62"/>
      <c r="O48" s="62"/>
      <c r="P48" s="62"/>
      <c r="Q48" s="62"/>
      <c r="R48" s="62"/>
      <c r="S48" s="28"/>
      <c r="T48" s="76"/>
      <c r="U48" s="76"/>
      <c r="V48" s="76"/>
      <c r="W48" s="76"/>
      <c r="X48" s="76"/>
      <c r="Y48" s="76"/>
    </row>
    <row r="49" spans="1:21" s="24" customFormat="1" ht="16.5" customHeight="1">
      <c r="A49" s="394"/>
      <c r="B49" s="394"/>
      <c r="C49" s="394"/>
      <c r="D49" s="394"/>
      <c r="E49" s="394"/>
      <c r="F49" s="394"/>
      <c r="G49" s="394"/>
      <c r="H49" s="394"/>
      <c r="I49" s="394"/>
      <c r="J49" s="394"/>
      <c r="K49" s="394"/>
      <c r="L49" s="394"/>
      <c r="M49" s="394"/>
      <c r="N49" s="394"/>
      <c r="O49" s="394"/>
      <c r="P49" s="394"/>
      <c r="Q49" s="394"/>
      <c r="R49" s="394"/>
      <c r="S49" s="394"/>
      <c r="T49" s="394"/>
      <c r="U49" s="77"/>
    </row>
    <row r="50" spans="1:21" ht="18.75" customHeight="1"/>
    <row r="51" spans="1:21" ht="18.75" customHeight="1"/>
    <row r="52" spans="1:21" ht="18.75" customHeight="1"/>
    <row r="53" spans="1:21" ht="18.75" customHeight="1"/>
    <row r="54" spans="1:21" ht="18.75" customHeight="1"/>
    <row r="55" spans="1:21" ht="18.75" customHeight="1"/>
    <row r="56" spans="1:21" ht="18.75" customHeight="1"/>
    <row r="57" spans="1:21" ht="18.75" customHeight="1"/>
    <row r="58" spans="1:21" ht="18.75" customHeight="1"/>
    <row r="59" spans="1:21" ht="18.75" customHeight="1"/>
    <row r="60" spans="1:21" ht="18.75" customHeight="1"/>
    <row r="61" spans="1:21" ht="18.75" customHeight="1"/>
    <row r="62" spans="1:21" ht="18.75" customHeight="1"/>
    <row r="63" spans="1:21" ht="18.75" customHeight="1"/>
    <row r="64" spans="1:21" ht="18.75" customHeight="1"/>
    <row r="65" ht="18.75" customHeight="1"/>
    <row r="66" ht="18.75" customHeight="1"/>
    <row r="67" ht="18.75" customHeight="1"/>
    <row r="68" ht="18.75" customHeight="1"/>
  </sheetData>
  <mergeCells count="54">
    <mergeCell ref="N19:Q19"/>
    <mergeCell ref="R19:U19"/>
    <mergeCell ref="N17:Q17"/>
    <mergeCell ref="R17:U17"/>
    <mergeCell ref="H18:J18"/>
    <mergeCell ref="K18:M18"/>
    <mergeCell ref="N18:Q18"/>
    <mergeCell ref="R18:U18"/>
    <mergeCell ref="N12:Q12"/>
    <mergeCell ref="N13:Q13"/>
    <mergeCell ref="N14:Q14"/>
    <mergeCell ref="R12:U12"/>
    <mergeCell ref="R13:U13"/>
    <mergeCell ref="R14:U14"/>
    <mergeCell ref="B19:G19"/>
    <mergeCell ref="H12:J12"/>
    <mergeCell ref="H13:J13"/>
    <mergeCell ref="H14:J14"/>
    <mergeCell ref="K12:M12"/>
    <mergeCell ref="K13:M13"/>
    <mergeCell ref="K14:M14"/>
    <mergeCell ref="H17:J17"/>
    <mergeCell ref="K17:M17"/>
    <mergeCell ref="H19:J19"/>
    <mergeCell ref="K19:M19"/>
    <mergeCell ref="B12:G12"/>
    <mergeCell ref="B13:G13"/>
    <mergeCell ref="B14:G14"/>
    <mergeCell ref="B17:G17"/>
    <mergeCell ref="B18:G18"/>
    <mergeCell ref="H11:J11"/>
    <mergeCell ref="B11:G11"/>
    <mergeCell ref="A3:V3"/>
    <mergeCell ref="R11:U11"/>
    <mergeCell ref="N11:Q11"/>
    <mergeCell ref="K11:M11"/>
    <mergeCell ref="G8:P9"/>
    <mergeCell ref="B16:G16"/>
    <mergeCell ref="H16:J16"/>
    <mergeCell ref="K16:M16"/>
    <mergeCell ref="N16:Q16"/>
    <mergeCell ref="R16:U16"/>
    <mergeCell ref="B15:G15"/>
    <mergeCell ref="H15:J15"/>
    <mergeCell ref="K15:M15"/>
    <mergeCell ref="N15:Q15"/>
    <mergeCell ref="R15:U15"/>
    <mergeCell ref="A49:T49"/>
    <mergeCell ref="J25:M25"/>
    <mergeCell ref="J26:M26"/>
    <mergeCell ref="F45:I45"/>
    <mergeCell ref="L45:O45"/>
    <mergeCell ref="P47:T47"/>
    <mergeCell ref="D48:H48"/>
  </mergeCells>
  <pageMargins left="0.31496062992125984" right="0.31496062992125984" top="0.98425196850393704" bottom="0.19685039370078741" header="0.31496062992125984" footer="0.11811023622047245"/>
  <pageSetup paperSize="9" orientation="portrait" horizontalDpi="1200" verticalDpi="1200" r:id="rId1"/>
  <headerFooter>
    <oddFooter>&amp;R&amp;"Gulim,Regular"&amp;10SP-FM-04-15 REV.0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indexed="33"/>
  </sheetPr>
  <dimension ref="A1:AQ76"/>
  <sheetViews>
    <sheetView view="pageBreakPreview" topLeftCell="A16" zoomScaleNormal="100" zoomScaleSheetLayoutView="100" workbookViewId="0">
      <selection activeCell="I34" sqref="I34:J35"/>
    </sheetView>
  </sheetViews>
  <sheetFormatPr defaultColWidth="9.140625" defaultRowHeight="12"/>
  <cols>
    <col min="1" max="25" width="3.85546875" style="114" customWidth="1"/>
    <col min="26" max="27" width="4.140625" style="114" customWidth="1"/>
    <col min="28" max="38" width="4.42578125" style="114" customWidth="1"/>
    <col min="39" max="43" width="4.42578125" style="111" customWidth="1"/>
    <col min="44" max="50" width="4.42578125" style="114" customWidth="1"/>
    <col min="51" max="16384" width="9.140625" style="114"/>
  </cols>
  <sheetData>
    <row r="1" spans="1:31" s="111" customFormat="1" ht="18" customHeight="1"/>
    <row r="2" spans="1:31" s="111" customFormat="1" ht="18" customHeight="1">
      <c r="AA2" s="112"/>
      <c r="AB2" s="112"/>
      <c r="AC2" s="112"/>
      <c r="AD2" s="112"/>
      <c r="AE2" s="112"/>
    </row>
    <row r="3" spans="1:31" s="111" customFormat="1" ht="34.5" customHeight="1">
      <c r="A3" s="466" t="s">
        <v>102</v>
      </c>
      <c r="B3" s="466"/>
      <c r="C3" s="466"/>
      <c r="D3" s="466"/>
      <c r="E3" s="466"/>
      <c r="F3" s="466"/>
      <c r="G3" s="466"/>
      <c r="H3" s="466"/>
      <c r="I3" s="466"/>
      <c r="J3" s="466"/>
      <c r="K3" s="466"/>
      <c r="L3" s="466"/>
      <c r="M3" s="466"/>
      <c r="N3" s="466"/>
      <c r="O3" s="466"/>
      <c r="P3" s="466"/>
      <c r="Q3" s="466"/>
      <c r="R3" s="466"/>
      <c r="S3" s="466"/>
      <c r="T3" s="466"/>
      <c r="U3" s="466"/>
      <c r="V3" s="466"/>
      <c r="W3" s="466"/>
      <c r="X3" s="466"/>
      <c r="Y3" s="466"/>
      <c r="Z3" s="180"/>
      <c r="AA3" s="112"/>
      <c r="AB3" s="112"/>
      <c r="AC3" s="112"/>
      <c r="AD3" s="112"/>
      <c r="AE3" s="112"/>
    </row>
    <row r="4" spans="1:31" s="111" customFormat="1" ht="12" customHeight="1">
      <c r="AA4" s="113"/>
      <c r="AB4" s="113"/>
      <c r="AC4" s="113"/>
      <c r="AD4" s="113"/>
      <c r="AE4" s="113"/>
    </row>
    <row r="5" spans="1:31" ht="18" customHeight="1">
      <c r="C5" s="21" t="s">
        <v>34</v>
      </c>
      <c r="D5" s="111"/>
      <c r="E5" s="111"/>
      <c r="H5" s="115" t="str">
        <f>Report!H5</f>
        <v>SPR16030112-16</v>
      </c>
      <c r="I5" s="111"/>
      <c r="J5" s="111"/>
      <c r="K5" s="111"/>
      <c r="L5" s="111"/>
      <c r="M5" s="111"/>
      <c r="N5" s="111"/>
      <c r="P5" s="116"/>
      <c r="Q5" s="116"/>
      <c r="R5" s="116"/>
      <c r="V5" s="181" t="s">
        <v>103</v>
      </c>
      <c r="W5" s="117"/>
      <c r="AA5" s="113"/>
      <c r="AB5" s="113"/>
      <c r="AC5" s="113"/>
      <c r="AD5" s="113"/>
      <c r="AE5" s="113"/>
    </row>
    <row r="6" spans="1:31" ht="18" customHeight="1">
      <c r="C6" s="2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W6" s="111"/>
      <c r="X6" s="111"/>
    </row>
    <row r="7" spans="1:31" ht="18" customHeight="1">
      <c r="C7" s="111" t="str">
        <f>Data!A23</f>
        <v>Repeatability ( n = 10 number of measurement )</v>
      </c>
      <c r="D7" s="111"/>
      <c r="W7" s="111"/>
      <c r="X7" s="111"/>
    </row>
    <row r="8" spans="1:31" ht="18" customHeight="1">
      <c r="F8" s="425" t="s">
        <v>98</v>
      </c>
      <c r="G8" s="426"/>
      <c r="H8" s="427"/>
      <c r="I8" s="425" t="s">
        <v>119</v>
      </c>
      <c r="J8" s="426"/>
      <c r="K8" s="427"/>
      <c r="W8" s="111"/>
      <c r="X8" s="111"/>
    </row>
    <row r="9" spans="1:31" ht="18" customHeight="1">
      <c r="F9" s="428"/>
      <c r="G9" s="429"/>
      <c r="H9" s="430"/>
      <c r="I9" s="428"/>
      <c r="J9" s="429"/>
      <c r="K9" s="430"/>
      <c r="W9" s="111"/>
      <c r="X9" s="111"/>
    </row>
    <row r="10" spans="1:31" ht="23.1" customHeight="1">
      <c r="C10" s="111"/>
      <c r="F10" s="421">
        <f>Data!A25</f>
        <v>600</v>
      </c>
      <c r="G10" s="422"/>
      <c r="H10" s="129" t="str">
        <f>Data!I9</f>
        <v>g</v>
      </c>
      <c r="I10" s="423" t="e">
        <f>Data!X26</f>
        <v>#DIV/0!</v>
      </c>
      <c r="J10" s="424"/>
      <c r="K10" s="130" t="str">
        <f>H10</f>
        <v>g</v>
      </c>
      <c r="W10" s="111"/>
      <c r="X10" s="111"/>
    </row>
    <row r="11" spans="1:31" ht="18" customHeight="1">
      <c r="C11" s="111"/>
      <c r="W11" s="111"/>
      <c r="X11" s="111"/>
    </row>
    <row r="12" spans="1:31" ht="18" customHeight="1"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W12" s="111"/>
      <c r="X12" s="111"/>
    </row>
    <row r="13" spans="1:31" ht="18" customHeight="1">
      <c r="C13" s="114" t="str">
        <f>Data!A29</f>
        <v xml:space="preserve">Departure of indication from nominal Value </v>
      </c>
      <c r="E13" s="111"/>
      <c r="F13" s="111"/>
      <c r="G13" s="111"/>
      <c r="H13" s="111"/>
      <c r="I13" s="111"/>
      <c r="J13" s="111"/>
      <c r="K13" s="111"/>
      <c r="L13" s="111"/>
      <c r="M13" s="111"/>
      <c r="N13" s="111"/>
      <c r="O13" s="111"/>
      <c r="S13" s="431" t="s">
        <v>145</v>
      </c>
      <c r="T13" s="431"/>
      <c r="U13" s="182" t="str">
        <f>Data!I9</f>
        <v>g</v>
      </c>
      <c r="W13" s="111"/>
      <c r="X13" s="111"/>
    </row>
    <row r="14" spans="1:31" ht="18" customHeight="1">
      <c r="F14" s="441" t="s">
        <v>146</v>
      </c>
      <c r="G14" s="442"/>
      <c r="H14" s="442"/>
      <c r="I14" s="443"/>
      <c r="J14" s="441" t="s">
        <v>147</v>
      </c>
      <c r="K14" s="448"/>
      <c r="L14" s="448"/>
      <c r="M14" s="449"/>
      <c r="N14" s="447" t="s">
        <v>70</v>
      </c>
      <c r="O14" s="442"/>
      <c r="P14" s="442"/>
      <c r="Q14" s="443"/>
      <c r="R14" s="441" t="s">
        <v>148</v>
      </c>
      <c r="S14" s="448"/>
      <c r="T14" s="448"/>
      <c r="U14" s="449"/>
    </row>
    <row r="15" spans="1:31" ht="18" customHeight="1">
      <c r="F15" s="444"/>
      <c r="G15" s="445"/>
      <c r="H15" s="445"/>
      <c r="I15" s="446"/>
      <c r="J15" s="450"/>
      <c r="K15" s="451"/>
      <c r="L15" s="451"/>
      <c r="M15" s="452"/>
      <c r="N15" s="444"/>
      <c r="O15" s="445"/>
      <c r="P15" s="445"/>
      <c r="Q15" s="446"/>
      <c r="R15" s="450"/>
      <c r="S15" s="451"/>
      <c r="T15" s="451"/>
      <c r="U15" s="452"/>
    </row>
    <row r="16" spans="1:31" ht="18" customHeight="1">
      <c r="F16" s="447">
        <f>Data!A32</f>
        <v>0</v>
      </c>
      <c r="G16" s="442"/>
      <c r="H16" s="442"/>
      <c r="I16" s="443"/>
      <c r="J16" s="453" t="e">
        <f>Data!T32</f>
        <v>#DIV/0!</v>
      </c>
      <c r="K16" s="454"/>
      <c r="L16" s="454"/>
      <c r="M16" s="455"/>
      <c r="N16" s="453" t="e">
        <f>J16-F16</f>
        <v>#DIV/0!</v>
      </c>
      <c r="O16" s="454"/>
      <c r="P16" s="454"/>
      <c r="Q16" s="455"/>
      <c r="R16" s="432" t="e">
        <f>'Uncert Budget'!W7</f>
        <v>#DIV/0!</v>
      </c>
      <c r="S16" s="433"/>
      <c r="T16" s="433"/>
      <c r="U16" s="434"/>
    </row>
    <row r="17" spans="2:43" ht="21" customHeight="1">
      <c r="C17" s="124"/>
      <c r="D17" s="124"/>
      <c r="F17" s="438">
        <f>Data!A33</f>
        <v>60</v>
      </c>
      <c r="G17" s="439"/>
      <c r="H17" s="439"/>
      <c r="I17" s="440"/>
      <c r="J17" s="435" t="e">
        <f>Data!T33</f>
        <v>#DIV/0!</v>
      </c>
      <c r="K17" s="436"/>
      <c r="L17" s="436"/>
      <c r="M17" s="437"/>
      <c r="N17" s="435" t="e">
        <f>J17-F17</f>
        <v>#DIV/0!</v>
      </c>
      <c r="O17" s="436"/>
      <c r="P17" s="436"/>
      <c r="Q17" s="437"/>
      <c r="R17" s="432" t="e">
        <f>'Uncert Budget'!W8</f>
        <v>#DIV/0!</v>
      </c>
      <c r="S17" s="433"/>
      <c r="T17" s="433"/>
      <c r="U17" s="434"/>
    </row>
    <row r="18" spans="2:43" ht="21" customHeight="1">
      <c r="C18" s="111"/>
      <c r="F18" s="438">
        <f>Data!A34</f>
        <v>120</v>
      </c>
      <c r="G18" s="439"/>
      <c r="H18" s="439"/>
      <c r="I18" s="440"/>
      <c r="J18" s="435" t="e">
        <f>Data!T34</f>
        <v>#DIV/0!</v>
      </c>
      <c r="K18" s="436"/>
      <c r="L18" s="436"/>
      <c r="M18" s="437"/>
      <c r="N18" s="435" t="e">
        <f t="shared" ref="N18:N26" si="0">J18-F18</f>
        <v>#DIV/0!</v>
      </c>
      <c r="O18" s="436"/>
      <c r="P18" s="436"/>
      <c r="Q18" s="437"/>
      <c r="R18" s="432" t="e">
        <f>'Uncert Budget'!W9</f>
        <v>#DIV/0!</v>
      </c>
      <c r="S18" s="433"/>
      <c r="T18" s="433"/>
      <c r="U18" s="434"/>
    </row>
    <row r="19" spans="2:43" ht="21" customHeight="1">
      <c r="C19" s="111"/>
      <c r="F19" s="438">
        <f>Data!A35</f>
        <v>180</v>
      </c>
      <c r="G19" s="439"/>
      <c r="H19" s="439"/>
      <c r="I19" s="440"/>
      <c r="J19" s="435" t="e">
        <f>Data!T35</f>
        <v>#DIV/0!</v>
      </c>
      <c r="K19" s="436"/>
      <c r="L19" s="436"/>
      <c r="M19" s="437"/>
      <c r="N19" s="435" t="e">
        <f t="shared" si="0"/>
        <v>#DIV/0!</v>
      </c>
      <c r="O19" s="436"/>
      <c r="P19" s="436"/>
      <c r="Q19" s="437"/>
      <c r="R19" s="432" t="e">
        <f>'Uncert Budget'!W10</f>
        <v>#DIV/0!</v>
      </c>
      <c r="S19" s="433"/>
      <c r="T19" s="433"/>
      <c r="U19" s="434"/>
    </row>
    <row r="20" spans="2:43" ht="21" customHeight="1">
      <c r="C20" s="111"/>
      <c r="F20" s="438">
        <f>Data!A36</f>
        <v>240</v>
      </c>
      <c r="G20" s="439"/>
      <c r="H20" s="439"/>
      <c r="I20" s="440"/>
      <c r="J20" s="435" t="e">
        <f>Data!T36</f>
        <v>#DIV/0!</v>
      </c>
      <c r="K20" s="436"/>
      <c r="L20" s="436"/>
      <c r="M20" s="437"/>
      <c r="N20" s="435" t="e">
        <f t="shared" si="0"/>
        <v>#DIV/0!</v>
      </c>
      <c r="O20" s="436"/>
      <c r="P20" s="436"/>
      <c r="Q20" s="437"/>
      <c r="R20" s="432" t="e">
        <f>'Uncert Budget'!W11</f>
        <v>#DIV/0!</v>
      </c>
      <c r="S20" s="433"/>
      <c r="T20" s="433"/>
      <c r="U20" s="434"/>
    </row>
    <row r="21" spans="2:43" ht="21" customHeight="1">
      <c r="C21" s="111"/>
      <c r="F21" s="438">
        <f>Data!A37</f>
        <v>300</v>
      </c>
      <c r="G21" s="439"/>
      <c r="H21" s="439"/>
      <c r="I21" s="440"/>
      <c r="J21" s="435" t="e">
        <f>Data!T37</f>
        <v>#DIV/0!</v>
      </c>
      <c r="K21" s="436"/>
      <c r="L21" s="436"/>
      <c r="M21" s="437"/>
      <c r="N21" s="435" t="e">
        <f t="shared" si="0"/>
        <v>#DIV/0!</v>
      </c>
      <c r="O21" s="436"/>
      <c r="P21" s="436"/>
      <c r="Q21" s="437"/>
      <c r="R21" s="432" t="e">
        <f>'Uncert Budget'!W12</f>
        <v>#DIV/0!</v>
      </c>
      <c r="S21" s="433"/>
      <c r="T21" s="433"/>
      <c r="U21" s="434"/>
    </row>
    <row r="22" spans="2:43" ht="21" customHeight="1">
      <c r="F22" s="438">
        <f>Data!A38</f>
        <v>360</v>
      </c>
      <c r="G22" s="439"/>
      <c r="H22" s="439"/>
      <c r="I22" s="440"/>
      <c r="J22" s="435" t="e">
        <f>Data!T38</f>
        <v>#DIV/0!</v>
      </c>
      <c r="K22" s="436"/>
      <c r="L22" s="436"/>
      <c r="M22" s="437"/>
      <c r="N22" s="435" t="e">
        <f t="shared" si="0"/>
        <v>#DIV/0!</v>
      </c>
      <c r="O22" s="436"/>
      <c r="P22" s="436"/>
      <c r="Q22" s="437"/>
      <c r="R22" s="432" t="e">
        <f>'Uncert Budget'!W13</f>
        <v>#DIV/0!</v>
      </c>
      <c r="S22" s="433"/>
      <c r="T22" s="433"/>
      <c r="U22" s="434"/>
    </row>
    <row r="23" spans="2:43" ht="21" customHeight="1">
      <c r="F23" s="438">
        <f>Data!A39</f>
        <v>420</v>
      </c>
      <c r="G23" s="439"/>
      <c r="H23" s="439"/>
      <c r="I23" s="440"/>
      <c r="J23" s="435" t="e">
        <f>Data!T39</f>
        <v>#DIV/0!</v>
      </c>
      <c r="K23" s="436"/>
      <c r="L23" s="436"/>
      <c r="M23" s="437"/>
      <c r="N23" s="435" t="e">
        <f t="shared" si="0"/>
        <v>#DIV/0!</v>
      </c>
      <c r="O23" s="436"/>
      <c r="P23" s="436"/>
      <c r="Q23" s="437"/>
      <c r="R23" s="432" t="e">
        <f>'Uncert Budget'!W14</f>
        <v>#DIV/0!</v>
      </c>
      <c r="S23" s="433"/>
      <c r="T23" s="433"/>
      <c r="U23" s="434"/>
    </row>
    <row r="24" spans="2:43" ht="21" customHeight="1">
      <c r="F24" s="438">
        <f>Data!A40</f>
        <v>480</v>
      </c>
      <c r="G24" s="439"/>
      <c r="H24" s="439"/>
      <c r="I24" s="440"/>
      <c r="J24" s="435" t="e">
        <f>Data!T40</f>
        <v>#DIV/0!</v>
      </c>
      <c r="K24" s="436"/>
      <c r="L24" s="436"/>
      <c r="M24" s="437"/>
      <c r="N24" s="435" t="e">
        <f t="shared" si="0"/>
        <v>#DIV/0!</v>
      </c>
      <c r="O24" s="436"/>
      <c r="P24" s="436"/>
      <c r="Q24" s="437"/>
      <c r="R24" s="432" t="e">
        <f>'Uncert Budget'!W15</f>
        <v>#DIV/0!</v>
      </c>
      <c r="S24" s="433"/>
      <c r="T24" s="433"/>
      <c r="U24" s="434"/>
    </row>
    <row r="25" spans="2:43" ht="21" customHeight="1">
      <c r="F25" s="438">
        <f>Data!A41</f>
        <v>540</v>
      </c>
      <c r="G25" s="439"/>
      <c r="H25" s="439"/>
      <c r="I25" s="440"/>
      <c r="J25" s="435" t="e">
        <f>Data!T41</f>
        <v>#DIV/0!</v>
      </c>
      <c r="K25" s="436"/>
      <c r="L25" s="436"/>
      <c r="M25" s="437"/>
      <c r="N25" s="435" t="e">
        <f t="shared" si="0"/>
        <v>#DIV/0!</v>
      </c>
      <c r="O25" s="436"/>
      <c r="P25" s="436"/>
      <c r="Q25" s="437"/>
      <c r="R25" s="432" t="e">
        <f>'Uncert Budget'!W16</f>
        <v>#DIV/0!</v>
      </c>
      <c r="S25" s="433"/>
      <c r="T25" s="433"/>
      <c r="U25" s="434"/>
    </row>
    <row r="26" spans="2:43" ht="21" customHeight="1">
      <c r="B26" s="124"/>
      <c r="F26" s="444">
        <f>Data!A42</f>
        <v>600</v>
      </c>
      <c r="G26" s="445"/>
      <c r="H26" s="445"/>
      <c r="I26" s="446"/>
      <c r="J26" s="461" t="e">
        <f>Data!T42</f>
        <v>#DIV/0!</v>
      </c>
      <c r="K26" s="462"/>
      <c r="L26" s="462"/>
      <c r="M26" s="463"/>
      <c r="N26" s="461" t="e">
        <f t="shared" si="0"/>
        <v>#DIV/0!</v>
      </c>
      <c r="O26" s="462"/>
      <c r="P26" s="462"/>
      <c r="Q26" s="463"/>
      <c r="R26" s="458" t="e">
        <f>'Uncert Budget'!W17</f>
        <v>#DIV/0!</v>
      </c>
      <c r="S26" s="459"/>
      <c r="T26" s="459"/>
      <c r="U26" s="460"/>
    </row>
    <row r="27" spans="2:43" ht="18" customHeight="1">
      <c r="X27" s="121"/>
      <c r="Y27" s="122"/>
      <c r="Z27" s="119"/>
    </row>
    <row r="28" spans="2:43" ht="18" customHeight="1">
      <c r="B28" s="21"/>
      <c r="C28" s="114" t="str">
        <f>Data!A44</f>
        <v>Off - Center Loading</v>
      </c>
      <c r="X28" s="121"/>
    </row>
    <row r="29" spans="2:43" ht="18" customHeight="1">
      <c r="B29" s="21"/>
      <c r="F29" s="470" t="str">
        <f>Data!A47</f>
        <v>Center</v>
      </c>
      <c r="G29" s="471"/>
      <c r="H29" s="472"/>
      <c r="I29" s="480">
        <f>Data!P47</f>
        <v>0</v>
      </c>
      <c r="J29" s="481"/>
      <c r="K29" s="175" t="str">
        <f>Data!I9</f>
        <v>g</v>
      </c>
      <c r="Z29" s="119"/>
    </row>
    <row r="30" spans="2:43" ht="18" customHeight="1">
      <c r="B30" s="21"/>
      <c r="F30" s="473" t="str">
        <f>Data!A48</f>
        <v>Front</v>
      </c>
      <c r="G30" s="474"/>
      <c r="H30" s="475"/>
      <c r="I30" s="478">
        <f>Data!P48</f>
        <v>0</v>
      </c>
      <c r="J30" s="479"/>
      <c r="K30" s="177" t="str">
        <f>K29</f>
        <v>g</v>
      </c>
      <c r="Z30" s="127"/>
      <c r="AA30" s="127"/>
      <c r="AB30" s="127"/>
      <c r="AC30" s="127"/>
      <c r="AD30" s="127"/>
      <c r="AN30" s="127"/>
      <c r="AO30" s="127"/>
      <c r="AP30" s="127"/>
      <c r="AQ30" s="127"/>
    </row>
    <row r="31" spans="2:43" ht="18" customHeight="1">
      <c r="F31" s="473" t="str">
        <f>Data!A49</f>
        <v>Back</v>
      </c>
      <c r="G31" s="474"/>
      <c r="H31" s="475"/>
      <c r="I31" s="478">
        <f>Data!P49</f>
        <v>0</v>
      </c>
      <c r="J31" s="479"/>
      <c r="K31" s="177" t="str">
        <f>K29</f>
        <v>g</v>
      </c>
      <c r="Z31" s="127"/>
      <c r="AA31" s="127"/>
      <c r="AB31" s="127"/>
      <c r="AC31" s="127"/>
      <c r="AD31" s="127"/>
      <c r="AN31" s="127"/>
      <c r="AO31" s="127"/>
      <c r="AP31" s="127"/>
      <c r="AQ31" s="127"/>
    </row>
    <row r="32" spans="2:43" ht="18" customHeight="1">
      <c r="F32" s="473" t="str">
        <f>Data!A50</f>
        <v>Left</v>
      </c>
      <c r="G32" s="474"/>
      <c r="H32" s="475"/>
      <c r="I32" s="478">
        <f>Data!P50</f>
        <v>0</v>
      </c>
      <c r="J32" s="479"/>
      <c r="K32" s="177" t="str">
        <f>K29</f>
        <v>g</v>
      </c>
      <c r="Z32" s="126"/>
      <c r="AA32" s="126"/>
      <c r="AB32" s="126"/>
      <c r="AC32" s="126"/>
      <c r="AD32" s="111"/>
      <c r="AN32" s="128"/>
      <c r="AO32" s="128"/>
      <c r="AP32" s="128"/>
      <c r="AQ32" s="128"/>
    </row>
    <row r="33" spans="1:43" ht="18" customHeight="1">
      <c r="F33" s="467" t="str">
        <f>Data!A51</f>
        <v>Right</v>
      </c>
      <c r="G33" s="468"/>
      <c r="H33" s="469"/>
      <c r="I33" s="476">
        <f>Data!P51</f>
        <v>0</v>
      </c>
      <c r="J33" s="477"/>
      <c r="K33" s="176" t="str">
        <f>K29</f>
        <v>g</v>
      </c>
      <c r="R33" s="111"/>
      <c r="S33" s="131"/>
      <c r="Z33" s="111"/>
    </row>
    <row r="34" spans="1:43" ht="18" customHeight="1">
      <c r="B34" s="123"/>
      <c r="F34" s="425" t="s">
        <v>120</v>
      </c>
      <c r="G34" s="426"/>
      <c r="H34" s="427"/>
      <c r="I34" s="480">
        <f>Data!E52</f>
        <v>0</v>
      </c>
      <c r="J34" s="481"/>
      <c r="K34" s="456" t="str">
        <f>K29</f>
        <v>g</v>
      </c>
      <c r="R34" s="131"/>
      <c r="S34" s="131"/>
    </row>
    <row r="35" spans="1:43" ht="23.1" customHeight="1">
      <c r="F35" s="428"/>
      <c r="G35" s="429"/>
      <c r="H35" s="430"/>
      <c r="I35" s="476"/>
      <c r="J35" s="477"/>
      <c r="K35" s="457"/>
      <c r="R35" s="111"/>
      <c r="S35" s="111"/>
      <c r="Z35" s="111"/>
      <c r="AM35" s="114"/>
      <c r="AN35" s="114"/>
      <c r="AO35" s="114"/>
      <c r="AP35" s="114"/>
      <c r="AQ35" s="114"/>
    </row>
    <row r="36" spans="1:43" ht="18" customHeight="1">
      <c r="X36" s="125"/>
      <c r="Z36" s="111"/>
      <c r="AM36" s="114"/>
      <c r="AN36" s="114"/>
      <c r="AO36" s="114"/>
      <c r="AP36" s="114"/>
      <c r="AQ36" s="114"/>
    </row>
    <row r="37" spans="1:43" ht="21" customHeight="1">
      <c r="B37" s="124"/>
      <c r="C37" s="21" t="s">
        <v>104</v>
      </c>
      <c r="E37" s="118"/>
      <c r="F37" s="118"/>
      <c r="G37" s="118"/>
      <c r="H37" s="118"/>
      <c r="I37" s="119"/>
      <c r="J37" s="119"/>
      <c r="K37" s="119"/>
      <c r="L37" s="119"/>
      <c r="M37" s="119"/>
      <c r="N37" s="119"/>
      <c r="O37" s="119"/>
      <c r="P37" s="119"/>
      <c r="Q37" s="119"/>
      <c r="R37" s="119"/>
      <c r="S37" s="119"/>
      <c r="T37" s="119"/>
      <c r="U37" s="120"/>
      <c r="V37" s="120"/>
      <c r="W37" s="119"/>
      <c r="X37" s="125"/>
      <c r="Z37" s="111"/>
      <c r="AM37" s="114"/>
      <c r="AN37" s="114"/>
      <c r="AO37" s="114"/>
      <c r="AP37" s="114"/>
      <c r="AQ37" s="114"/>
    </row>
    <row r="38" spans="1:43" ht="21" customHeight="1">
      <c r="B38" s="124"/>
      <c r="C38" s="464" t="s">
        <v>105</v>
      </c>
      <c r="D38" s="464"/>
      <c r="E38" s="464"/>
      <c r="F38" s="464"/>
      <c r="G38" s="464"/>
      <c r="H38" s="464"/>
      <c r="I38" s="464"/>
      <c r="J38" s="464"/>
      <c r="K38" s="464"/>
      <c r="L38" s="464"/>
      <c r="M38" s="464"/>
      <c r="N38" s="464"/>
      <c r="O38" s="464"/>
      <c r="P38" s="464"/>
      <c r="Q38" s="464"/>
      <c r="R38" s="464"/>
      <c r="S38" s="464"/>
      <c r="T38" s="464"/>
      <c r="U38" s="464"/>
      <c r="V38" s="464"/>
      <c r="W38" s="464"/>
      <c r="X38" s="464"/>
      <c r="Y38" s="464"/>
      <c r="Z38" s="111"/>
      <c r="AM38" s="114"/>
      <c r="AN38" s="114"/>
      <c r="AO38" s="114"/>
      <c r="AP38" s="114"/>
      <c r="AQ38" s="114"/>
    </row>
    <row r="39" spans="1:43" ht="21" customHeight="1">
      <c r="A39" s="420" t="s">
        <v>106</v>
      </c>
      <c r="B39" s="420"/>
      <c r="C39" s="420"/>
      <c r="D39" s="420"/>
      <c r="E39" s="420"/>
      <c r="F39" s="420"/>
      <c r="G39" s="420"/>
      <c r="H39" s="420"/>
      <c r="I39" s="420"/>
      <c r="J39" s="420"/>
      <c r="K39" s="420"/>
      <c r="L39" s="420"/>
      <c r="M39" s="420"/>
      <c r="N39" s="420"/>
      <c r="O39" s="420"/>
      <c r="P39" s="420"/>
      <c r="Q39" s="420"/>
      <c r="R39" s="420"/>
      <c r="S39" s="420"/>
      <c r="T39" s="420"/>
      <c r="U39" s="420"/>
      <c r="V39" s="420"/>
      <c r="W39" s="420"/>
      <c r="X39" s="420"/>
      <c r="Y39" s="420"/>
      <c r="Z39" s="123"/>
      <c r="AM39" s="114"/>
      <c r="AN39" s="114"/>
      <c r="AO39" s="114"/>
      <c r="AP39" s="114"/>
      <c r="AQ39" s="114"/>
    </row>
    <row r="40" spans="1:43" ht="21" customHeight="1">
      <c r="A40" s="465" t="s">
        <v>107</v>
      </c>
      <c r="B40" s="465"/>
      <c r="C40" s="465"/>
      <c r="D40" s="465"/>
      <c r="E40" s="465"/>
      <c r="F40" s="465"/>
      <c r="G40" s="465"/>
      <c r="H40" s="465"/>
      <c r="I40" s="465"/>
      <c r="J40" s="465"/>
      <c r="K40" s="465"/>
      <c r="L40" s="465"/>
      <c r="M40" s="465"/>
      <c r="N40" s="465"/>
      <c r="O40" s="465"/>
      <c r="P40" s="465"/>
      <c r="Q40" s="465"/>
      <c r="R40" s="465"/>
      <c r="S40" s="465"/>
      <c r="T40" s="465"/>
      <c r="U40" s="465"/>
      <c r="V40" s="465"/>
      <c r="W40" s="465"/>
      <c r="X40" s="465"/>
      <c r="Y40" s="465"/>
      <c r="Z40" s="111"/>
      <c r="AM40" s="114"/>
      <c r="AN40" s="114"/>
      <c r="AO40" s="114"/>
      <c r="AP40" s="114"/>
      <c r="AQ40" s="114"/>
    </row>
    <row r="41" spans="1:43" ht="18" customHeight="1">
      <c r="Y41" s="111"/>
      <c r="Z41" s="111"/>
      <c r="AM41" s="114"/>
      <c r="AN41" s="114"/>
      <c r="AO41" s="114"/>
      <c r="AP41" s="114"/>
      <c r="AQ41" s="114"/>
    </row>
    <row r="42" spans="1:43" ht="18" customHeight="1">
      <c r="AM42" s="114"/>
      <c r="AN42" s="114"/>
      <c r="AO42" s="114"/>
      <c r="AP42" s="114"/>
      <c r="AQ42" s="114"/>
    </row>
    <row r="43" spans="1:43" ht="18" customHeight="1">
      <c r="AM43" s="114"/>
      <c r="AN43" s="114"/>
      <c r="AO43" s="114"/>
      <c r="AP43" s="114"/>
      <c r="AQ43" s="114"/>
    </row>
    <row r="44" spans="1:43" ht="18" customHeight="1">
      <c r="AM44" s="114"/>
      <c r="AN44" s="114"/>
      <c r="AO44" s="114"/>
      <c r="AP44" s="114"/>
      <c r="AQ44" s="114"/>
    </row>
    <row r="45" spans="1:43" ht="18" customHeight="1">
      <c r="AM45" s="114"/>
      <c r="AN45" s="114"/>
      <c r="AO45" s="114"/>
      <c r="AP45" s="114"/>
      <c r="AQ45" s="114"/>
    </row>
    <row r="46" spans="1:43" ht="18" customHeight="1">
      <c r="AM46" s="114"/>
      <c r="AN46" s="114"/>
      <c r="AO46" s="114"/>
      <c r="AP46" s="114"/>
      <c r="AQ46" s="114"/>
    </row>
    <row r="47" spans="1:43" ht="18" customHeight="1">
      <c r="AM47" s="114"/>
      <c r="AN47" s="114"/>
      <c r="AO47" s="114"/>
      <c r="AP47" s="114"/>
      <c r="AQ47" s="114"/>
    </row>
    <row r="48" spans="1:43" ht="18" customHeight="1">
      <c r="AM48" s="114"/>
      <c r="AN48" s="114"/>
      <c r="AO48" s="114"/>
      <c r="AP48" s="114"/>
      <c r="AQ48" s="114"/>
    </row>
    <row r="49" spans="39:43" ht="18" customHeight="1">
      <c r="AM49" s="114"/>
      <c r="AN49" s="114"/>
      <c r="AO49" s="114"/>
      <c r="AP49" s="114"/>
      <c r="AQ49" s="114"/>
    </row>
    <row r="50" spans="39:43" ht="18" customHeight="1">
      <c r="AM50" s="114"/>
      <c r="AN50" s="114"/>
      <c r="AO50" s="114"/>
      <c r="AP50" s="114"/>
      <c r="AQ50" s="114"/>
    </row>
    <row r="51" spans="39:43" ht="18" customHeight="1">
      <c r="AM51" s="114"/>
      <c r="AN51" s="114"/>
      <c r="AO51" s="114"/>
      <c r="AP51" s="114"/>
      <c r="AQ51" s="114"/>
    </row>
    <row r="52" spans="39:43" ht="18" customHeight="1">
      <c r="AM52" s="114"/>
      <c r="AN52" s="114"/>
      <c r="AO52" s="114"/>
      <c r="AP52" s="114"/>
      <c r="AQ52" s="114"/>
    </row>
    <row r="53" spans="39:43" ht="18" customHeight="1">
      <c r="AM53" s="114"/>
      <c r="AN53" s="114"/>
      <c r="AO53" s="114"/>
      <c r="AP53" s="114"/>
      <c r="AQ53" s="114"/>
    </row>
    <row r="54" spans="39:43" ht="18" customHeight="1">
      <c r="AM54" s="114"/>
      <c r="AN54" s="114"/>
      <c r="AO54" s="114"/>
      <c r="AP54" s="114"/>
      <c r="AQ54" s="114"/>
    </row>
    <row r="55" spans="39:43" ht="18" customHeight="1">
      <c r="AM55" s="114"/>
      <c r="AN55" s="114"/>
      <c r="AO55" s="114"/>
      <c r="AP55" s="114"/>
      <c r="AQ55" s="114"/>
    </row>
    <row r="56" spans="39:43" ht="18" customHeight="1">
      <c r="AM56" s="114"/>
      <c r="AN56" s="114"/>
      <c r="AO56" s="114"/>
      <c r="AP56" s="114"/>
      <c r="AQ56" s="114"/>
    </row>
    <row r="57" spans="39:43" ht="18" customHeight="1">
      <c r="AM57" s="114"/>
      <c r="AN57" s="114"/>
      <c r="AO57" s="114"/>
      <c r="AP57" s="114"/>
      <c r="AQ57" s="114"/>
    </row>
    <row r="58" spans="39:43" ht="18" customHeight="1">
      <c r="AM58" s="114"/>
      <c r="AN58" s="114"/>
      <c r="AO58" s="114"/>
      <c r="AP58" s="114"/>
      <c r="AQ58" s="114"/>
    </row>
    <row r="59" spans="39:43" ht="18" customHeight="1">
      <c r="AM59" s="114"/>
      <c r="AN59" s="114"/>
      <c r="AO59" s="114"/>
      <c r="AP59" s="114"/>
      <c r="AQ59" s="114"/>
    </row>
    <row r="60" spans="39:43" ht="18" customHeight="1">
      <c r="AM60" s="114"/>
      <c r="AN60" s="114"/>
      <c r="AO60" s="114"/>
      <c r="AP60" s="114"/>
      <c r="AQ60" s="114"/>
    </row>
    <row r="61" spans="39:43" ht="18" customHeight="1">
      <c r="AM61" s="114"/>
      <c r="AN61" s="114"/>
      <c r="AO61" s="114"/>
      <c r="AP61" s="114"/>
      <c r="AQ61" s="114"/>
    </row>
    <row r="62" spans="39:43" ht="18" customHeight="1">
      <c r="AM62" s="114"/>
      <c r="AN62" s="114"/>
      <c r="AO62" s="114"/>
      <c r="AP62" s="114"/>
      <c r="AQ62" s="114"/>
    </row>
    <row r="63" spans="39:43" ht="18" customHeight="1">
      <c r="AM63" s="114"/>
      <c r="AN63" s="114"/>
      <c r="AO63" s="114"/>
      <c r="AP63" s="114"/>
      <c r="AQ63" s="114"/>
    </row>
    <row r="64" spans="39:43" ht="18" customHeight="1">
      <c r="AM64" s="114"/>
      <c r="AN64" s="114"/>
      <c r="AO64" s="114"/>
      <c r="AP64" s="114"/>
      <c r="AQ64" s="114"/>
    </row>
    <row r="65" spans="39:43" ht="18" customHeight="1">
      <c r="AM65" s="114"/>
      <c r="AN65" s="114"/>
      <c r="AO65" s="114"/>
      <c r="AP65" s="114"/>
      <c r="AQ65" s="114"/>
    </row>
    <row r="66" spans="39:43" ht="18" customHeight="1">
      <c r="AM66" s="114"/>
      <c r="AN66" s="114"/>
      <c r="AO66" s="114"/>
      <c r="AP66" s="114"/>
      <c r="AQ66" s="114"/>
    </row>
    <row r="67" spans="39:43" ht="18" customHeight="1">
      <c r="AM67" s="114"/>
      <c r="AN67" s="114"/>
      <c r="AO67" s="114"/>
      <c r="AP67" s="114"/>
      <c r="AQ67" s="114"/>
    </row>
    <row r="68" spans="39:43" ht="18" customHeight="1">
      <c r="AM68" s="114"/>
      <c r="AN68" s="114"/>
      <c r="AO68" s="114"/>
      <c r="AP68" s="114"/>
      <c r="AQ68" s="114"/>
    </row>
    <row r="69" spans="39:43" ht="18" customHeight="1">
      <c r="AM69" s="114"/>
      <c r="AN69" s="114"/>
      <c r="AO69" s="114"/>
      <c r="AP69" s="114"/>
      <c r="AQ69" s="114"/>
    </row>
    <row r="70" spans="39:43" ht="18" customHeight="1">
      <c r="AM70" s="114"/>
      <c r="AN70" s="114"/>
      <c r="AO70" s="114"/>
      <c r="AP70" s="114"/>
      <c r="AQ70" s="114"/>
    </row>
    <row r="71" spans="39:43" ht="18" customHeight="1">
      <c r="AM71" s="114"/>
      <c r="AN71" s="114"/>
      <c r="AO71" s="114"/>
      <c r="AP71" s="114"/>
      <c r="AQ71" s="114"/>
    </row>
    <row r="72" spans="39:43" ht="18" customHeight="1">
      <c r="AM72" s="114"/>
      <c r="AN72" s="114"/>
      <c r="AO72" s="114"/>
      <c r="AP72" s="114"/>
      <c r="AQ72" s="114"/>
    </row>
    <row r="73" spans="39:43" ht="18" customHeight="1">
      <c r="AM73" s="114"/>
      <c r="AN73" s="114"/>
      <c r="AO73" s="114"/>
      <c r="AP73" s="114"/>
      <c r="AQ73" s="114"/>
    </row>
    <row r="74" spans="39:43" ht="18" customHeight="1">
      <c r="AM74" s="114"/>
      <c r="AN74" s="114"/>
      <c r="AO74" s="114"/>
      <c r="AP74" s="114"/>
      <c r="AQ74" s="114"/>
    </row>
    <row r="75" spans="39:43" ht="18" customHeight="1">
      <c r="AM75" s="114"/>
      <c r="AN75" s="114"/>
      <c r="AO75" s="114"/>
      <c r="AP75" s="114"/>
      <c r="AQ75" s="114"/>
    </row>
    <row r="76" spans="39:43" ht="18" customHeight="1">
      <c r="AM76" s="114"/>
      <c r="AN76" s="114"/>
      <c r="AO76" s="114"/>
      <c r="AP76" s="114"/>
      <c r="AQ76" s="114"/>
    </row>
  </sheetData>
  <mergeCells count="70">
    <mergeCell ref="C38:Y38"/>
    <mergeCell ref="A40:Y40"/>
    <mergeCell ref="A3:Y3"/>
    <mergeCell ref="F34:H35"/>
    <mergeCell ref="F33:H33"/>
    <mergeCell ref="F29:H29"/>
    <mergeCell ref="F30:H30"/>
    <mergeCell ref="F31:H31"/>
    <mergeCell ref="F32:H32"/>
    <mergeCell ref="I33:J33"/>
    <mergeCell ref="I32:J32"/>
    <mergeCell ref="I31:J31"/>
    <mergeCell ref="I30:J30"/>
    <mergeCell ref="I29:J29"/>
    <mergeCell ref="I34:J35"/>
    <mergeCell ref="N26:Q26"/>
    <mergeCell ref="K34:K35"/>
    <mergeCell ref="R25:U25"/>
    <mergeCell ref="R26:U26"/>
    <mergeCell ref="R20:U20"/>
    <mergeCell ref="R21:U21"/>
    <mergeCell ref="R22:U22"/>
    <mergeCell ref="R23:U23"/>
    <mergeCell ref="R24:U24"/>
    <mergeCell ref="J26:M26"/>
    <mergeCell ref="N20:Q20"/>
    <mergeCell ref="N21:Q21"/>
    <mergeCell ref="N22:Q22"/>
    <mergeCell ref="N23:Q23"/>
    <mergeCell ref="N24:Q24"/>
    <mergeCell ref="N25:Q25"/>
    <mergeCell ref="F23:I23"/>
    <mergeCell ref="F24:I24"/>
    <mergeCell ref="F25:I25"/>
    <mergeCell ref="F26:I26"/>
    <mergeCell ref="J20:M20"/>
    <mergeCell ref="J21:M21"/>
    <mergeCell ref="J22:M22"/>
    <mergeCell ref="J23:M23"/>
    <mergeCell ref="J24:M24"/>
    <mergeCell ref="J25:M25"/>
    <mergeCell ref="F20:I20"/>
    <mergeCell ref="F21:I21"/>
    <mergeCell ref="F22:I22"/>
    <mergeCell ref="N17:Q17"/>
    <mergeCell ref="R17:U17"/>
    <mergeCell ref="F14:I15"/>
    <mergeCell ref="N14:Q15"/>
    <mergeCell ref="J14:M15"/>
    <mergeCell ref="R14:U15"/>
    <mergeCell ref="F16:I16"/>
    <mergeCell ref="J16:M16"/>
    <mergeCell ref="N16:Q16"/>
    <mergeCell ref="R16:U16"/>
    <mergeCell ref="A39:Y39"/>
    <mergeCell ref="F10:G10"/>
    <mergeCell ref="I10:J10"/>
    <mergeCell ref="F8:H9"/>
    <mergeCell ref="I8:K9"/>
    <mergeCell ref="S13:T13"/>
    <mergeCell ref="R19:U19"/>
    <mergeCell ref="N19:Q19"/>
    <mergeCell ref="J19:M19"/>
    <mergeCell ref="F19:I19"/>
    <mergeCell ref="R18:U18"/>
    <mergeCell ref="N18:Q18"/>
    <mergeCell ref="J18:M18"/>
    <mergeCell ref="F18:I18"/>
    <mergeCell ref="F17:I17"/>
    <mergeCell ref="J17:M17"/>
  </mergeCells>
  <printOptions horizontalCentered="1"/>
  <pageMargins left="0" right="0" top="0.98425196850393704" bottom="0" header="0" footer="0"/>
  <pageSetup paperSize="9" orientation="portrait" r:id="rId1"/>
  <headerFooter>
    <oddFooter>&amp;R&amp;"Gulim,Regular"&amp;10SP-FM-04-15 REV.0</oddFooter>
  </headerFooter>
  <drawing r:id="rId2"/>
  <legacyDrawing r:id="rId3"/>
  <oleObjects>
    <mc:AlternateContent xmlns:mc="http://schemas.openxmlformats.org/markup-compatibility/2006">
      <mc:Choice Requires="x14">
        <oleObject progId="Paint.Picture" shapeId="23553" r:id="rId4">
          <objectPr defaultSize="0" autoPict="0" r:id="rId5">
            <anchor moveWithCells="1">
              <from>
                <xdr:col>12</xdr:col>
                <xdr:colOff>9525</xdr:colOff>
                <xdr:row>28</xdr:row>
                <xdr:rowOff>0</xdr:rowOff>
              </from>
              <to>
                <xdr:col>15</xdr:col>
                <xdr:colOff>133350</xdr:colOff>
                <xdr:row>33</xdr:row>
                <xdr:rowOff>19050</xdr:rowOff>
              </to>
            </anchor>
          </objectPr>
        </oleObject>
      </mc:Choice>
      <mc:Fallback>
        <oleObject progId="Paint.Picture" shapeId="23553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IJ155"/>
  <sheetViews>
    <sheetView tabSelected="1" zoomScaleNormal="100" workbookViewId="0">
      <selection activeCell="W7" sqref="W7"/>
    </sheetView>
  </sheetViews>
  <sheetFormatPr defaultRowHeight="15"/>
  <cols>
    <col min="1" max="1" width="1.42578125" style="498" customWidth="1"/>
    <col min="2" max="7" width="8.140625" style="506" customWidth="1"/>
    <col min="8" max="8" width="9.85546875" style="506" customWidth="1"/>
    <col min="9" max="17" width="8.140625" style="506" customWidth="1"/>
    <col min="18" max="18" width="1.140625" style="506" customWidth="1"/>
    <col min="19" max="19" width="9.7109375" style="506" customWidth="1"/>
    <col min="20" max="254" width="9.140625" style="498"/>
    <col min="255" max="255" width="1.42578125" style="498" customWidth="1"/>
    <col min="256" max="256" width="5.5703125" style="498" customWidth="1"/>
    <col min="257" max="260" width="6.7109375" style="498" customWidth="1"/>
    <col min="261" max="262" width="7.5703125" style="498" customWidth="1"/>
    <col min="263" max="263" width="8" style="498" customWidth="1"/>
    <col min="264" max="271" width="7.5703125" style="498" customWidth="1"/>
    <col min="272" max="272" width="6.42578125" style="498" customWidth="1"/>
    <col min="273" max="274" width="7.5703125" style="498" customWidth="1"/>
    <col min="275" max="275" width="2.140625" style="498" customWidth="1"/>
    <col min="276" max="276" width="5.5703125" style="498" customWidth="1"/>
    <col min="277" max="277" width="3.5703125" style="498" customWidth="1"/>
    <col min="278" max="278" width="5.5703125" style="498" customWidth="1"/>
    <col min="279" max="279" width="3.5703125" style="498" customWidth="1"/>
    <col min="280" max="280" width="1.5703125" style="498" customWidth="1"/>
    <col min="281" max="281" width="5.5703125" style="498" customWidth="1"/>
    <col min="282" max="282" width="3.42578125" style="498" customWidth="1"/>
    <col min="283" max="283" width="5.5703125" style="498" customWidth="1"/>
    <col min="284" max="284" width="3.5703125" style="498" customWidth="1"/>
    <col min="285" max="285" width="1.5703125" style="498" customWidth="1"/>
    <col min="286" max="286" width="5.5703125" style="498" customWidth="1"/>
    <col min="287" max="287" width="3.42578125" style="498" customWidth="1"/>
    <col min="288" max="288" width="5.5703125" style="498" customWidth="1"/>
    <col min="289" max="289" width="3.5703125" style="498" customWidth="1"/>
    <col min="290" max="290" width="1.5703125" style="498" customWidth="1"/>
    <col min="291" max="291" width="3.42578125" style="498" customWidth="1"/>
    <col min="292" max="292" width="4.5703125" style="498" customWidth="1"/>
    <col min="293" max="293" width="3.42578125" style="498" customWidth="1"/>
    <col min="294" max="294" width="5.5703125" style="498" customWidth="1"/>
    <col min="295" max="295" width="3.5703125" style="498" customWidth="1"/>
    <col min="296" max="510" width="9.140625" style="498"/>
    <col min="511" max="511" width="1.42578125" style="498" customWidth="1"/>
    <col min="512" max="512" width="5.5703125" style="498" customWidth="1"/>
    <col min="513" max="516" width="6.7109375" style="498" customWidth="1"/>
    <col min="517" max="518" width="7.5703125" style="498" customWidth="1"/>
    <col min="519" max="519" width="8" style="498" customWidth="1"/>
    <col min="520" max="527" width="7.5703125" style="498" customWidth="1"/>
    <col min="528" max="528" width="6.42578125" style="498" customWidth="1"/>
    <col min="529" max="530" width="7.5703125" style="498" customWidth="1"/>
    <col min="531" max="531" width="2.140625" style="498" customWidth="1"/>
    <col min="532" max="532" width="5.5703125" style="498" customWidth="1"/>
    <col min="533" max="533" width="3.5703125" style="498" customWidth="1"/>
    <col min="534" max="534" width="5.5703125" style="498" customWidth="1"/>
    <col min="535" max="535" width="3.5703125" style="498" customWidth="1"/>
    <col min="536" max="536" width="1.5703125" style="498" customWidth="1"/>
    <col min="537" max="537" width="5.5703125" style="498" customWidth="1"/>
    <col min="538" max="538" width="3.42578125" style="498" customWidth="1"/>
    <col min="539" max="539" width="5.5703125" style="498" customWidth="1"/>
    <col min="540" max="540" width="3.5703125" style="498" customWidth="1"/>
    <col min="541" max="541" width="1.5703125" style="498" customWidth="1"/>
    <col min="542" max="542" width="5.5703125" style="498" customWidth="1"/>
    <col min="543" max="543" width="3.42578125" style="498" customWidth="1"/>
    <col min="544" max="544" width="5.5703125" style="498" customWidth="1"/>
    <col min="545" max="545" width="3.5703125" style="498" customWidth="1"/>
    <col min="546" max="546" width="1.5703125" style="498" customWidth="1"/>
    <col min="547" max="547" width="3.42578125" style="498" customWidth="1"/>
    <col min="548" max="548" width="4.5703125" style="498" customWidth="1"/>
    <col min="549" max="549" width="3.42578125" style="498" customWidth="1"/>
    <col min="550" max="550" width="5.5703125" style="498" customWidth="1"/>
    <col min="551" max="551" width="3.5703125" style="498" customWidth="1"/>
    <col min="552" max="766" width="9.140625" style="498"/>
    <col min="767" max="767" width="1.42578125" style="498" customWidth="1"/>
    <col min="768" max="768" width="5.5703125" style="498" customWidth="1"/>
    <col min="769" max="772" width="6.7109375" style="498" customWidth="1"/>
    <col min="773" max="774" width="7.5703125" style="498" customWidth="1"/>
    <col min="775" max="775" width="8" style="498" customWidth="1"/>
    <col min="776" max="783" width="7.5703125" style="498" customWidth="1"/>
    <col min="784" max="784" width="6.42578125" style="498" customWidth="1"/>
    <col min="785" max="786" width="7.5703125" style="498" customWidth="1"/>
    <col min="787" max="787" width="2.140625" style="498" customWidth="1"/>
    <col min="788" max="788" width="5.5703125" style="498" customWidth="1"/>
    <col min="789" max="789" width="3.5703125" style="498" customWidth="1"/>
    <col min="790" max="790" width="5.5703125" style="498" customWidth="1"/>
    <col min="791" max="791" width="3.5703125" style="498" customWidth="1"/>
    <col min="792" max="792" width="1.5703125" style="498" customWidth="1"/>
    <col min="793" max="793" width="5.5703125" style="498" customWidth="1"/>
    <col min="794" max="794" width="3.42578125" style="498" customWidth="1"/>
    <col min="795" max="795" width="5.5703125" style="498" customWidth="1"/>
    <col min="796" max="796" width="3.5703125" style="498" customWidth="1"/>
    <col min="797" max="797" width="1.5703125" style="498" customWidth="1"/>
    <col min="798" max="798" width="5.5703125" style="498" customWidth="1"/>
    <col min="799" max="799" width="3.42578125" style="498" customWidth="1"/>
    <col min="800" max="800" width="5.5703125" style="498" customWidth="1"/>
    <col min="801" max="801" width="3.5703125" style="498" customWidth="1"/>
    <col min="802" max="802" width="1.5703125" style="498" customWidth="1"/>
    <col min="803" max="803" width="3.42578125" style="498" customWidth="1"/>
    <col min="804" max="804" width="4.5703125" style="498" customWidth="1"/>
    <col min="805" max="805" width="3.42578125" style="498" customWidth="1"/>
    <col min="806" max="806" width="5.5703125" style="498" customWidth="1"/>
    <col min="807" max="807" width="3.5703125" style="498" customWidth="1"/>
    <col min="808" max="1022" width="9.140625" style="498"/>
    <col min="1023" max="1023" width="1.42578125" style="498" customWidth="1"/>
    <col min="1024" max="1024" width="5.5703125" style="498" customWidth="1"/>
    <col min="1025" max="1028" width="6.7109375" style="498" customWidth="1"/>
    <col min="1029" max="1030" width="7.5703125" style="498" customWidth="1"/>
    <col min="1031" max="1031" width="8" style="498" customWidth="1"/>
    <col min="1032" max="1039" width="7.5703125" style="498" customWidth="1"/>
    <col min="1040" max="1040" width="6.42578125" style="498" customWidth="1"/>
    <col min="1041" max="1042" width="7.5703125" style="498" customWidth="1"/>
    <col min="1043" max="1043" width="2.140625" style="498" customWidth="1"/>
    <col min="1044" max="1044" width="5.5703125" style="498" customWidth="1"/>
    <col min="1045" max="1045" width="3.5703125" style="498" customWidth="1"/>
    <col min="1046" max="1046" width="5.5703125" style="498" customWidth="1"/>
    <col min="1047" max="1047" width="3.5703125" style="498" customWidth="1"/>
    <col min="1048" max="1048" width="1.5703125" style="498" customWidth="1"/>
    <col min="1049" max="1049" width="5.5703125" style="498" customWidth="1"/>
    <col min="1050" max="1050" width="3.42578125" style="498" customWidth="1"/>
    <col min="1051" max="1051" width="5.5703125" style="498" customWidth="1"/>
    <col min="1052" max="1052" width="3.5703125" style="498" customWidth="1"/>
    <col min="1053" max="1053" width="1.5703125" style="498" customWidth="1"/>
    <col min="1054" max="1054" width="5.5703125" style="498" customWidth="1"/>
    <col min="1055" max="1055" width="3.42578125" style="498" customWidth="1"/>
    <col min="1056" max="1056" width="5.5703125" style="498" customWidth="1"/>
    <col min="1057" max="1057" width="3.5703125" style="498" customWidth="1"/>
    <col min="1058" max="1058" width="1.5703125" style="498" customWidth="1"/>
    <col min="1059" max="1059" width="3.42578125" style="498" customWidth="1"/>
    <col min="1060" max="1060" width="4.5703125" style="498" customWidth="1"/>
    <col min="1061" max="1061" width="3.42578125" style="498" customWidth="1"/>
    <col min="1062" max="1062" width="5.5703125" style="498" customWidth="1"/>
    <col min="1063" max="1063" width="3.5703125" style="498" customWidth="1"/>
    <col min="1064" max="1278" width="9.140625" style="498"/>
    <col min="1279" max="1279" width="1.42578125" style="498" customWidth="1"/>
    <col min="1280" max="1280" width="5.5703125" style="498" customWidth="1"/>
    <col min="1281" max="1284" width="6.7109375" style="498" customWidth="1"/>
    <col min="1285" max="1286" width="7.5703125" style="498" customWidth="1"/>
    <col min="1287" max="1287" width="8" style="498" customWidth="1"/>
    <col min="1288" max="1295" width="7.5703125" style="498" customWidth="1"/>
    <col min="1296" max="1296" width="6.42578125" style="498" customWidth="1"/>
    <col min="1297" max="1298" width="7.5703125" style="498" customWidth="1"/>
    <col min="1299" max="1299" width="2.140625" style="498" customWidth="1"/>
    <col min="1300" max="1300" width="5.5703125" style="498" customWidth="1"/>
    <col min="1301" max="1301" width="3.5703125" style="498" customWidth="1"/>
    <col min="1302" max="1302" width="5.5703125" style="498" customWidth="1"/>
    <col min="1303" max="1303" width="3.5703125" style="498" customWidth="1"/>
    <col min="1304" max="1304" width="1.5703125" style="498" customWidth="1"/>
    <col min="1305" max="1305" width="5.5703125" style="498" customWidth="1"/>
    <col min="1306" max="1306" width="3.42578125" style="498" customWidth="1"/>
    <col min="1307" max="1307" width="5.5703125" style="498" customWidth="1"/>
    <col min="1308" max="1308" width="3.5703125" style="498" customWidth="1"/>
    <col min="1309" max="1309" width="1.5703125" style="498" customWidth="1"/>
    <col min="1310" max="1310" width="5.5703125" style="498" customWidth="1"/>
    <col min="1311" max="1311" width="3.42578125" style="498" customWidth="1"/>
    <col min="1312" max="1312" width="5.5703125" style="498" customWidth="1"/>
    <col min="1313" max="1313" width="3.5703125" style="498" customWidth="1"/>
    <col min="1314" max="1314" width="1.5703125" style="498" customWidth="1"/>
    <col min="1315" max="1315" width="3.42578125" style="498" customWidth="1"/>
    <col min="1316" max="1316" width="4.5703125" style="498" customWidth="1"/>
    <col min="1317" max="1317" width="3.42578125" style="498" customWidth="1"/>
    <col min="1318" max="1318" width="5.5703125" style="498" customWidth="1"/>
    <col min="1319" max="1319" width="3.5703125" style="498" customWidth="1"/>
    <col min="1320" max="1534" width="9.140625" style="498"/>
    <col min="1535" max="1535" width="1.42578125" style="498" customWidth="1"/>
    <col min="1536" max="1536" width="5.5703125" style="498" customWidth="1"/>
    <col min="1537" max="1540" width="6.7109375" style="498" customWidth="1"/>
    <col min="1541" max="1542" width="7.5703125" style="498" customWidth="1"/>
    <col min="1543" max="1543" width="8" style="498" customWidth="1"/>
    <col min="1544" max="1551" width="7.5703125" style="498" customWidth="1"/>
    <col min="1552" max="1552" width="6.42578125" style="498" customWidth="1"/>
    <col min="1553" max="1554" width="7.5703125" style="498" customWidth="1"/>
    <col min="1555" max="1555" width="2.140625" style="498" customWidth="1"/>
    <col min="1556" max="1556" width="5.5703125" style="498" customWidth="1"/>
    <col min="1557" max="1557" width="3.5703125" style="498" customWidth="1"/>
    <col min="1558" max="1558" width="5.5703125" style="498" customWidth="1"/>
    <col min="1559" max="1559" width="3.5703125" style="498" customWidth="1"/>
    <col min="1560" max="1560" width="1.5703125" style="498" customWidth="1"/>
    <col min="1561" max="1561" width="5.5703125" style="498" customWidth="1"/>
    <col min="1562" max="1562" width="3.42578125" style="498" customWidth="1"/>
    <col min="1563" max="1563" width="5.5703125" style="498" customWidth="1"/>
    <col min="1564" max="1564" width="3.5703125" style="498" customWidth="1"/>
    <col min="1565" max="1565" width="1.5703125" style="498" customWidth="1"/>
    <col min="1566" max="1566" width="5.5703125" style="498" customWidth="1"/>
    <col min="1567" max="1567" width="3.42578125" style="498" customWidth="1"/>
    <col min="1568" max="1568" width="5.5703125" style="498" customWidth="1"/>
    <col min="1569" max="1569" width="3.5703125" style="498" customWidth="1"/>
    <col min="1570" max="1570" width="1.5703125" style="498" customWidth="1"/>
    <col min="1571" max="1571" width="3.42578125" style="498" customWidth="1"/>
    <col min="1572" max="1572" width="4.5703125" style="498" customWidth="1"/>
    <col min="1573" max="1573" width="3.42578125" style="498" customWidth="1"/>
    <col min="1574" max="1574" width="5.5703125" style="498" customWidth="1"/>
    <col min="1575" max="1575" width="3.5703125" style="498" customWidth="1"/>
    <col min="1576" max="1790" width="9.140625" style="498"/>
    <col min="1791" max="1791" width="1.42578125" style="498" customWidth="1"/>
    <col min="1792" max="1792" width="5.5703125" style="498" customWidth="1"/>
    <col min="1793" max="1796" width="6.7109375" style="498" customWidth="1"/>
    <col min="1797" max="1798" width="7.5703125" style="498" customWidth="1"/>
    <col min="1799" max="1799" width="8" style="498" customWidth="1"/>
    <col min="1800" max="1807" width="7.5703125" style="498" customWidth="1"/>
    <col min="1808" max="1808" width="6.42578125" style="498" customWidth="1"/>
    <col min="1809" max="1810" width="7.5703125" style="498" customWidth="1"/>
    <col min="1811" max="1811" width="2.140625" style="498" customWidth="1"/>
    <col min="1812" max="1812" width="5.5703125" style="498" customWidth="1"/>
    <col min="1813" max="1813" width="3.5703125" style="498" customWidth="1"/>
    <col min="1814" max="1814" width="5.5703125" style="498" customWidth="1"/>
    <col min="1815" max="1815" width="3.5703125" style="498" customWidth="1"/>
    <col min="1816" max="1816" width="1.5703125" style="498" customWidth="1"/>
    <col min="1817" max="1817" width="5.5703125" style="498" customWidth="1"/>
    <col min="1818" max="1818" width="3.42578125" style="498" customWidth="1"/>
    <col min="1819" max="1819" width="5.5703125" style="498" customWidth="1"/>
    <col min="1820" max="1820" width="3.5703125" style="498" customWidth="1"/>
    <col min="1821" max="1821" width="1.5703125" style="498" customWidth="1"/>
    <col min="1822" max="1822" width="5.5703125" style="498" customWidth="1"/>
    <col min="1823" max="1823" width="3.42578125" style="498" customWidth="1"/>
    <col min="1824" max="1824" width="5.5703125" style="498" customWidth="1"/>
    <col min="1825" max="1825" width="3.5703125" style="498" customWidth="1"/>
    <col min="1826" max="1826" width="1.5703125" style="498" customWidth="1"/>
    <col min="1827" max="1827" width="3.42578125" style="498" customWidth="1"/>
    <col min="1828" max="1828" width="4.5703125" style="498" customWidth="1"/>
    <col min="1829" max="1829" width="3.42578125" style="498" customWidth="1"/>
    <col min="1830" max="1830" width="5.5703125" style="498" customWidth="1"/>
    <col min="1831" max="1831" width="3.5703125" style="498" customWidth="1"/>
    <col min="1832" max="2046" width="9.140625" style="498"/>
    <col min="2047" max="2047" width="1.42578125" style="498" customWidth="1"/>
    <col min="2048" max="2048" width="5.5703125" style="498" customWidth="1"/>
    <col min="2049" max="2052" width="6.7109375" style="498" customWidth="1"/>
    <col min="2053" max="2054" width="7.5703125" style="498" customWidth="1"/>
    <col min="2055" max="2055" width="8" style="498" customWidth="1"/>
    <col min="2056" max="2063" width="7.5703125" style="498" customWidth="1"/>
    <col min="2064" max="2064" width="6.42578125" style="498" customWidth="1"/>
    <col min="2065" max="2066" width="7.5703125" style="498" customWidth="1"/>
    <col min="2067" max="2067" width="2.140625" style="498" customWidth="1"/>
    <col min="2068" max="2068" width="5.5703125" style="498" customWidth="1"/>
    <col min="2069" max="2069" width="3.5703125" style="498" customWidth="1"/>
    <col min="2070" max="2070" width="5.5703125" style="498" customWidth="1"/>
    <col min="2071" max="2071" width="3.5703125" style="498" customWidth="1"/>
    <col min="2072" max="2072" width="1.5703125" style="498" customWidth="1"/>
    <col min="2073" max="2073" width="5.5703125" style="498" customWidth="1"/>
    <col min="2074" max="2074" width="3.42578125" style="498" customWidth="1"/>
    <col min="2075" max="2075" width="5.5703125" style="498" customWidth="1"/>
    <col min="2076" max="2076" width="3.5703125" style="498" customWidth="1"/>
    <col min="2077" max="2077" width="1.5703125" style="498" customWidth="1"/>
    <col min="2078" max="2078" width="5.5703125" style="498" customWidth="1"/>
    <col min="2079" max="2079" width="3.42578125" style="498" customWidth="1"/>
    <col min="2080" max="2080" width="5.5703125" style="498" customWidth="1"/>
    <col min="2081" max="2081" width="3.5703125" style="498" customWidth="1"/>
    <col min="2082" max="2082" width="1.5703125" style="498" customWidth="1"/>
    <col min="2083" max="2083" width="3.42578125" style="498" customWidth="1"/>
    <col min="2084" max="2084" width="4.5703125" style="498" customWidth="1"/>
    <col min="2085" max="2085" width="3.42578125" style="498" customWidth="1"/>
    <col min="2086" max="2086" width="5.5703125" style="498" customWidth="1"/>
    <col min="2087" max="2087" width="3.5703125" style="498" customWidth="1"/>
    <col min="2088" max="2302" width="9.140625" style="498"/>
    <col min="2303" max="2303" width="1.42578125" style="498" customWidth="1"/>
    <col min="2304" max="2304" width="5.5703125" style="498" customWidth="1"/>
    <col min="2305" max="2308" width="6.7109375" style="498" customWidth="1"/>
    <col min="2309" max="2310" width="7.5703125" style="498" customWidth="1"/>
    <col min="2311" max="2311" width="8" style="498" customWidth="1"/>
    <col min="2312" max="2319" width="7.5703125" style="498" customWidth="1"/>
    <col min="2320" max="2320" width="6.42578125" style="498" customWidth="1"/>
    <col min="2321" max="2322" width="7.5703125" style="498" customWidth="1"/>
    <col min="2323" max="2323" width="2.140625" style="498" customWidth="1"/>
    <col min="2324" max="2324" width="5.5703125" style="498" customWidth="1"/>
    <col min="2325" max="2325" width="3.5703125" style="498" customWidth="1"/>
    <col min="2326" max="2326" width="5.5703125" style="498" customWidth="1"/>
    <col min="2327" max="2327" width="3.5703125" style="498" customWidth="1"/>
    <col min="2328" max="2328" width="1.5703125" style="498" customWidth="1"/>
    <col min="2329" max="2329" width="5.5703125" style="498" customWidth="1"/>
    <col min="2330" max="2330" width="3.42578125" style="498" customWidth="1"/>
    <col min="2331" max="2331" width="5.5703125" style="498" customWidth="1"/>
    <col min="2332" max="2332" width="3.5703125" style="498" customWidth="1"/>
    <col min="2333" max="2333" width="1.5703125" style="498" customWidth="1"/>
    <col min="2334" max="2334" width="5.5703125" style="498" customWidth="1"/>
    <col min="2335" max="2335" width="3.42578125" style="498" customWidth="1"/>
    <col min="2336" max="2336" width="5.5703125" style="498" customWidth="1"/>
    <col min="2337" max="2337" width="3.5703125" style="498" customWidth="1"/>
    <col min="2338" max="2338" width="1.5703125" style="498" customWidth="1"/>
    <col min="2339" max="2339" width="3.42578125" style="498" customWidth="1"/>
    <col min="2340" max="2340" width="4.5703125" style="498" customWidth="1"/>
    <col min="2341" max="2341" width="3.42578125" style="498" customWidth="1"/>
    <col min="2342" max="2342" width="5.5703125" style="498" customWidth="1"/>
    <col min="2343" max="2343" width="3.5703125" style="498" customWidth="1"/>
    <col min="2344" max="2558" width="9.140625" style="498"/>
    <col min="2559" max="2559" width="1.42578125" style="498" customWidth="1"/>
    <col min="2560" max="2560" width="5.5703125" style="498" customWidth="1"/>
    <col min="2561" max="2564" width="6.7109375" style="498" customWidth="1"/>
    <col min="2565" max="2566" width="7.5703125" style="498" customWidth="1"/>
    <col min="2567" max="2567" width="8" style="498" customWidth="1"/>
    <col min="2568" max="2575" width="7.5703125" style="498" customWidth="1"/>
    <col min="2576" max="2576" width="6.42578125" style="498" customWidth="1"/>
    <col min="2577" max="2578" width="7.5703125" style="498" customWidth="1"/>
    <col min="2579" max="2579" width="2.140625" style="498" customWidth="1"/>
    <col min="2580" max="2580" width="5.5703125" style="498" customWidth="1"/>
    <col min="2581" max="2581" width="3.5703125" style="498" customWidth="1"/>
    <col min="2582" max="2582" width="5.5703125" style="498" customWidth="1"/>
    <col min="2583" max="2583" width="3.5703125" style="498" customWidth="1"/>
    <col min="2584" max="2584" width="1.5703125" style="498" customWidth="1"/>
    <col min="2585" max="2585" width="5.5703125" style="498" customWidth="1"/>
    <col min="2586" max="2586" width="3.42578125" style="498" customWidth="1"/>
    <col min="2587" max="2587" width="5.5703125" style="498" customWidth="1"/>
    <col min="2588" max="2588" width="3.5703125" style="498" customWidth="1"/>
    <col min="2589" max="2589" width="1.5703125" style="498" customWidth="1"/>
    <col min="2590" max="2590" width="5.5703125" style="498" customWidth="1"/>
    <col min="2591" max="2591" width="3.42578125" style="498" customWidth="1"/>
    <col min="2592" max="2592" width="5.5703125" style="498" customWidth="1"/>
    <col min="2593" max="2593" width="3.5703125" style="498" customWidth="1"/>
    <col min="2594" max="2594" width="1.5703125" style="498" customWidth="1"/>
    <col min="2595" max="2595" width="3.42578125" style="498" customWidth="1"/>
    <col min="2596" max="2596" width="4.5703125" style="498" customWidth="1"/>
    <col min="2597" max="2597" width="3.42578125" style="498" customWidth="1"/>
    <col min="2598" max="2598" width="5.5703125" style="498" customWidth="1"/>
    <col min="2599" max="2599" width="3.5703125" style="498" customWidth="1"/>
    <col min="2600" max="2814" width="9.140625" style="498"/>
    <col min="2815" max="2815" width="1.42578125" style="498" customWidth="1"/>
    <col min="2816" max="2816" width="5.5703125" style="498" customWidth="1"/>
    <col min="2817" max="2820" width="6.7109375" style="498" customWidth="1"/>
    <col min="2821" max="2822" width="7.5703125" style="498" customWidth="1"/>
    <col min="2823" max="2823" width="8" style="498" customWidth="1"/>
    <col min="2824" max="2831" width="7.5703125" style="498" customWidth="1"/>
    <col min="2832" max="2832" width="6.42578125" style="498" customWidth="1"/>
    <col min="2833" max="2834" width="7.5703125" style="498" customWidth="1"/>
    <col min="2835" max="2835" width="2.140625" style="498" customWidth="1"/>
    <col min="2836" max="2836" width="5.5703125" style="498" customWidth="1"/>
    <col min="2837" max="2837" width="3.5703125" style="498" customWidth="1"/>
    <col min="2838" max="2838" width="5.5703125" style="498" customWidth="1"/>
    <col min="2839" max="2839" width="3.5703125" style="498" customWidth="1"/>
    <col min="2840" max="2840" width="1.5703125" style="498" customWidth="1"/>
    <col min="2841" max="2841" width="5.5703125" style="498" customWidth="1"/>
    <col min="2842" max="2842" width="3.42578125" style="498" customWidth="1"/>
    <col min="2843" max="2843" width="5.5703125" style="498" customWidth="1"/>
    <col min="2844" max="2844" width="3.5703125" style="498" customWidth="1"/>
    <col min="2845" max="2845" width="1.5703125" style="498" customWidth="1"/>
    <col min="2846" max="2846" width="5.5703125" style="498" customWidth="1"/>
    <col min="2847" max="2847" width="3.42578125" style="498" customWidth="1"/>
    <col min="2848" max="2848" width="5.5703125" style="498" customWidth="1"/>
    <col min="2849" max="2849" width="3.5703125" style="498" customWidth="1"/>
    <col min="2850" max="2850" width="1.5703125" style="498" customWidth="1"/>
    <col min="2851" max="2851" width="3.42578125" style="498" customWidth="1"/>
    <col min="2852" max="2852" width="4.5703125" style="498" customWidth="1"/>
    <col min="2853" max="2853" width="3.42578125" style="498" customWidth="1"/>
    <col min="2854" max="2854" width="5.5703125" style="498" customWidth="1"/>
    <col min="2855" max="2855" width="3.5703125" style="498" customWidth="1"/>
    <col min="2856" max="3070" width="9.140625" style="498"/>
    <col min="3071" max="3071" width="1.42578125" style="498" customWidth="1"/>
    <col min="3072" max="3072" width="5.5703125" style="498" customWidth="1"/>
    <col min="3073" max="3076" width="6.7109375" style="498" customWidth="1"/>
    <col min="3077" max="3078" width="7.5703125" style="498" customWidth="1"/>
    <col min="3079" max="3079" width="8" style="498" customWidth="1"/>
    <col min="3080" max="3087" width="7.5703125" style="498" customWidth="1"/>
    <col min="3088" max="3088" width="6.42578125" style="498" customWidth="1"/>
    <col min="3089" max="3090" width="7.5703125" style="498" customWidth="1"/>
    <col min="3091" max="3091" width="2.140625" style="498" customWidth="1"/>
    <col min="3092" max="3092" width="5.5703125" style="498" customWidth="1"/>
    <col min="3093" max="3093" width="3.5703125" style="498" customWidth="1"/>
    <col min="3094" max="3094" width="5.5703125" style="498" customWidth="1"/>
    <col min="3095" max="3095" width="3.5703125" style="498" customWidth="1"/>
    <col min="3096" max="3096" width="1.5703125" style="498" customWidth="1"/>
    <col min="3097" max="3097" width="5.5703125" style="498" customWidth="1"/>
    <col min="3098" max="3098" width="3.42578125" style="498" customWidth="1"/>
    <col min="3099" max="3099" width="5.5703125" style="498" customWidth="1"/>
    <col min="3100" max="3100" width="3.5703125" style="498" customWidth="1"/>
    <col min="3101" max="3101" width="1.5703125" style="498" customWidth="1"/>
    <col min="3102" max="3102" width="5.5703125" style="498" customWidth="1"/>
    <col min="3103" max="3103" width="3.42578125" style="498" customWidth="1"/>
    <col min="3104" max="3104" width="5.5703125" style="498" customWidth="1"/>
    <col min="3105" max="3105" width="3.5703125" style="498" customWidth="1"/>
    <col min="3106" max="3106" width="1.5703125" style="498" customWidth="1"/>
    <col min="3107" max="3107" width="3.42578125" style="498" customWidth="1"/>
    <col min="3108" max="3108" width="4.5703125" style="498" customWidth="1"/>
    <col min="3109" max="3109" width="3.42578125" style="498" customWidth="1"/>
    <col min="3110" max="3110" width="5.5703125" style="498" customWidth="1"/>
    <col min="3111" max="3111" width="3.5703125" style="498" customWidth="1"/>
    <col min="3112" max="3326" width="9.140625" style="498"/>
    <col min="3327" max="3327" width="1.42578125" style="498" customWidth="1"/>
    <col min="3328" max="3328" width="5.5703125" style="498" customWidth="1"/>
    <col min="3329" max="3332" width="6.7109375" style="498" customWidth="1"/>
    <col min="3333" max="3334" width="7.5703125" style="498" customWidth="1"/>
    <col min="3335" max="3335" width="8" style="498" customWidth="1"/>
    <col min="3336" max="3343" width="7.5703125" style="498" customWidth="1"/>
    <col min="3344" max="3344" width="6.42578125" style="498" customWidth="1"/>
    <col min="3345" max="3346" width="7.5703125" style="498" customWidth="1"/>
    <col min="3347" max="3347" width="2.140625" style="498" customWidth="1"/>
    <col min="3348" max="3348" width="5.5703125" style="498" customWidth="1"/>
    <col min="3349" max="3349" width="3.5703125" style="498" customWidth="1"/>
    <col min="3350" max="3350" width="5.5703125" style="498" customWidth="1"/>
    <col min="3351" max="3351" width="3.5703125" style="498" customWidth="1"/>
    <col min="3352" max="3352" width="1.5703125" style="498" customWidth="1"/>
    <col min="3353" max="3353" width="5.5703125" style="498" customWidth="1"/>
    <col min="3354" max="3354" width="3.42578125" style="498" customWidth="1"/>
    <col min="3355" max="3355" width="5.5703125" style="498" customWidth="1"/>
    <col min="3356" max="3356" width="3.5703125" style="498" customWidth="1"/>
    <col min="3357" max="3357" width="1.5703125" style="498" customWidth="1"/>
    <col min="3358" max="3358" width="5.5703125" style="498" customWidth="1"/>
    <col min="3359" max="3359" width="3.42578125" style="498" customWidth="1"/>
    <col min="3360" max="3360" width="5.5703125" style="498" customWidth="1"/>
    <col min="3361" max="3361" width="3.5703125" style="498" customWidth="1"/>
    <col min="3362" max="3362" width="1.5703125" style="498" customWidth="1"/>
    <col min="3363" max="3363" width="3.42578125" style="498" customWidth="1"/>
    <col min="3364" max="3364" width="4.5703125" style="498" customWidth="1"/>
    <col min="3365" max="3365" width="3.42578125" style="498" customWidth="1"/>
    <col min="3366" max="3366" width="5.5703125" style="498" customWidth="1"/>
    <col min="3367" max="3367" width="3.5703125" style="498" customWidth="1"/>
    <col min="3368" max="3582" width="9.140625" style="498"/>
    <col min="3583" max="3583" width="1.42578125" style="498" customWidth="1"/>
    <col min="3584" max="3584" width="5.5703125" style="498" customWidth="1"/>
    <col min="3585" max="3588" width="6.7109375" style="498" customWidth="1"/>
    <col min="3589" max="3590" width="7.5703125" style="498" customWidth="1"/>
    <col min="3591" max="3591" width="8" style="498" customWidth="1"/>
    <col min="3592" max="3599" width="7.5703125" style="498" customWidth="1"/>
    <col min="3600" max="3600" width="6.42578125" style="498" customWidth="1"/>
    <col min="3601" max="3602" width="7.5703125" style="498" customWidth="1"/>
    <col min="3603" max="3603" width="2.140625" style="498" customWidth="1"/>
    <col min="3604" max="3604" width="5.5703125" style="498" customWidth="1"/>
    <col min="3605" max="3605" width="3.5703125" style="498" customWidth="1"/>
    <col min="3606" max="3606" width="5.5703125" style="498" customWidth="1"/>
    <col min="3607" max="3607" width="3.5703125" style="498" customWidth="1"/>
    <col min="3608" max="3608" width="1.5703125" style="498" customWidth="1"/>
    <col min="3609" max="3609" width="5.5703125" style="498" customWidth="1"/>
    <col min="3610" max="3610" width="3.42578125" style="498" customWidth="1"/>
    <col min="3611" max="3611" width="5.5703125" style="498" customWidth="1"/>
    <col min="3612" max="3612" width="3.5703125" style="498" customWidth="1"/>
    <col min="3613" max="3613" width="1.5703125" style="498" customWidth="1"/>
    <col min="3614" max="3614" width="5.5703125" style="498" customWidth="1"/>
    <col min="3615" max="3615" width="3.42578125" style="498" customWidth="1"/>
    <col min="3616" max="3616" width="5.5703125" style="498" customWidth="1"/>
    <col min="3617" max="3617" width="3.5703125" style="498" customWidth="1"/>
    <col min="3618" max="3618" width="1.5703125" style="498" customWidth="1"/>
    <col min="3619" max="3619" width="3.42578125" style="498" customWidth="1"/>
    <col min="3620" max="3620" width="4.5703125" style="498" customWidth="1"/>
    <col min="3621" max="3621" width="3.42578125" style="498" customWidth="1"/>
    <col min="3622" max="3622" width="5.5703125" style="498" customWidth="1"/>
    <col min="3623" max="3623" width="3.5703125" style="498" customWidth="1"/>
    <col min="3624" max="3838" width="9.140625" style="498"/>
    <col min="3839" max="3839" width="1.42578125" style="498" customWidth="1"/>
    <col min="3840" max="3840" width="5.5703125" style="498" customWidth="1"/>
    <col min="3841" max="3844" width="6.7109375" style="498" customWidth="1"/>
    <col min="3845" max="3846" width="7.5703125" style="498" customWidth="1"/>
    <col min="3847" max="3847" width="8" style="498" customWidth="1"/>
    <col min="3848" max="3855" width="7.5703125" style="498" customWidth="1"/>
    <col min="3856" max="3856" width="6.42578125" style="498" customWidth="1"/>
    <col min="3857" max="3858" width="7.5703125" style="498" customWidth="1"/>
    <col min="3859" max="3859" width="2.140625" style="498" customWidth="1"/>
    <col min="3860" max="3860" width="5.5703125" style="498" customWidth="1"/>
    <col min="3861" max="3861" width="3.5703125" style="498" customWidth="1"/>
    <col min="3862" max="3862" width="5.5703125" style="498" customWidth="1"/>
    <col min="3863" max="3863" width="3.5703125" style="498" customWidth="1"/>
    <col min="3864" max="3864" width="1.5703125" style="498" customWidth="1"/>
    <col min="3865" max="3865" width="5.5703125" style="498" customWidth="1"/>
    <col min="3866" max="3866" width="3.42578125" style="498" customWidth="1"/>
    <col min="3867" max="3867" width="5.5703125" style="498" customWidth="1"/>
    <col min="3868" max="3868" width="3.5703125" style="498" customWidth="1"/>
    <col min="3869" max="3869" width="1.5703125" style="498" customWidth="1"/>
    <col min="3870" max="3870" width="5.5703125" style="498" customWidth="1"/>
    <col min="3871" max="3871" width="3.42578125" style="498" customWidth="1"/>
    <col min="3872" max="3872" width="5.5703125" style="498" customWidth="1"/>
    <col min="3873" max="3873" width="3.5703125" style="498" customWidth="1"/>
    <col min="3874" max="3874" width="1.5703125" style="498" customWidth="1"/>
    <col min="3875" max="3875" width="3.42578125" style="498" customWidth="1"/>
    <col min="3876" max="3876" width="4.5703125" style="498" customWidth="1"/>
    <col min="3877" max="3877" width="3.42578125" style="498" customWidth="1"/>
    <col min="3878" max="3878" width="5.5703125" style="498" customWidth="1"/>
    <col min="3879" max="3879" width="3.5703125" style="498" customWidth="1"/>
    <col min="3880" max="4094" width="9.140625" style="498"/>
    <col min="4095" max="4095" width="1.42578125" style="498" customWidth="1"/>
    <col min="4096" max="4096" width="5.5703125" style="498" customWidth="1"/>
    <col min="4097" max="4100" width="6.7109375" style="498" customWidth="1"/>
    <col min="4101" max="4102" width="7.5703125" style="498" customWidth="1"/>
    <col min="4103" max="4103" width="8" style="498" customWidth="1"/>
    <col min="4104" max="4111" width="7.5703125" style="498" customWidth="1"/>
    <col min="4112" max="4112" width="6.42578125" style="498" customWidth="1"/>
    <col min="4113" max="4114" width="7.5703125" style="498" customWidth="1"/>
    <col min="4115" max="4115" width="2.140625" style="498" customWidth="1"/>
    <col min="4116" max="4116" width="5.5703125" style="498" customWidth="1"/>
    <col min="4117" max="4117" width="3.5703125" style="498" customWidth="1"/>
    <col min="4118" max="4118" width="5.5703125" style="498" customWidth="1"/>
    <col min="4119" max="4119" width="3.5703125" style="498" customWidth="1"/>
    <col min="4120" max="4120" width="1.5703125" style="498" customWidth="1"/>
    <col min="4121" max="4121" width="5.5703125" style="498" customWidth="1"/>
    <col min="4122" max="4122" width="3.42578125" style="498" customWidth="1"/>
    <col min="4123" max="4123" width="5.5703125" style="498" customWidth="1"/>
    <col min="4124" max="4124" width="3.5703125" style="498" customWidth="1"/>
    <col min="4125" max="4125" width="1.5703125" style="498" customWidth="1"/>
    <col min="4126" max="4126" width="5.5703125" style="498" customWidth="1"/>
    <col min="4127" max="4127" width="3.42578125" style="498" customWidth="1"/>
    <col min="4128" max="4128" width="5.5703125" style="498" customWidth="1"/>
    <col min="4129" max="4129" width="3.5703125" style="498" customWidth="1"/>
    <col min="4130" max="4130" width="1.5703125" style="498" customWidth="1"/>
    <col min="4131" max="4131" width="3.42578125" style="498" customWidth="1"/>
    <col min="4132" max="4132" width="4.5703125" style="498" customWidth="1"/>
    <col min="4133" max="4133" width="3.42578125" style="498" customWidth="1"/>
    <col min="4134" max="4134" width="5.5703125" style="498" customWidth="1"/>
    <col min="4135" max="4135" width="3.5703125" style="498" customWidth="1"/>
    <col min="4136" max="4350" width="9.140625" style="498"/>
    <col min="4351" max="4351" width="1.42578125" style="498" customWidth="1"/>
    <col min="4352" max="4352" width="5.5703125" style="498" customWidth="1"/>
    <col min="4353" max="4356" width="6.7109375" style="498" customWidth="1"/>
    <col min="4357" max="4358" width="7.5703125" style="498" customWidth="1"/>
    <col min="4359" max="4359" width="8" style="498" customWidth="1"/>
    <col min="4360" max="4367" width="7.5703125" style="498" customWidth="1"/>
    <col min="4368" max="4368" width="6.42578125" style="498" customWidth="1"/>
    <col min="4369" max="4370" width="7.5703125" style="498" customWidth="1"/>
    <col min="4371" max="4371" width="2.140625" style="498" customWidth="1"/>
    <col min="4372" max="4372" width="5.5703125" style="498" customWidth="1"/>
    <col min="4373" max="4373" width="3.5703125" style="498" customWidth="1"/>
    <col min="4374" max="4374" width="5.5703125" style="498" customWidth="1"/>
    <col min="4375" max="4375" width="3.5703125" style="498" customWidth="1"/>
    <col min="4376" max="4376" width="1.5703125" style="498" customWidth="1"/>
    <col min="4377" max="4377" width="5.5703125" style="498" customWidth="1"/>
    <col min="4378" max="4378" width="3.42578125" style="498" customWidth="1"/>
    <col min="4379" max="4379" width="5.5703125" style="498" customWidth="1"/>
    <col min="4380" max="4380" width="3.5703125" style="498" customWidth="1"/>
    <col min="4381" max="4381" width="1.5703125" style="498" customWidth="1"/>
    <col min="4382" max="4382" width="5.5703125" style="498" customWidth="1"/>
    <col min="4383" max="4383" width="3.42578125" style="498" customWidth="1"/>
    <col min="4384" max="4384" width="5.5703125" style="498" customWidth="1"/>
    <col min="4385" max="4385" width="3.5703125" style="498" customWidth="1"/>
    <col min="4386" max="4386" width="1.5703125" style="498" customWidth="1"/>
    <col min="4387" max="4387" width="3.42578125" style="498" customWidth="1"/>
    <col min="4388" max="4388" width="4.5703125" style="498" customWidth="1"/>
    <col min="4389" max="4389" width="3.42578125" style="498" customWidth="1"/>
    <col min="4390" max="4390" width="5.5703125" style="498" customWidth="1"/>
    <col min="4391" max="4391" width="3.5703125" style="498" customWidth="1"/>
    <col min="4392" max="4606" width="9.140625" style="498"/>
    <col min="4607" max="4607" width="1.42578125" style="498" customWidth="1"/>
    <col min="4608" max="4608" width="5.5703125" style="498" customWidth="1"/>
    <col min="4609" max="4612" width="6.7109375" style="498" customWidth="1"/>
    <col min="4613" max="4614" width="7.5703125" style="498" customWidth="1"/>
    <col min="4615" max="4615" width="8" style="498" customWidth="1"/>
    <col min="4616" max="4623" width="7.5703125" style="498" customWidth="1"/>
    <col min="4624" max="4624" width="6.42578125" style="498" customWidth="1"/>
    <col min="4625" max="4626" width="7.5703125" style="498" customWidth="1"/>
    <col min="4627" max="4627" width="2.140625" style="498" customWidth="1"/>
    <col min="4628" max="4628" width="5.5703125" style="498" customWidth="1"/>
    <col min="4629" max="4629" width="3.5703125" style="498" customWidth="1"/>
    <col min="4630" max="4630" width="5.5703125" style="498" customWidth="1"/>
    <col min="4631" max="4631" width="3.5703125" style="498" customWidth="1"/>
    <col min="4632" max="4632" width="1.5703125" style="498" customWidth="1"/>
    <col min="4633" max="4633" width="5.5703125" style="498" customWidth="1"/>
    <col min="4634" max="4634" width="3.42578125" style="498" customWidth="1"/>
    <col min="4635" max="4635" width="5.5703125" style="498" customWidth="1"/>
    <col min="4636" max="4636" width="3.5703125" style="498" customWidth="1"/>
    <col min="4637" max="4637" width="1.5703125" style="498" customWidth="1"/>
    <col min="4638" max="4638" width="5.5703125" style="498" customWidth="1"/>
    <col min="4639" max="4639" width="3.42578125" style="498" customWidth="1"/>
    <col min="4640" max="4640" width="5.5703125" style="498" customWidth="1"/>
    <col min="4641" max="4641" width="3.5703125" style="498" customWidth="1"/>
    <col min="4642" max="4642" width="1.5703125" style="498" customWidth="1"/>
    <col min="4643" max="4643" width="3.42578125" style="498" customWidth="1"/>
    <col min="4644" max="4644" width="4.5703125" style="498" customWidth="1"/>
    <col min="4645" max="4645" width="3.42578125" style="498" customWidth="1"/>
    <col min="4646" max="4646" width="5.5703125" style="498" customWidth="1"/>
    <col min="4647" max="4647" width="3.5703125" style="498" customWidth="1"/>
    <col min="4648" max="4862" width="9.140625" style="498"/>
    <col min="4863" max="4863" width="1.42578125" style="498" customWidth="1"/>
    <col min="4864" max="4864" width="5.5703125" style="498" customWidth="1"/>
    <col min="4865" max="4868" width="6.7109375" style="498" customWidth="1"/>
    <col min="4869" max="4870" width="7.5703125" style="498" customWidth="1"/>
    <col min="4871" max="4871" width="8" style="498" customWidth="1"/>
    <col min="4872" max="4879" width="7.5703125" style="498" customWidth="1"/>
    <col min="4880" max="4880" width="6.42578125" style="498" customWidth="1"/>
    <col min="4881" max="4882" width="7.5703125" style="498" customWidth="1"/>
    <col min="4883" max="4883" width="2.140625" style="498" customWidth="1"/>
    <col min="4884" max="4884" width="5.5703125" style="498" customWidth="1"/>
    <col min="4885" max="4885" width="3.5703125" style="498" customWidth="1"/>
    <col min="4886" max="4886" width="5.5703125" style="498" customWidth="1"/>
    <col min="4887" max="4887" width="3.5703125" style="498" customWidth="1"/>
    <col min="4888" max="4888" width="1.5703125" style="498" customWidth="1"/>
    <col min="4889" max="4889" width="5.5703125" style="498" customWidth="1"/>
    <col min="4890" max="4890" width="3.42578125" style="498" customWidth="1"/>
    <col min="4891" max="4891" width="5.5703125" style="498" customWidth="1"/>
    <col min="4892" max="4892" width="3.5703125" style="498" customWidth="1"/>
    <col min="4893" max="4893" width="1.5703125" style="498" customWidth="1"/>
    <col min="4894" max="4894" width="5.5703125" style="498" customWidth="1"/>
    <col min="4895" max="4895" width="3.42578125" style="498" customWidth="1"/>
    <col min="4896" max="4896" width="5.5703125" style="498" customWidth="1"/>
    <col min="4897" max="4897" width="3.5703125" style="498" customWidth="1"/>
    <col min="4898" max="4898" width="1.5703125" style="498" customWidth="1"/>
    <col min="4899" max="4899" width="3.42578125" style="498" customWidth="1"/>
    <col min="4900" max="4900" width="4.5703125" style="498" customWidth="1"/>
    <col min="4901" max="4901" width="3.42578125" style="498" customWidth="1"/>
    <col min="4902" max="4902" width="5.5703125" style="498" customWidth="1"/>
    <col min="4903" max="4903" width="3.5703125" style="498" customWidth="1"/>
    <col min="4904" max="5118" width="9.140625" style="498"/>
    <col min="5119" max="5119" width="1.42578125" style="498" customWidth="1"/>
    <col min="5120" max="5120" width="5.5703125" style="498" customWidth="1"/>
    <col min="5121" max="5124" width="6.7109375" style="498" customWidth="1"/>
    <col min="5125" max="5126" width="7.5703125" style="498" customWidth="1"/>
    <col min="5127" max="5127" width="8" style="498" customWidth="1"/>
    <col min="5128" max="5135" width="7.5703125" style="498" customWidth="1"/>
    <col min="5136" max="5136" width="6.42578125" style="498" customWidth="1"/>
    <col min="5137" max="5138" width="7.5703125" style="498" customWidth="1"/>
    <col min="5139" max="5139" width="2.140625" style="498" customWidth="1"/>
    <col min="5140" max="5140" width="5.5703125" style="498" customWidth="1"/>
    <col min="5141" max="5141" width="3.5703125" style="498" customWidth="1"/>
    <col min="5142" max="5142" width="5.5703125" style="498" customWidth="1"/>
    <col min="5143" max="5143" width="3.5703125" style="498" customWidth="1"/>
    <col min="5144" max="5144" width="1.5703125" style="498" customWidth="1"/>
    <col min="5145" max="5145" width="5.5703125" style="498" customWidth="1"/>
    <col min="5146" max="5146" width="3.42578125" style="498" customWidth="1"/>
    <col min="5147" max="5147" width="5.5703125" style="498" customWidth="1"/>
    <col min="5148" max="5148" width="3.5703125" style="498" customWidth="1"/>
    <col min="5149" max="5149" width="1.5703125" style="498" customWidth="1"/>
    <col min="5150" max="5150" width="5.5703125" style="498" customWidth="1"/>
    <col min="5151" max="5151" width="3.42578125" style="498" customWidth="1"/>
    <col min="5152" max="5152" width="5.5703125" style="498" customWidth="1"/>
    <col min="5153" max="5153" width="3.5703125" style="498" customWidth="1"/>
    <col min="5154" max="5154" width="1.5703125" style="498" customWidth="1"/>
    <col min="5155" max="5155" width="3.42578125" style="498" customWidth="1"/>
    <col min="5156" max="5156" width="4.5703125" style="498" customWidth="1"/>
    <col min="5157" max="5157" width="3.42578125" style="498" customWidth="1"/>
    <col min="5158" max="5158" width="5.5703125" style="498" customWidth="1"/>
    <col min="5159" max="5159" width="3.5703125" style="498" customWidth="1"/>
    <col min="5160" max="5374" width="9.140625" style="498"/>
    <col min="5375" max="5375" width="1.42578125" style="498" customWidth="1"/>
    <col min="5376" max="5376" width="5.5703125" style="498" customWidth="1"/>
    <col min="5377" max="5380" width="6.7109375" style="498" customWidth="1"/>
    <col min="5381" max="5382" width="7.5703125" style="498" customWidth="1"/>
    <col min="5383" max="5383" width="8" style="498" customWidth="1"/>
    <col min="5384" max="5391" width="7.5703125" style="498" customWidth="1"/>
    <col min="5392" max="5392" width="6.42578125" style="498" customWidth="1"/>
    <col min="5393" max="5394" width="7.5703125" style="498" customWidth="1"/>
    <col min="5395" max="5395" width="2.140625" style="498" customWidth="1"/>
    <col min="5396" max="5396" width="5.5703125" style="498" customWidth="1"/>
    <col min="5397" max="5397" width="3.5703125" style="498" customWidth="1"/>
    <col min="5398" max="5398" width="5.5703125" style="498" customWidth="1"/>
    <col min="5399" max="5399" width="3.5703125" style="498" customWidth="1"/>
    <col min="5400" max="5400" width="1.5703125" style="498" customWidth="1"/>
    <col min="5401" max="5401" width="5.5703125" style="498" customWidth="1"/>
    <col min="5402" max="5402" width="3.42578125" style="498" customWidth="1"/>
    <col min="5403" max="5403" width="5.5703125" style="498" customWidth="1"/>
    <col min="5404" max="5404" width="3.5703125" style="498" customWidth="1"/>
    <col min="5405" max="5405" width="1.5703125" style="498" customWidth="1"/>
    <col min="5406" max="5406" width="5.5703125" style="498" customWidth="1"/>
    <col min="5407" max="5407" width="3.42578125" style="498" customWidth="1"/>
    <col min="5408" max="5408" width="5.5703125" style="498" customWidth="1"/>
    <col min="5409" max="5409" width="3.5703125" style="498" customWidth="1"/>
    <col min="5410" max="5410" width="1.5703125" style="498" customWidth="1"/>
    <col min="5411" max="5411" width="3.42578125" style="498" customWidth="1"/>
    <col min="5412" max="5412" width="4.5703125" style="498" customWidth="1"/>
    <col min="5413" max="5413" width="3.42578125" style="498" customWidth="1"/>
    <col min="5414" max="5414" width="5.5703125" style="498" customWidth="1"/>
    <col min="5415" max="5415" width="3.5703125" style="498" customWidth="1"/>
    <col min="5416" max="5630" width="9.140625" style="498"/>
    <col min="5631" max="5631" width="1.42578125" style="498" customWidth="1"/>
    <col min="5632" max="5632" width="5.5703125" style="498" customWidth="1"/>
    <col min="5633" max="5636" width="6.7109375" style="498" customWidth="1"/>
    <col min="5637" max="5638" width="7.5703125" style="498" customWidth="1"/>
    <col min="5639" max="5639" width="8" style="498" customWidth="1"/>
    <col min="5640" max="5647" width="7.5703125" style="498" customWidth="1"/>
    <col min="5648" max="5648" width="6.42578125" style="498" customWidth="1"/>
    <col min="5649" max="5650" width="7.5703125" style="498" customWidth="1"/>
    <col min="5651" max="5651" width="2.140625" style="498" customWidth="1"/>
    <col min="5652" max="5652" width="5.5703125" style="498" customWidth="1"/>
    <col min="5653" max="5653" width="3.5703125" style="498" customWidth="1"/>
    <col min="5654" max="5654" width="5.5703125" style="498" customWidth="1"/>
    <col min="5655" max="5655" width="3.5703125" style="498" customWidth="1"/>
    <col min="5656" max="5656" width="1.5703125" style="498" customWidth="1"/>
    <col min="5657" max="5657" width="5.5703125" style="498" customWidth="1"/>
    <col min="5658" max="5658" width="3.42578125" style="498" customWidth="1"/>
    <col min="5659" max="5659" width="5.5703125" style="498" customWidth="1"/>
    <col min="5660" max="5660" width="3.5703125" style="498" customWidth="1"/>
    <col min="5661" max="5661" width="1.5703125" style="498" customWidth="1"/>
    <col min="5662" max="5662" width="5.5703125" style="498" customWidth="1"/>
    <col min="5663" max="5663" width="3.42578125" style="498" customWidth="1"/>
    <col min="5664" max="5664" width="5.5703125" style="498" customWidth="1"/>
    <col min="5665" max="5665" width="3.5703125" style="498" customWidth="1"/>
    <col min="5666" max="5666" width="1.5703125" style="498" customWidth="1"/>
    <col min="5667" max="5667" width="3.42578125" style="498" customWidth="1"/>
    <col min="5668" max="5668" width="4.5703125" style="498" customWidth="1"/>
    <col min="5669" max="5669" width="3.42578125" style="498" customWidth="1"/>
    <col min="5670" max="5670" width="5.5703125" style="498" customWidth="1"/>
    <col min="5671" max="5671" width="3.5703125" style="498" customWidth="1"/>
    <col min="5672" max="5886" width="9.140625" style="498"/>
    <col min="5887" max="5887" width="1.42578125" style="498" customWidth="1"/>
    <col min="5888" max="5888" width="5.5703125" style="498" customWidth="1"/>
    <col min="5889" max="5892" width="6.7109375" style="498" customWidth="1"/>
    <col min="5893" max="5894" width="7.5703125" style="498" customWidth="1"/>
    <col min="5895" max="5895" width="8" style="498" customWidth="1"/>
    <col min="5896" max="5903" width="7.5703125" style="498" customWidth="1"/>
    <col min="5904" max="5904" width="6.42578125" style="498" customWidth="1"/>
    <col min="5905" max="5906" width="7.5703125" style="498" customWidth="1"/>
    <col min="5907" max="5907" width="2.140625" style="498" customWidth="1"/>
    <col min="5908" max="5908" width="5.5703125" style="498" customWidth="1"/>
    <col min="5909" max="5909" width="3.5703125" style="498" customWidth="1"/>
    <col min="5910" max="5910" width="5.5703125" style="498" customWidth="1"/>
    <col min="5911" max="5911" width="3.5703125" style="498" customWidth="1"/>
    <col min="5912" max="5912" width="1.5703125" style="498" customWidth="1"/>
    <col min="5913" max="5913" width="5.5703125" style="498" customWidth="1"/>
    <col min="5914" max="5914" width="3.42578125" style="498" customWidth="1"/>
    <col min="5915" max="5915" width="5.5703125" style="498" customWidth="1"/>
    <col min="5916" max="5916" width="3.5703125" style="498" customWidth="1"/>
    <col min="5917" max="5917" width="1.5703125" style="498" customWidth="1"/>
    <col min="5918" max="5918" width="5.5703125" style="498" customWidth="1"/>
    <col min="5919" max="5919" width="3.42578125" style="498" customWidth="1"/>
    <col min="5920" max="5920" width="5.5703125" style="498" customWidth="1"/>
    <col min="5921" max="5921" width="3.5703125" style="498" customWidth="1"/>
    <col min="5922" max="5922" width="1.5703125" style="498" customWidth="1"/>
    <col min="5923" max="5923" width="3.42578125" style="498" customWidth="1"/>
    <col min="5924" max="5924" width="4.5703125" style="498" customWidth="1"/>
    <col min="5925" max="5925" width="3.42578125" style="498" customWidth="1"/>
    <col min="5926" max="5926" width="5.5703125" style="498" customWidth="1"/>
    <col min="5927" max="5927" width="3.5703125" style="498" customWidth="1"/>
    <col min="5928" max="6142" width="9.140625" style="498"/>
    <col min="6143" max="6143" width="1.42578125" style="498" customWidth="1"/>
    <col min="6144" max="6144" width="5.5703125" style="498" customWidth="1"/>
    <col min="6145" max="6148" width="6.7109375" style="498" customWidth="1"/>
    <col min="6149" max="6150" width="7.5703125" style="498" customWidth="1"/>
    <col min="6151" max="6151" width="8" style="498" customWidth="1"/>
    <col min="6152" max="6159" width="7.5703125" style="498" customWidth="1"/>
    <col min="6160" max="6160" width="6.42578125" style="498" customWidth="1"/>
    <col min="6161" max="6162" width="7.5703125" style="498" customWidth="1"/>
    <col min="6163" max="6163" width="2.140625" style="498" customWidth="1"/>
    <col min="6164" max="6164" width="5.5703125" style="498" customWidth="1"/>
    <col min="6165" max="6165" width="3.5703125" style="498" customWidth="1"/>
    <col min="6166" max="6166" width="5.5703125" style="498" customWidth="1"/>
    <col min="6167" max="6167" width="3.5703125" style="498" customWidth="1"/>
    <col min="6168" max="6168" width="1.5703125" style="498" customWidth="1"/>
    <col min="6169" max="6169" width="5.5703125" style="498" customWidth="1"/>
    <col min="6170" max="6170" width="3.42578125" style="498" customWidth="1"/>
    <col min="6171" max="6171" width="5.5703125" style="498" customWidth="1"/>
    <col min="6172" max="6172" width="3.5703125" style="498" customWidth="1"/>
    <col min="6173" max="6173" width="1.5703125" style="498" customWidth="1"/>
    <col min="6174" max="6174" width="5.5703125" style="498" customWidth="1"/>
    <col min="6175" max="6175" width="3.42578125" style="498" customWidth="1"/>
    <col min="6176" max="6176" width="5.5703125" style="498" customWidth="1"/>
    <col min="6177" max="6177" width="3.5703125" style="498" customWidth="1"/>
    <col min="6178" max="6178" width="1.5703125" style="498" customWidth="1"/>
    <col min="6179" max="6179" width="3.42578125" style="498" customWidth="1"/>
    <col min="6180" max="6180" width="4.5703125" style="498" customWidth="1"/>
    <col min="6181" max="6181" width="3.42578125" style="498" customWidth="1"/>
    <col min="6182" max="6182" width="5.5703125" style="498" customWidth="1"/>
    <col min="6183" max="6183" width="3.5703125" style="498" customWidth="1"/>
    <col min="6184" max="6398" width="9.140625" style="498"/>
    <col min="6399" max="6399" width="1.42578125" style="498" customWidth="1"/>
    <col min="6400" max="6400" width="5.5703125" style="498" customWidth="1"/>
    <col min="6401" max="6404" width="6.7109375" style="498" customWidth="1"/>
    <col min="6405" max="6406" width="7.5703125" style="498" customWidth="1"/>
    <col min="6407" max="6407" width="8" style="498" customWidth="1"/>
    <col min="6408" max="6415" width="7.5703125" style="498" customWidth="1"/>
    <col min="6416" max="6416" width="6.42578125" style="498" customWidth="1"/>
    <col min="6417" max="6418" width="7.5703125" style="498" customWidth="1"/>
    <col min="6419" max="6419" width="2.140625" style="498" customWidth="1"/>
    <col min="6420" max="6420" width="5.5703125" style="498" customWidth="1"/>
    <col min="6421" max="6421" width="3.5703125" style="498" customWidth="1"/>
    <col min="6422" max="6422" width="5.5703125" style="498" customWidth="1"/>
    <col min="6423" max="6423" width="3.5703125" style="498" customWidth="1"/>
    <col min="6424" max="6424" width="1.5703125" style="498" customWidth="1"/>
    <col min="6425" max="6425" width="5.5703125" style="498" customWidth="1"/>
    <col min="6426" max="6426" width="3.42578125" style="498" customWidth="1"/>
    <col min="6427" max="6427" width="5.5703125" style="498" customWidth="1"/>
    <col min="6428" max="6428" width="3.5703125" style="498" customWidth="1"/>
    <col min="6429" max="6429" width="1.5703125" style="498" customWidth="1"/>
    <col min="6430" max="6430" width="5.5703125" style="498" customWidth="1"/>
    <col min="6431" max="6431" width="3.42578125" style="498" customWidth="1"/>
    <col min="6432" max="6432" width="5.5703125" style="498" customWidth="1"/>
    <col min="6433" max="6433" width="3.5703125" style="498" customWidth="1"/>
    <col min="6434" max="6434" width="1.5703125" style="498" customWidth="1"/>
    <col min="6435" max="6435" width="3.42578125" style="498" customWidth="1"/>
    <col min="6436" max="6436" width="4.5703125" style="498" customWidth="1"/>
    <col min="6437" max="6437" width="3.42578125" style="498" customWidth="1"/>
    <col min="6438" max="6438" width="5.5703125" style="498" customWidth="1"/>
    <col min="6439" max="6439" width="3.5703125" style="498" customWidth="1"/>
    <col min="6440" max="6654" width="9.140625" style="498"/>
    <col min="6655" max="6655" width="1.42578125" style="498" customWidth="1"/>
    <col min="6656" max="6656" width="5.5703125" style="498" customWidth="1"/>
    <col min="6657" max="6660" width="6.7109375" style="498" customWidth="1"/>
    <col min="6661" max="6662" width="7.5703125" style="498" customWidth="1"/>
    <col min="6663" max="6663" width="8" style="498" customWidth="1"/>
    <col min="6664" max="6671" width="7.5703125" style="498" customWidth="1"/>
    <col min="6672" max="6672" width="6.42578125" style="498" customWidth="1"/>
    <col min="6673" max="6674" width="7.5703125" style="498" customWidth="1"/>
    <col min="6675" max="6675" width="2.140625" style="498" customWidth="1"/>
    <col min="6676" max="6676" width="5.5703125" style="498" customWidth="1"/>
    <col min="6677" max="6677" width="3.5703125" style="498" customWidth="1"/>
    <col min="6678" max="6678" width="5.5703125" style="498" customWidth="1"/>
    <col min="6679" max="6679" width="3.5703125" style="498" customWidth="1"/>
    <col min="6680" max="6680" width="1.5703125" style="498" customWidth="1"/>
    <col min="6681" max="6681" width="5.5703125" style="498" customWidth="1"/>
    <col min="6682" max="6682" width="3.42578125" style="498" customWidth="1"/>
    <col min="6683" max="6683" width="5.5703125" style="498" customWidth="1"/>
    <col min="6684" max="6684" width="3.5703125" style="498" customWidth="1"/>
    <col min="6685" max="6685" width="1.5703125" style="498" customWidth="1"/>
    <col min="6686" max="6686" width="5.5703125" style="498" customWidth="1"/>
    <col min="6687" max="6687" width="3.42578125" style="498" customWidth="1"/>
    <col min="6688" max="6688" width="5.5703125" style="498" customWidth="1"/>
    <col min="6689" max="6689" width="3.5703125" style="498" customWidth="1"/>
    <col min="6690" max="6690" width="1.5703125" style="498" customWidth="1"/>
    <col min="6691" max="6691" width="3.42578125" style="498" customWidth="1"/>
    <col min="6692" max="6692" width="4.5703125" style="498" customWidth="1"/>
    <col min="6693" max="6693" width="3.42578125" style="498" customWidth="1"/>
    <col min="6694" max="6694" width="5.5703125" style="498" customWidth="1"/>
    <col min="6695" max="6695" width="3.5703125" style="498" customWidth="1"/>
    <col min="6696" max="6910" width="9.140625" style="498"/>
    <col min="6911" max="6911" width="1.42578125" style="498" customWidth="1"/>
    <col min="6912" max="6912" width="5.5703125" style="498" customWidth="1"/>
    <col min="6913" max="6916" width="6.7109375" style="498" customWidth="1"/>
    <col min="6917" max="6918" width="7.5703125" style="498" customWidth="1"/>
    <col min="6919" max="6919" width="8" style="498" customWidth="1"/>
    <col min="6920" max="6927" width="7.5703125" style="498" customWidth="1"/>
    <col min="6928" max="6928" width="6.42578125" style="498" customWidth="1"/>
    <col min="6929" max="6930" width="7.5703125" style="498" customWidth="1"/>
    <col min="6931" max="6931" width="2.140625" style="498" customWidth="1"/>
    <col min="6932" max="6932" width="5.5703125" style="498" customWidth="1"/>
    <col min="6933" max="6933" width="3.5703125" style="498" customWidth="1"/>
    <col min="6934" max="6934" width="5.5703125" style="498" customWidth="1"/>
    <col min="6935" max="6935" width="3.5703125" style="498" customWidth="1"/>
    <col min="6936" max="6936" width="1.5703125" style="498" customWidth="1"/>
    <col min="6937" max="6937" width="5.5703125" style="498" customWidth="1"/>
    <col min="6938" max="6938" width="3.42578125" style="498" customWidth="1"/>
    <col min="6939" max="6939" width="5.5703125" style="498" customWidth="1"/>
    <col min="6940" max="6940" width="3.5703125" style="498" customWidth="1"/>
    <col min="6941" max="6941" width="1.5703125" style="498" customWidth="1"/>
    <col min="6942" max="6942" width="5.5703125" style="498" customWidth="1"/>
    <col min="6943" max="6943" width="3.42578125" style="498" customWidth="1"/>
    <col min="6944" max="6944" width="5.5703125" style="498" customWidth="1"/>
    <col min="6945" max="6945" width="3.5703125" style="498" customWidth="1"/>
    <col min="6946" max="6946" width="1.5703125" style="498" customWidth="1"/>
    <col min="6947" max="6947" width="3.42578125" style="498" customWidth="1"/>
    <col min="6948" max="6948" width="4.5703125" style="498" customWidth="1"/>
    <col min="6949" max="6949" width="3.42578125" style="498" customWidth="1"/>
    <col min="6950" max="6950" width="5.5703125" style="498" customWidth="1"/>
    <col min="6951" max="6951" width="3.5703125" style="498" customWidth="1"/>
    <col min="6952" max="7166" width="9.140625" style="498"/>
    <col min="7167" max="7167" width="1.42578125" style="498" customWidth="1"/>
    <col min="7168" max="7168" width="5.5703125" style="498" customWidth="1"/>
    <col min="7169" max="7172" width="6.7109375" style="498" customWidth="1"/>
    <col min="7173" max="7174" width="7.5703125" style="498" customWidth="1"/>
    <col min="7175" max="7175" width="8" style="498" customWidth="1"/>
    <col min="7176" max="7183" width="7.5703125" style="498" customWidth="1"/>
    <col min="7184" max="7184" width="6.42578125" style="498" customWidth="1"/>
    <col min="7185" max="7186" width="7.5703125" style="498" customWidth="1"/>
    <col min="7187" max="7187" width="2.140625" style="498" customWidth="1"/>
    <col min="7188" max="7188" width="5.5703125" style="498" customWidth="1"/>
    <col min="7189" max="7189" width="3.5703125" style="498" customWidth="1"/>
    <col min="7190" max="7190" width="5.5703125" style="498" customWidth="1"/>
    <col min="7191" max="7191" width="3.5703125" style="498" customWidth="1"/>
    <col min="7192" max="7192" width="1.5703125" style="498" customWidth="1"/>
    <col min="7193" max="7193" width="5.5703125" style="498" customWidth="1"/>
    <col min="7194" max="7194" width="3.42578125" style="498" customWidth="1"/>
    <col min="7195" max="7195" width="5.5703125" style="498" customWidth="1"/>
    <col min="7196" max="7196" width="3.5703125" style="498" customWidth="1"/>
    <col min="7197" max="7197" width="1.5703125" style="498" customWidth="1"/>
    <col min="7198" max="7198" width="5.5703125" style="498" customWidth="1"/>
    <col min="7199" max="7199" width="3.42578125" style="498" customWidth="1"/>
    <col min="7200" max="7200" width="5.5703125" style="498" customWidth="1"/>
    <col min="7201" max="7201" width="3.5703125" style="498" customWidth="1"/>
    <col min="7202" max="7202" width="1.5703125" style="498" customWidth="1"/>
    <col min="7203" max="7203" width="3.42578125" style="498" customWidth="1"/>
    <col min="7204" max="7204" width="4.5703125" style="498" customWidth="1"/>
    <col min="7205" max="7205" width="3.42578125" style="498" customWidth="1"/>
    <col min="7206" max="7206" width="5.5703125" style="498" customWidth="1"/>
    <col min="7207" max="7207" width="3.5703125" style="498" customWidth="1"/>
    <col min="7208" max="7422" width="9.140625" style="498"/>
    <col min="7423" max="7423" width="1.42578125" style="498" customWidth="1"/>
    <col min="7424" max="7424" width="5.5703125" style="498" customWidth="1"/>
    <col min="7425" max="7428" width="6.7109375" style="498" customWidth="1"/>
    <col min="7429" max="7430" width="7.5703125" style="498" customWidth="1"/>
    <col min="7431" max="7431" width="8" style="498" customWidth="1"/>
    <col min="7432" max="7439" width="7.5703125" style="498" customWidth="1"/>
    <col min="7440" max="7440" width="6.42578125" style="498" customWidth="1"/>
    <col min="7441" max="7442" width="7.5703125" style="498" customWidth="1"/>
    <col min="7443" max="7443" width="2.140625" style="498" customWidth="1"/>
    <col min="7444" max="7444" width="5.5703125" style="498" customWidth="1"/>
    <col min="7445" max="7445" width="3.5703125" style="498" customWidth="1"/>
    <col min="7446" max="7446" width="5.5703125" style="498" customWidth="1"/>
    <col min="7447" max="7447" width="3.5703125" style="498" customWidth="1"/>
    <col min="7448" max="7448" width="1.5703125" style="498" customWidth="1"/>
    <col min="7449" max="7449" width="5.5703125" style="498" customWidth="1"/>
    <col min="7450" max="7450" width="3.42578125" style="498" customWidth="1"/>
    <col min="7451" max="7451" width="5.5703125" style="498" customWidth="1"/>
    <col min="7452" max="7452" width="3.5703125" style="498" customWidth="1"/>
    <col min="7453" max="7453" width="1.5703125" style="498" customWidth="1"/>
    <col min="7454" max="7454" width="5.5703125" style="498" customWidth="1"/>
    <col min="7455" max="7455" width="3.42578125" style="498" customWidth="1"/>
    <col min="7456" max="7456" width="5.5703125" style="498" customWidth="1"/>
    <col min="7457" max="7457" width="3.5703125" style="498" customWidth="1"/>
    <col min="7458" max="7458" width="1.5703125" style="498" customWidth="1"/>
    <col min="7459" max="7459" width="3.42578125" style="498" customWidth="1"/>
    <col min="7460" max="7460" width="4.5703125" style="498" customWidth="1"/>
    <col min="7461" max="7461" width="3.42578125" style="498" customWidth="1"/>
    <col min="7462" max="7462" width="5.5703125" style="498" customWidth="1"/>
    <col min="7463" max="7463" width="3.5703125" style="498" customWidth="1"/>
    <col min="7464" max="7678" width="9.140625" style="498"/>
    <col min="7679" max="7679" width="1.42578125" style="498" customWidth="1"/>
    <col min="7680" max="7680" width="5.5703125" style="498" customWidth="1"/>
    <col min="7681" max="7684" width="6.7109375" style="498" customWidth="1"/>
    <col min="7685" max="7686" width="7.5703125" style="498" customWidth="1"/>
    <col min="7687" max="7687" width="8" style="498" customWidth="1"/>
    <col min="7688" max="7695" width="7.5703125" style="498" customWidth="1"/>
    <col min="7696" max="7696" width="6.42578125" style="498" customWidth="1"/>
    <col min="7697" max="7698" width="7.5703125" style="498" customWidth="1"/>
    <col min="7699" max="7699" width="2.140625" style="498" customWidth="1"/>
    <col min="7700" max="7700" width="5.5703125" style="498" customWidth="1"/>
    <col min="7701" max="7701" width="3.5703125" style="498" customWidth="1"/>
    <col min="7702" max="7702" width="5.5703125" style="498" customWidth="1"/>
    <col min="7703" max="7703" width="3.5703125" style="498" customWidth="1"/>
    <col min="7704" max="7704" width="1.5703125" style="498" customWidth="1"/>
    <col min="7705" max="7705" width="5.5703125" style="498" customWidth="1"/>
    <col min="7706" max="7706" width="3.42578125" style="498" customWidth="1"/>
    <col min="7707" max="7707" width="5.5703125" style="498" customWidth="1"/>
    <col min="7708" max="7708" width="3.5703125" style="498" customWidth="1"/>
    <col min="7709" max="7709" width="1.5703125" style="498" customWidth="1"/>
    <col min="7710" max="7710" width="5.5703125" style="498" customWidth="1"/>
    <col min="7711" max="7711" width="3.42578125" style="498" customWidth="1"/>
    <col min="7712" max="7712" width="5.5703125" style="498" customWidth="1"/>
    <col min="7713" max="7713" width="3.5703125" style="498" customWidth="1"/>
    <col min="7714" max="7714" width="1.5703125" style="498" customWidth="1"/>
    <col min="7715" max="7715" width="3.42578125" style="498" customWidth="1"/>
    <col min="7716" max="7716" width="4.5703125" style="498" customWidth="1"/>
    <col min="7717" max="7717" width="3.42578125" style="498" customWidth="1"/>
    <col min="7718" max="7718" width="5.5703125" style="498" customWidth="1"/>
    <col min="7719" max="7719" width="3.5703125" style="498" customWidth="1"/>
    <col min="7720" max="7934" width="9.140625" style="498"/>
    <col min="7935" max="7935" width="1.42578125" style="498" customWidth="1"/>
    <col min="7936" max="7936" width="5.5703125" style="498" customWidth="1"/>
    <col min="7937" max="7940" width="6.7109375" style="498" customWidth="1"/>
    <col min="7941" max="7942" width="7.5703125" style="498" customWidth="1"/>
    <col min="7943" max="7943" width="8" style="498" customWidth="1"/>
    <col min="7944" max="7951" width="7.5703125" style="498" customWidth="1"/>
    <col min="7952" max="7952" width="6.42578125" style="498" customWidth="1"/>
    <col min="7953" max="7954" width="7.5703125" style="498" customWidth="1"/>
    <col min="7955" max="7955" width="2.140625" style="498" customWidth="1"/>
    <col min="7956" max="7956" width="5.5703125" style="498" customWidth="1"/>
    <col min="7957" max="7957" width="3.5703125" style="498" customWidth="1"/>
    <col min="7958" max="7958" width="5.5703125" style="498" customWidth="1"/>
    <col min="7959" max="7959" width="3.5703125" style="498" customWidth="1"/>
    <col min="7960" max="7960" width="1.5703125" style="498" customWidth="1"/>
    <col min="7961" max="7961" width="5.5703125" style="498" customWidth="1"/>
    <col min="7962" max="7962" width="3.42578125" style="498" customWidth="1"/>
    <col min="7963" max="7963" width="5.5703125" style="498" customWidth="1"/>
    <col min="7964" max="7964" width="3.5703125" style="498" customWidth="1"/>
    <col min="7965" max="7965" width="1.5703125" style="498" customWidth="1"/>
    <col min="7966" max="7966" width="5.5703125" style="498" customWidth="1"/>
    <col min="7967" max="7967" width="3.42578125" style="498" customWidth="1"/>
    <col min="7968" max="7968" width="5.5703125" style="498" customWidth="1"/>
    <col min="7969" max="7969" width="3.5703125" style="498" customWidth="1"/>
    <col min="7970" max="7970" width="1.5703125" style="498" customWidth="1"/>
    <col min="7971" max="7971" width="3.42578125" style="498" customWidth="1"/>
    <col min="7972" max="7972" width="4.5703125" style="498" customWidth="1"/>
    <col min="7973" max="7973" width="3.42578125" style="498" customWidth="1"/>
    <col min="7974" max="7974" width="5.5703125" style="498" customWidth="1"/>
    <col min="7975" max="7975" width="3.5703125" style="498" customWidth="1"/>
    <col min="7976" max="8190" width="9.140625" style="498"/>
    <col min="8191" max="8191" width="1.42578125" style="498" customWidth="1"/>
    <col min="8192" max="8192" width="5.5703125" style="498" customWidth="1"/>
    <col min="8193" max="8196" width="6.7109375" style="498" customWidth="1"/>
    <col min="8197" max="8198" width="7.5703125" style="498" customWidth="1"/>
    <col min="8199" max="8199" width="8" style="498" customWidth="1"/>
    <col min="8200" max="8207" width="7.5703125" style="498" customWidth="1"/>
    <col min="8208" max="8208" width="6.42578125" style="498" customWidth="1"/>
    <col min="8209" max="8210" width="7.5703125" style="498" customWidth="1"/>
    <col min="8211" max="8211" width="2.140625" style="498" customWidth="1"/>
    <col min="8212" max="8212" width="5.5703125" style="498" customWidth="1"/>
    <col min="8213" max="8213" width="3.5703125" style="498" customWidth="1"/>
    <col min="8214" max="8214" width="5.5703125" style="498" customWidth="1"/>
    <col min="8215" max="8215" width="3.5703125" style="498" customWidth="1"/>
    <col min="8216" max="8216" width="1.5703125" style="498" customWidth="1"/>
    <col min="8217" max="8217" width="5.5703125" style="498" customWidth="1"/>
    <col min="8218" max="8218" width="3.42578125" style="498" customWidth="1"/>
    <col min="8219" max="8219" width="5.5703125" style="498" customWidth="1"/>
    <col min="8220" max="8220" width="3.5703125" style="498" customWidth="1"/>
    <col min="8221" max="8221" width="1.5703125" style="498" customWidth="1"/>
    <col min="8222" max="8222" width="5.5703125" style="498" customWidth="1"/>
    <col min="8223" max="8223" width="3.42578125" style="498" customWidth="1"/>
    <col min="8224" max="8224" width="5.5703125" style="498" customWidth="1"/>
    <col min="8225" max="8225" width="3.5703125" style="498" customWidth="1"/>
    <col min="8226" max="8226" width="1.5703125" style="498" customWidth="1"/>
    <col min="8227" max="8227" width="3.42578125" style="498" customWidth="1"/>
    <col min="8228" max="8228" width="4.5703125" style="498" customWidth="1"/>
    <col min="8229" max="8229" width="3.42578125" style="498" customWidth="1"/>
    <col min="8230" max="8230" width="5.5703125" style="498" customWidth="1"/>
    <col min="8231" max="8231" width="3.5703125" style="498" customWidth="1"/>
    <col min="8232" max="8446" width="9.140625" style="498"/>
    <col min="8447" max="8447" width="1.42578125" style="498" customWidth="1"/>
    <col min="8448" max="8448" width="5.5703125" style="498" customWidth="1"/>
    <col min="8449" max="8452" width="6.7109375" style="498" customWidth="1"/>
    <col min="8453" max="8454" width="7.5703125" style="498" customWidth="1"/>
    <col min="8455" max="8455" width="8" style="498" customWidth="1"/>
    <col min="8456" max="8463" width="7.5703125" style="498" customWidth="1"/>
    <col min="8464" max="8464" width="6.42578125" style="498" customWidth="1"/>
    <col min="8465" max="8466" width="7.5703125" style="498" customWidth="1"/>
    <col min="8467" max="8467" width="2.140625" style="498" customWidth="1"/>
    <col min="8468" max="8468" width="5.5703125" style="498" customWidth="1"/>
    <col min="8469" max="8469" width="3.5703125" style="498" customWidth="1"/>
    <col min="8470" max="8470" width="5.5703125" style="498" customWidth="1"/>
    <col min="8471" max="8471" width="3.5703125" style="498" customWidth="1"/>
    <col min="8472" max="8472" width="1.5703125" style="498" customWidth="1"/>
    <col min="8473" max="8473" width="5.5703125" style="498" customWidth="1"/>
    <col min="8474" max="8474" width="3.42578125" style="498" customWidth="1"/>
    <col min="8475" max="8475" width="5.5703125" style="498" customWidth="1"/>
    <col min="8476" max="8476" width="3.5703125" style="498" customWidth="1"/>
    <col min="8477" max="8477" width="1.5703125" style="498" customWidth="1"/>
    <col min="8478" max="8478" width="5.5703125" style="498" customWidth="1"/>
    <col min="8479" max="8479" width="3.42578125" style="498" customWidth="1"/>
    <col min="8480" max="8480" width="5.5703125" style="498" customWidth="1"/>
    <col min="8481" max="8481" width="3.5703125" style="498" customWidth="1"/>
    <col min="8482" max="8482" width="1.5703125" style="498" customWidth="1"/>
    <col min="8483" max="8483" width="3.42578125" style="498" customWidth="1"/>
    <col min="8484" max="8484" width="4.5703125" style="498" customWidth="1"/>
    <col min="8485" max="8485" width="3.42578125" style="498" customWidth="1"/>
    <col min="8486" max="8486" width="5.5703125" style="498" customWidth="1"/>
    <col min="8487" max="8487" width="3.5703125" style="498" customWidth="1"/>
    <col min="8488" max="8702" width="9.140625" style="498"/>
    <col min="8703" max="8703" width="1.42578125" style="498" customWidth="1"/>
    <col min="8704" max="8704" width="5.5703125" style="498" customWidth="1"/>
    <col min="8705" max="8708" width="6.7109375" style="498" customWidth="1"/>
    <col min="8709" max="8710" width="7.5703125" style="498" customWidth="1"/>
    <col min="8711" max="8711" width="8" style="498" customWidth="1"/>
    <col min="8712" max="8719" width="7.5703125" style="498" customWidth="1"/>
    <col min="8720" max="8720" width="6.42578125" style="498" customWidth="1"/>
    <col min="8721" max="8722" width="7.5703125" style="498" customWidth="1"/>
    <col min="8723" max="8723" width="2.140625" style="498" customWidth="1"/>
    <col min="8724" max="8724" width="5.5703125" style="498" customWidth="1"/>
    <col min="8725" max="8725" width="3.5703125" style="498" customWidth="1"/>
    <col min="8726" max="8726" width="5.5703125" style="498" customWidth="1"/>
    <col min="8727" max="8727" width="3.5703125" style="498" customWidth="1"/>
    <col min="8728" max="8728" width="1.5703125" style="498" customWidth="1"/>
    <col min="8729" max="8729" width="5.5703125" style="498" customWidth="1"/>
    <col min="8730" max="8730" width="3.42578125" style="498" customWidth="1"/>
    <col min="8731" max="8731" width="5.5703125" style="498" customWidth="1"/>
    <col min="8732" max="8732" width="3.5703125" style="498" customWidth="1"/>
    <col min="8733" max="8733" width="1.5703125" style="498" customWidth="1"/>
    <col min="8734" max="8734" width="5.5703125" style="498" customWidth="1"/>
    <col min="8735" max="8735" width="3.42578125" style="498" customWidth="1"/>
    <col min="8736" max="8736" width="5.5703125" style="498" customWidth="1"/>
    <col min="8737" max="8737" width="3.5703125" style="498" customWidth="1"/>
    <col min="8738" max="8738" width="1.5703125" style="498" customWidth="1"/>
    <col min="8739" max="8739" width="3.42578125" style="498" customWidth="1"/>
    <col min="8740" max="8740" width="4.5703125" style="498" customWidth="1"/>
    <col min="8741" max="8741" width="3.42578125" style="498" customWidth="1"/>
    <col min="8742" max="8742" width="5.5703125" style="498" customWidth="1"/>
    <col min="8743" max="8743" width="3.5703125" style="498" customWidth="1"/>
    <col min="8744" max="8958" width="9.140625" style="498"/>
    <col min="8959" max="8959" width="1.42578125" style="498" customWidth="1"/>
    <col min="8960" max="8960" width="5.5703125" style="498" customWidth="1"/>
    <col min="8961" max="8964" width="6.7109375" style="498" customWidth="1"/>
    <col min="8965" max="8966" width="7.5703125" style="498" customWidth="1"/>
    <col min="8967" max="8967" width="8" style="498" customWidth="1"/>
    <col min="8968" max="8975" width="7.5703125" style="498" customWidth="1"/>
    <col min="8976" max="8976" width="6.42578125" style="498" customWidth="1"/>
    <col min="8977" max="8978" width="7.5703125" style="498" customWidth="1"/>
    <col min="8979" max="8979" width="2.140625" style="498" customWidth="1"/>
    <col min="8980" max="8980" width="5.5703125" style="498" customWidth="1"/>
    <col min="8981" max="8981" width="3.5703125" style="498" customWidth="1"/>
    <col min="8982" max="8982" width="5.5703125" style="498" customWidth="1"/>
    <col min="8983" max="8983" width="3.5703125" style="498" customWidth="1"/>
    <col min="8984" max="8984" width="1.5703125" style="498" customWidth="1"/>
    <col min="8985" max="8985" width="5.5703125" style="498" customWidth="1"/>
    <col min="8986" max="8986" width="3.42578125" style="498" customWidth="1"/>
    <col min="8987" max="8987" width="5.5703125" style="498" customWidth="1"/>
    <col min="8988" max="8988" width="3.5703125" style="498" customWidth="1"/>
    <col min="8989" max="8989" width="1.5703125" style="498" customWidth="1"/>
    <col min="8990" max="8990" width="5.5703125" style="498" customWidth="1"/>
    <col min="8991" max="8991" width="3.42578125" style="498" customWidth="1"/>
    <col min="8992" max="8992" width="5.5703125" style="498" customWidth="1"/>
    <col min="8993" max="8993" width="3.5703125" style="498" customWidth="1"/>
    <col min="8994" max="8994" width="1.5703125" style="498" customWidth="1"/>
    <col min="8995" max="8995" width="3.42578125" style="498" customWidth="1"/>
    <col min="8996" max="8996" width="4.5703125" style="498" customWidth="1"/>
    <col min="8997" max="8997" width="3.42578125" style="498" customWidth="1"/>
    <col min="8998" max="8998" width="5.5703125" style="498" customWidth="1"/>
    <col min="8999" max="8999" width="3.5703125" style="498" customWidth="1"/>
    <col min="9000" max="9214" width="9.140625" style="498"/>
    <col min="9215" max="9215" width="1.42578125" style="498" customWidth="1"/>
    <col min="9216" max="9216" width="5.5703125" style="498" customWidth="1"/>
    <col min="9217" max="9220" width="6.7109375" style="498" customWidth="1"/>
    <col min="9221" max="9222" width="7.5703125" style="498" customWidth="1"/>
    <col min="9223" max="9223" width="8" style="498" customWidth="1"/>
    <col min="9224" max="9231" width="7.5703125" style="498" customWidth="1"/>
    <col min="9232" max="9232" width="6.42578125" style="498" customWidth="1"/>
    <col min="9233" max="9234" width="7.5703125" style="498" customWidth="1"/>
    <col min="9235" max="9235" width="2.140625" style="498" customWidth="1"/>
    <col min="9236" max="9236" width="5.5703125" style="498" customWidth="1"/>
    <col min="9237" max="9237" width="3.5703125" style="498" customWidth="1"/>
    <col min="9238" max="9238" width="5.5703125" style="498" customWidth="1"/>
    <col min="9239" max="9239" width="3.5703125" style="498" customWidth="1"/>
    <col min="9240" max="9240" width="1.5703125" style="498" customWidth="1"/>
    <col min="9241" max="9241" width="5.5703125" style="498" customWidth="1"/>
    <col min="9242" max="9242" width="3.42578125" style="498" customWidth="1"/>
    <col min="9243" max="9243" width="5.5703125" style="498" customWidth="1"/>
    <col min="9244" max="9244" width="3.5703125" style="498" customWidth="1"/>
    <col min="9245" max="9245" width="1.5703125" style="498" customWidth="1"/>
    <col min="9246" max="9246" width="5.5703125" style="498" customWidth="1"/>
    <col min="9247" max="9247" width="3.42578125" style="498" customWidth="1"/>
    <col min="9248" max="9248" width="5.5703125" style="498" customWidth="1"/>
    <col min="9249" max="9249" width="3.5703125" style="498" customWidth="1"/>
    <col min="9250" max="9250" width="1.5703125" style="498" customWidth="1"/>
    <col min="9251" max="9251" width="3.42578125" style="498" customWidth="1"/>
    <col min="9252" max="9252" width="4.5703125" style="498" customWidth="1"/>
    <col min="9253" max="9253" width="3.42578125" style="498" customWidth="1"/>
    <col min="9254" max="9254" width="5.5703125" style="498" customWidth="1"/>
    <col min="9255" max="9255" width="3.5703125" style="498" customWidth="1"/>
    <col min="9256" max="9470" width="9.140625" style="498"/>
    <col min="9471" max="9471" width="1.42578125" style="498" customWidth="1"/>
    <col min="9472" max="9472" width="5.5703125" style="498" customWidth="1"/>
    <col min="9473" max="9476" width="6.7109375" style="498" customWidth="1"/>
    <col min="9477" max="9478" width="7.5703125" style="498" customWidth="1"/>
    <col min="9479" max="9479" width="8" style="498" customWidth="1"/>
    <col min="9480" max="9487" width="7.5703125" style="498" customWidth="1"/>
    <col min="9488" max="9488" width="6.42578125" style="498" customWidth="1"/>
    <col min="9489" max="9490" width="7.5703125" style="498" customWidth="1"/>
    <col min="9491" max="9491" width="2.140625" style="498" customWidth="1"/>
    <col min="9492" max="9492" width="5.5703125" style="498" customWidth="1"/>
    <col min="9493" max="9493" width="3.5703125" style="498" customWidth="1"/>
    <col min="9494" max="9494" width="5.5703125" style="498" customWidth="1"/>
    <col min="9495" max="9495" width="3.5703125" style="498" customWidth="1"/>
    <col min="9496" max="9496" width="1.5703125" style="498" customWidth="1"/>
    <col min="9497" max="9497" width="5.5703125" style="498" customWidth="1"/>
    <col min="9498" max="9498" width="3.42578125" style="498" customWidth="1"/>
    <col min="9499" max="9499" width="5.5703125" style="498" customWidth="1"/>
    <col min="9500" max="9500" width="3.5703125" style="498" customWidth="1"/>
    <col min="9501" max="9501" width="1.5703125" style="498" customWidth="1"/>
    <col min="9502" max="9502" width="5.5703125" style="498" customWidth="1"/>
    <col min="9503" max="9503" width="3.42578125" style="498" customWidth="1"/>
    <col min="9504" max="9504" width="5.5703125" style="498" customWidth="1"/>
    <col min="9505" max="9505" width="3.5703125" style="498" customWidth="1"/>
    <col min="9506" max="9506" width="1.5703125" style="498" customWidth="1"/>
    <col min="9507" max="9507" width="3.42578125" style="498" customWidth="1"/>
    <col min="9508" max="9508" width="4.5703125" style="498" customWidth="1"/>
    <col min="9509" max="9509" width="3.42578125" style="498" customWidth="1"/>
    <col min="9510" max="9510" width="5.5703125" style="498" customWidth="1"/>
    <col min="9511" max="9511" width="3.5703125" style="498" customWidth="1"/>
    <col min="9512" max="9726" width="9.140625" style="498"/>
    <col min="9727" max="9727" width="1.42578125" style="498" customWidth="1"/>
    <col min="9728" max="9728" width="5.5703125" style="498" customWidth="1"/>
    <col min="9729" max="9732" width="6.7109375" style="498" customWidth="1"/>
    <col min="9733" max="9734" width="7.5703125" style="498" customWidth="1"/>
    <col min="9735" max="9735" width="8" style="498" customWidth="1"/>
    <col min="9736" max="9743" width="7.5703125" style="498" customWidth="1"/>
    <col min="9744" max="9744" width="6.42578125" style="498" customWidth="1"/>
    <col min="9745" max="9746" width="7.5703125" style="498" customWidth="1"/>
    <col min="9747" max="9747" width="2.140625" style="498" customWidth="1"/>
    <col min="9748" max="9748" width="5.5703125" style="498" customWidth="1"/>
    <col min="9749" max="9749" width="3.5703125" style="498" customWidth="1"/>
    <col min="9750" max="9750" width="5.5703125" style="498" customWidth="1"/>
    <col min="9751" max="9751" width="3.5703125" style="498" customWidth="1"/>
    <col min="9752" max="9752" width="1.5703125" style="498" customWidth="1"/>
    <col min="9753" max="9753" width="5.5703125" style="498" customWidth="1"/>
    <col min="9754" max="9754" width="3.42578125" style="498" customWidth="1"/>
    <col min="9755" max="9755" width="5.5703125" style="498" customWidth="1"/>
    <col min="9756" max="9756" width="3.5703125" style="498" customWidth="1"/>
    <col min="9757" max="9757" width="1.5703125" style="498" customWidth="1"/>
    <col min="9758" max="9758" width="5.5703125" style="498" customWidth="1"/>
    <col min="9759" max="9759" width="3.42578125" style="498" customWidth="1"/>
    <col min="9760" max="9760" width="5.5703125" style="498" customWidth="1"/>
    <col min="9761" max="9761" width="3.5703125" style="498" customWidth="1"/>
    <col min="9762" max="9762" width="1.5703125" style="498" customWidth="1"/>
    <col min="9763" max="9763" width="3.42578125" style="498" customWidth="1"/>
    <col min="9764" max="9764" width="4.5703125" style="498" customWidth="1"/>
    <col min="9765" max="9765" width="3.42578125" style="498" customWidth="1"/>
    <col min="9766" max="9766" width="5.5703125" style="498" customWidth="1"/>
    <col min="9767" max="9767" width="3.5703125" style="498" customWidth="1"/>
    <col min="9768" max="9982" width="9.140625" style="498"/>
    <col min="9983" max="9983" width="1.42578125" style="498" customWidth="1"/>
    <col min="9984" max="9984" width="5.5703125" style="498" customWidth="1"/>
    <col min="9985" max="9988" width="6.7109375" style="498" customWidth="1"/>
    <col min="9989" max="9990" width="7.5703125" style="498" customWidth="1"/>
    <col min="9991" max="9991" width="8" style="498" customWidth="1"/>
    <col min="9992" max="9999" width="7.5703125" style="498" customWidth="1"/>
    <col min="10000" max="10000" width="6.42578125" style="498" customWidth="1"/>
    <col min="10001" max="10002" width="7.5703125" style="498" customWidth="1"/>
    <col min="10003" max="10003" width="2.140625" style="498" customWidth="1"/>
    <col min="10004" max="10004" width="5.5703125" style="498" customWidth="1"/>
    <col min="10005" max="10005" width="3.5703125" style="498" customWidth="1"/>
    <col min="10006" max="10006" width="5.5703125" style="498" customWidth="1"/>
    <col min="10007" max="10007" width="3.5703125" style="498" customWidth="1"/>
    <col min="10008" max="10008" width="1.5703125" style="498" customWidth="1"/>
    <col min="10009" max="10009" width="5.5703125" style="498" customWidth="1"/>
    <col min="10010" max="10010" width="3.42578125" style="498" customWidth="1"/>
    <col min="10011" max="10011" width="5.5703125" style="498" customWidth="1"/>
    <col min="10012" max="10012" width="3.5703125" style="498" customWidth="1"/>
    <col min="10013" max="10013" width="1.5703125" style="498" customWidth="1"/>
    <col min="10014" max="10014" width="5.5703125" style="498" customWidth="1"/>
    <col min="10015" max="10015" width="3.42578125" style="498" customWidth="1"/>
    <col min="10016" max="10016" width="5.5703125" style="498" customWidth="1"/>
    <col min="10017" max="10017" width="3.5703125" style="498" customWidth="1"/>
    <col min="10018" max="10018" width="1.5703125" style="498" customWidth="1"/>
    <col min="10019" max="10019" width="3.42578125" style="498" customWidth="1"/>
    <col min="10020" max="10020" width="4.5703125" style="498" customWidth="1"/>
    <col min="10021" max="10021" width="3.42578125" style="498" customWidth="1"/>
    <col min="10022" max="10022" width="5.5703125" style="498" customWidth="1"/>
    <col min="10023" max="10023" width="3.5703125" style="498" customWidth="1"/>
    <col min="10024" max="10238" width="9.140625" style="498"/>
    <col min="10239" max="10239" width="1.42578125" style="498" customWidth="1"/>
    <col min="10240" max="10240" width="5.5703125" style="498" customWidth="1"/>
    <col min="10241" max="10244" width="6.7109375" style="498" customWidth="1"/>
    <col min="10245" max="10246" width="7.5703125" style="498" customWidth="1"/>
    <col min="10247" max="10247" width="8" style="498" customWidth="1"/>
    <col min="10248" max="10255" width="7.5703125" style="498" customWidth="1"/>
    <col min="10256" max="10256" width="6.42578125" style="498" customWidth="1"/>
    <col min="10257" max="10258" width="7.5703125" style="498" customWidth="1"/>
    <col min="10259" max="10259" width="2.140625" style="498" customWidth="1"/>
    <col min="10260" max="10260" width="5.5703125" style="498" customWidth="1"/>
    <col min="10261" max="10261" width="3.5703125" style="498" customWidth="1"/>
    <col min="10262" max="10262" width="5.5703125" style="498" customWidth="1"/>
    <col min="10263" max="10263" width="3.5703125" style="498" customWidth="1"/>
    <col min="10264" max="10264" width="1.5703125" style="498" customWidth="1"/>
    <col min="10265" max="10265" width="5.5703125" style="498" customWidth="1"/>
    <col min="10266" max="10266" width="3.42578125" style="498" customWidth="1"/>
    <col min="10267" max="10267" width="5.5703125" style="498" customWidth="1"/>
    <col min="10268" max="10268" width="3.5703125" style="498" customWidth="1"/>
    <col min="10269" max="10269" width="1.5703125" style="498" customWidth="1"/>
    <col min="10270" max="10270" width="5.5703125" style="498" customWidth="1"/>
    <col min="10271" max="10271" width="3.42578125" style="498" customWidth="1"/>
    <col min="10272" max="10272" width="5.5703125" style="498" customWidth="1"/>
    <col min="10273" max="10273" width="3.5703125" style="498" customWidth="1"/>
    <col min="10274" max="10274" width="1.5703125" style="498" customWidth="1"/>
    <col min="10275" max="10275" width="3.42578125" style="498" customWidth="1"/>
    <col min="10276" max="10276" width="4.5703125" style="498" customWidth="1"/>
    <col min="10277" max="10277" width="3.42578125" style="498" customWidth="1"/>
    <col min="10278" max="10278" width="5.5703125" style="498" customWidth="1"/>
    <col min="10279" max="10279" width="3.5703125" style="498" customWidth="1"/>
    <col min="10280" max="10494" width="9.140625" style="498"/>
    <col min="10495" max="10495" width="1.42578125" style="498" customWidth="1"/>
    <col min="10496" max="10496" width="5.5703125" style="498" customWidth="1"/>
    <col min="10497" max="10500" width="6.7109375" style="498" customWidth="1"/>
    <col min="10501" max="10502" width="7.5703125" style="498" customWidth="1"/>
    <col min="10503" max="10503" width="8" style="498" customWidth="1"/>
    <col min="10504" max="10511" width="7.5703125" style="498" customWidth="1"/>
    <col min="10512" max="10512" width="6.42578125" style="498" customWidth="1"/>
    <col min="10513" max="10514" width="7.5703125" style="498" customWidth="1"/>
    <col min="10515" max="10515" width="2.140625" style="498" customWidth="1"/>
    <col min="10516" max="10516" width="5.5703125" style="498" customWidth="1"/>
    <col min="10517" max="10517" width="3.5703125" style="498" customWidth="1"/>
    <col min="10518" max="10518" width="5.5703125" style="498" customWidth="1"/>
    <col min="10519" max="10519" width="3.5703125" style="498" customWidth="1"/>
    <col min="10520" max="10520" width="1.5703125" style="498" customWidth="1"/>
    <col min="10521" max="10521" width="5.5703125" style="498" customWidth="1"/>
    <col min="10522" max="10522" width="3.42578125" style="498" customWidth="1"/>
    <col min="10523" max="10523" width="5.5703125" style="498" customWidth="1"/>
    <col min="10524" max="10524" width="3.5703125" style="498" customWidth="1"/>
    <col min="10525" max="10525" width="1.5703125" style="498" customWidth="1"/>
    <col min="10526" max="10526" width="5.5703125" style="498" customWidth="1"/>
    <col min="10527" max="10527" width="3.42578125" style="498" customWidth="1"/>
    <col min="10528" max="10528" width="5.5703125" style="498" customWidth="1"/>
    <col min="10529" max="10529" width="3.5703125" style="498" customWidth="1"/>
    <col min="10530" max="10530" width="1.5703125" style="498" customWidth="1"/>
    <col min="10531" max="10531" width="3.42578125" style="498" customWidth="1"/>
    <col min="10532" max="10532" width="4.5703125" style="498" customWidth="1"/>
    <col min="10533" max="10533" width="3.42578125" style="498" customWidth="1"/>
    <col min="10534" max="10534" width="5.5703125" style="498" customWidth="1"/>
    <col min="10535" max="10535" width="3.5703125" style="498" customWidth="1"/>
    <col min="10536" max="10750" width="9.140625" style="498"/>
    <col min="10751" max="10751" width="1.42578125" style="498" customWidth="1"/>
    <col min="10752" max="10752" width="5.5703125" style="498" customWidth="1"/>
    <col min="10753" max="10756" width="6.7109375" style="498" customWidth="1"/>
    <col min="10757" max="10758" width="7.5703125" style="498" customWidth="1"/>
    <col min="10759" max="10759" width="8" style="498" customWidth="1"/>
    <col min="10760" max="10767" width="7.5703125" style="498" customWidth="1"/>
    <col min="10768" max="10768" width="6.42578125" style="498" customWidth="1"/>
    <col min="10769" max="10770" width="7.5703125" style="498" customWidth="1"/>
    <col min="10771" max="10771" width="2.140625" style="498" customWidth="1"/>
    <col min="10772" max="10772" width="5.5703125" style="498" customWidth="1"/>
    <col min="10773" max="10773" width="3.5703125" style="498" customWidth="1"/>
    <col min="10774" max="10774" width="5.5703125" style="498" customWidth="1"/>
    <col min="10775" max="10775" width="3.5703125" style="498" customWidth="1"/>
    <col min="10776" max="10776" width="1.5703125" style="498" customWidth="1"/>
    <col min="10777" max="10777" width="5.5703125" style="498" customWidth="1"/>
    <col min="10778" max="10778" width="3.42578125" style="498" customWidth="1"/>
    <col min="10779" max="10779" width="5.5703125" style="498" customWidth="1"/>
    <col min="10780" max="10780" width="3.5703125" style="498" customWidth="1"/>
    <col min="10781" max="10781" width="1.5703125" style="498" customWidth="1"/>
    <col min="10782" max="10782" width="5.5703125" style="498" customWidth="1"/>
    <col min="10783" max="10783" width="3.42578125" style="498" customWidth="1"/>
    <col min="10784" max="10784" width="5.5703125" style="498" customWidth="1"/>
    <col min="10785" max="10785" width="3.5703125" style="498" customWidth="1"/>
    <col min="10786" max="10786" width="1.5703125" style="498" customWidth="1"/>
    <col min="10787" max="10787" width="3.42578125" style="498" customWidth="1"/>
    <col min="10788" max="10788" width="4.5703125" style="498" customWidth="1"/>
    <col min="10789" max="10789" width="3.42578125" style="498" customWidth="1"/>
    <col min="10790" max="10790" width="5.5703125" style="498" customWidth="1"/>
    <col min="10791" max="10791" width="3.5703125" style="498" customWidth="1"/>
    <col min="10792" max="11006" width="9.140625" style="498"/>
    <col min="11007" max="11007" width="1.42578125" style="498" customWidth="1"/>
    <col min="11008" max="11008" width="5.5703125" style="498" customWidth="1"/>
    <col min="11009" max="11012" width="6.7109375" style="498" customWidth="1"/>
    <col min="11013" max="11014" width="7.5703125" style="498" customWidth="1"/>
    <col min="11015" max="11015" width="8" style="498" customWidth="1"/>
    <col min="11016" max="11023" width="7.5703125" style="498" customWidth="1"/>
    <col min="11024" max="11024" width="6.42578125" style="498" customWidth="1"/>
    <col min="11025" max="11026" width="7.5703125" style="498" customWidth="1"/>
    <col min="11027" max="11027" width="2.140625" style="498" customWidth="1"/>
    <col min="11028" max="11028" width="5.5703125" style="498" customWidth="1"/>
    <col min="11029" max="11029" width="3.5703125" style="498" customWidth="1"/>
    <col min="11030" max="11030" width="5.5703125" style="498" customWidth="1"/>
    <col min="11031" max="11031" width="3.5703125" style="498" customWidth="1"/>
    <col min="11032" max="11032" width="1.5703125" style="498" customWidth="1"/>
    <col min="11033" max="11033" width="5.5703125" style="498" customWidth="1"/>
    <col min="11034" max="11034" width="3.42578125" style="498" customWidth="1"/>
    <col min="11035" max="11035" width="5.5703125" style="498" customWidth="1"/>
    <col min="11036" max="11036" width="3.5703125" style="498" customWidth="1"/>
    <col min="11037" max="11037" width="1.5703125" style="498" customWidth="1"/>
    <col min="11038" max="11038" width="5.5703125" style="498" customWidth="1"/>
    <col min="11039" max="11039" width="3.42578125" style="498" customWidth="1"/>
    <col min="11040" max="11040" width="5.5703125" style="498" customWidth="1"/>
    <col min="11041" max="11041" width="3.5703125" style="498" customWidth="1"/>
    <col min="11042" max="11042" width="1.5703125" style="498" customWidth="1"/>
    <col min="11043" max="11043" width="3.42578125" style="498" customWidth="1"/>
    <col min="11044" max="11044" width="4.5703125" style="498" customWidth="1"/>
    <col min="11045" max="11045" width="3.42578125" style="498" customWidth="1"/>
    <col min="11046" max="11046" width="5.5703125" style="498" customWidth="1"/>
    <col min="11047" max="11047" width="3.5703125" style="498" customWidth="1"/>
    <col min="11048" max="11262" width="9.140625" style="498"/>
    <col min="11263" max="11263" width="1.42578125" style="498" customWidth="1"/>
    <col min="11264" max="11264" width="5.5703125" style="498" customWidth="1"/>
    <col min="11265" max="11268" width="6.7109375" style="498" customWidth="1"/>
    <col min="11269" max="11270" width="7.5703125" style="498" customWidth="1"/>
    <col min="11271" max="11271" width="8" style="498" customWidth="1"/>
    <col min="11272" max="11279" width="7.5703125" style="498" customWidth="1"/>
    <col min="11280" max="11280" width="6.42578125" style="498" customWidth="1"/>
    <col min="11281" max="11282" width="7.5703125" style="498" customWidth="1"/>
    <col min="11283" max="11283" width="2.140625" style="498" customWidth="1"/>
    <col min="11284" max="11284" width="5.5703125" style="498" customWidth="1"/>
    <col min="11285" max="11285" width="3.5703125" style="498" customWidth="1"/>
    <col min="11286" max="11286" width="5.5703125" style="498" customWidth="1"/>
    <col min="11287" max="11287" width="3.5703125" style="498" customWidth="1"/>
    <col min="11288" max="11288" width="1.5703125" style="498" customWidth="1"/>
    <col min="11289" max="11289" width="5.5703125" style="498" customWidth="1"/>
    <col min="11290" max="11290" width="3.42578125" style="498" customWidth="1"/>
    <col min="11291" max="11291" width="5.5703125" style="498" customWidth="1"/>
    <col min="11292" max="11292" width="3.5703125" style="498" customWidth="1"/>
    <col min="11293" max="11293" width="1.5703125" style="498" customWidth="1"/>
    <col min="11294" max="11294" width="5.5703125" style="498" customWidth="1"/>
    <col min="11295" max="11295" width="3.42578125" style="498" customWidth="1"/>
    <col min="11296" max="11296" width="5.5703125" style="498" customWidth="1"/>
    <col min="11297" max="11297" width="3.5703125" style="498" customWidth="1"/>
    <col min="11298" max="11298" width="1.5703125" style="498" customWidth="1"/>
    <col min="11299" max="11299" width="3.42578125" style="498" customWidth="1"/>
    <col min="11300" max="11300" width="4.5703125" style="498" customWidth="1"/>
    <col min="11301" max="11301" width="3.42578125" style="498" customWidth="1"/>
    <col min="11302" max="11302" width="5.5703125" style="498" customWidth="1"/>
    <col min="11303" max="11303" width="3.5703125" style="498" customWidth="1"/>
    <col min="11304" max="11518" width="9.140625" style="498"/>
    <col min="11519" max="11519" width="1.42578125" style="498" customWidth="1"/>
    <col min="11520" max="11520" width="5.5703125" style="498" customWidth="1"/>
    <col min="11521" max="11524" width="6.7109375" style="498" customWidth="1"/>
    <col min="11525" max="11526" width="7.5703125" style="498" customWidth="1"/>
    <col min="11527" max="11527" width="8" style="498" customWidth="1"/>
    <col min="11528" max="11535" width="7.5703125" style="498" customWidth="1"/>
    <col min="11536" max="11536" width="6.42578125" style="498" customWidth="1"/>
    <col min="11537" max="11538" width="7.5703125" style="498" customWidth="1"/>
    <col min="11539" max="11539" width="2.140625" style="498" customWidth="1"/>
    <col min="11540" max="11540" width="5.5703125" style="498" customWidth="1"/>
    <col min="11541" max="11541" width="3.5703125" style="498" customWidth="1"/>
    <col min="11542" max="11542" width="5.5703125" style="498" customWidth="1"/>
    <col min="11543" max="11543" width="3.5703125" style="498" customWidth="1"/>
    <col min="11544" max="11544" width="1.5703125" style="498" customWidth="1"/>
    <col min="11545" max="11545" width="5.5703125" style="498" customWidth="1"/>
    <col min="11546" max="11546" width="3.42578125" style="498" customWidth="1"/>
    <col min="11547" max="11547" width="5.5703125" style="498" customWidth="1"/>
    <col min="11548" max="11548" width="3.5703125" style="498" customWidth="1"/>
    <col min="11549" max="11549" width="1.5703125" style="498" customWidth="1"/>
    <col min="11550" max="11550" width="5.5703125" style="498" customWidth="1"/>
    <col min="11551" max="11551" width="3.42578125" style="498" customWidth="1"/>
    <col min="11552" max="11552" width="5.5703125" style="498" customWidth="1"/>
    <col min="11553" max="11553" width="3.5703125" style="498" customWidth="1"/>
    <col min="11554" max="11554" width="1.5703125" style="498" customWidth="1"/>
    <col min="11555" max="11555" width="3.42578125" style="498" customWidth="1"/>
    <col min="11556" max="11556" width="4.5703125" style="498" customWidth="1"/>
    <col min="11557" max="11557" width="3.42578125" style="498" customWidth="1"/>
    <col min="11558" max="11558" width="5.5703125" style="498" customWidth="1"/>
    <col min="11559" max="11559" width="3.5703125" style="498" customWidth="1"/>
    <col min="11560" max="11774" width="9.140625" style="498"/>
    <col min="11775" max="11775" width="1.42578125" style="498" customWidth="1"/>
    <col min="11776" max="11776" width="5.5703125" style="498" customWidth="1"/>
    <col min="11777" max="11780" width="6.7109375" style="498" customWidth="1"/>
    <col min="11781" max="11782" width="7.5703125" style="498" customWidth="1"/>
    <col min="11783" max="11783" width="8" style="498" customWidth="1"/>
    <col min="11784" max="11791" width="7.5703125" style="498" customWidth="1"/>
    <col min="11792" max="11792" width="6.42578125" style="498" customWidth="1"/>
    <col min="11793" max="11794" width="7.5703125" style="498" customWidth="1"/>
    <col min="11795" max="11795" width="2.140625" style="498" customWidth="1"/>
    <col min="11796" max="11796" width="5.5703125" style="498" customWidth="1"/>
    <col min="11797" max="11797" width="3.5703125" style="498" customWidth="1"/>
    <col min="11798" max="11798" width="5.5703125" style="498" customWidth="1"/>
    <col min="11799" max="11799" width="3.5703125" style="498" customWidth="1"/>
    <col min="11800" max="11800" width="1.5703125" style="498" customWidth="1"/>
    <col min="11801" max="11801" width="5.5703125" style="498" customWidth="1"/>
    <col min="11802" max="11802" width="3.42578125" style="498" customWidth="1"/>
    <col min="11803" max="11803" width="5.5703125" style="498" customWidth="1"/>
    <col min="11804" max="11804" width="3.5703125" style="498" customWidth="1"/>
    <col min="11805" max="11805" width="1.5703125" style="498" customWidth="1"/>
    <col min="11806" max="11806" width="5.5703125" style="498" customWidth="1"/>
    <col min="11807" max="11807" width="3.42578125" style="498" customWidth="1"/>
    <col min="11808" max="11808" width="5.5703125" style="498" customWidth="1"/>
    <col min="11809" max="11809" width="3.5703125" style="498" customWidth="1"/>
    <col min="11810" max="11810" width="1.5703125" style="498" customWidth="1"/>
    <col min="11811" max="11811" width="3.42578125" style="498" customWidth="1"/>
    <col min="11812" max="11812" width="4.5703125" style="498" customWidth="1"/>
    <col min="11813" max="11813" width="3.42578125" style="498" customWidth="1"/>
    <col min="11814" max="11814" width="5.5703125" style="498" customWidth="1"/>
    <col min="11815" max="11815" width="3.5703125" style="498" customWidth="1"/>
    <col min="11816" max="12030" width="9.140625" style="498"/>
    <col min="12031" max="12031" width="1.42578125" style="498" customWidth="1"/>
    <col min="12032" max="12032" width="5.5703125" style="498" customWidth="1"/>
    <col min="12033" max="12036" width="6.7109375" style="498" customWidth="1"/>
    <col min="12037" max="12038" width="7.5703125" style="498" customWidth="1"/>
    <col min="12039" max="12039" width="8" style="498" customWidth="1"/>
    <col min="12040" max="12047" width="7.5703125" style="498" customWidth="1"/>
    <col min="12048" max="12048" width="6.42578125" style="498" customWidth="1"/>
    <col min="12049" max="12050" width="7.5703125" style="498" customWidth="1"/>
    <col min="12051" max="12051" width="2.140625" style="498" customWidth="1"/>
    <col min="12052" max="12052" width="5.5703125" style="498" customWidth="1"/>
    <col min="12053" max="12053" width="3.5703125" style="498" customWidth="1"/>
    <col min="12054" max="12054" width="5.5703125" style="498" customWidth="1"/>
    <col min="12055" max="12055" width="3.5703125" style="498" customWidth="1"/>
    <col min="12056" max="12056" width="1.5703125" style="498" customWidth="1"/>
    <col min="12057" max="12057" width="5.5703125" style="498" customWidth="1"/>
    <col min="12058" max="12058" width="3.42578125" style="498" customWidth="1"/>
    <col min="12059" max="12059" width="5.5703125" style="498" customWidth="1"/>
    <col min="12060" max="12060" width="3.5703125" style="498" customWidth="1"/>
    <col min="12061" max="12061" width="1.5703125" style="498" customWidth="1"/>
    <col min="12062" max="12062" width="5.5703125" style="498" customWidth="1"/>
    <col min="12063" max="12063" width="3.42578125" style="498" customWidth="1"/>
    <col min="12064" max="12064" width="5.5703125" style="498" customWidth="1"/>
    <col min="12065" max="12065" width="3.5703125" style="498" customWidth="1"/>
    <col min="12066" max="12066" width="1.5703125" style="498" customWidth="1"/>
    <col min="12067" max="12067" width="3.42578125" style="498" customWidth="1"/>
    <col min="12068" max="12068" width="4.5703125" style="498" customWidth="1"/>
    <col min="12069" max="12069" width="3.42578125" style="498" customWidth="1"/>
    <col min="12070" max="12070" width="5.5703125" style="498" customWidth="1"/>
    <col min="12071" max="12071" width="3.5703125" style="498" customWidth="1"/>
    <col min="12072" max="12286" width="9.140625" style="498"/>
    <col min="12287" max="12287" width="1.42578125" style="498" customWidth="1"/>
    <col min="12288" max="12288" width="5.5703125" style="498" customWidth="1"/>
    <col min="12289" max="12292" width="6.7109375" style="498" customWidth="1"/>
    <col min="12293" max="12294" width="7.5703125" style="498" customWidth="1"/>
    <col min="12295" max="12295" width="8" style="498" customWidth="1"/>
    <col min="12296" max="12303" width="7.5703125" style="498" customWidth="1"/>
    <col min="12304" max="12304" width="6.42578125" style="498" customWidth="1"/>
    <col min="12305" max="12306" width="7.5703125" style="498" customWidth="1"/>
    <col min="12307" max="12307" width="2.140625" style="498" customWidth="1"/>
    <col min="12308" max="12308" width="5.5703125" style="498" customWidth="1"/>
    <col min="12309" max="12309" width="3.5703125" style="498" customWidth="1"/>
    <col min="12310" max="12310" width="5.5703125" style="498" customWidth="1"/>
    <col min="12311" max="12311" width="3.5703125" style="498" customWidth="1"/>
    <col min="12312" max="12312" width="1.5703125" style="498" customWidth="1"/>
    <col min="12313" max="12313" width="5.5703125" style="498" customWidth="1"/>
    <col min="12314" max="12314" width="3.42578125" style="498" customWidth="1"/>
    <col min="12315" max="12315" width="5.5703125" style="498" customWidth="1"/>
    <col min="12316" max="12316" width="3.5703125" style="498" customWidth="1"/>
    <col min="12317" max="12317" width="1.5703125" style="498" customWidth="1"/>
    <col min="12318" max="12318" width="5.5703125" style="498" customWidth="1"/>
    <col min="12319" max="12319" width="3.42578125" style="498" customWidth="1"/>
    <col min="12320" max="12320" width="5.5703125" style="498" customWidth="1"/>
    <col min="12321" max="12321" width="3.5703125" style="498" customWidth="1"/>
    <col min="12322" max="12322" width="1.5703125" style="498" customWidth="1"/>
    <col min="12323" max="12323" width="3.42578125" style="498" customWidth="1"/>
    <col min="12324" max="12324" width="4.5703125" style="498" customWidth="1"/>
    <col min="12325" max="12325" width="3.42578125" style="498" customWidth="1"/>
    <col min="12326" max="12326" width="5.5703125" style="498" customWidth="1"/>
    <col min="12327" max="12327" width="3.5703125" style="498" customWidth="1"/>
    <col min="12328" max="12542" width="9.140625" style="498"/>
    <col min="12543" max="12543" width="1.42578125" style="498" customWidth="1"/>
    <col min="12544" max="12544" width="5.5703125" style="498" customWidth="1"/>
    <col min="12545" max="12548" width="6.7109375" style="498" customWidth="1"/>
    <col min="12549" max="12550" width="7.5703125" style="498" customWidth="1"/>
    <col min="12551" max="12551" width="8" style="498" customWidth="1"/>
    <col min="12552" max="12559" width="7.5703125" style="498" customWidth="1"/>
    <col min="12560" max="12560" width="6.42578125" style="498" customWidth="1"/>
    <col min="12561" max="12562" width="7.5703125" style="498" customWidth="1"/>
    <col min="12563" max="12563" width="2.140625" style="498" customWidth="1"/>
    <col min="12564" max="12564" width="5.5703125" style="498" customWidth="1"/>
    <col min="12565" max="12565" width="3.5703125" style="498" customWidth="1"/>
    <col min="12566" max="12566" width="5.5703125" style="498" customWidth="1"/>
    <col min="12567" max="12567" width="3.5703125" style="498" customWidth="1"/>
    <col min="12568" max="12568" width="1.5703125" style="498" customWidth="1"/>
    <col min="12569" max="12569" width="5.5703125" style="498" customWidth="1"/>
    <col min="12570" max="12570" width="3.42578125" style="498" customWidth="1"/>
    <col min="12571" max="12571" width="5.5703125" style="498" customWidth="1"/>
    <col min="12572" max="12572" width="3.5703125" style="498" customWidth="1"/>
    <col min="12573" max="12573" width="1.5703125" style="498" customWidth="1"/>
    <col min="12574" max="12574" width="5.5703125" style="498" customWidth="1"/>
    <col min="12575" max="12575" width="3.42578125" style="498" customWidth="1"/>
    <col min="12576" max="12576" width="5.5703125" style="498" customWidth="1"/>
    <col min="12577" max="12577" width="3.5703125" style="498" customWidth="1"/>
    <col min="12578" max="12578" width="1.5703125" style="498" customWidth="1"/>
    <col min="12579" max="12579" width="3.42578125" style="498" customWidth="1"/>
    <col min="12580" max="12580" width="4.5703125" style="498" customWidth="1"/>
    <col min="12581" max="12581" width="3.42578125" style="498" customWidth="1"/>
    <col min="12582" max="12582" width="5.5703125" style="498" customWidth="1"/>
    <col min="12583" max="12583" width="3.5703125" style="498" customWidth="1"/>
    <col min="12584" max="12798" width="9.140625" style="498"/>
    <col min="12799" max="12799" width="1.42578125" style="498" customWidth="1"/>
    <col min="12800" max="12800" width="5.5703125" style="498" customWidth="1"/>
    <col min="12801" max="12804" width="6.7109375" style="498" customWidth="1"/>
    <col min="12805" max="12806" width="7.5703125" style="498" customWidth="1"/>
    <col min="12807" max="12807" width="8" style="498" customWidth="1"/>
    <col min="12808" max="12815" width="7.5703125" style="498" customWidth="1"/>
    <col min="12816" max="12816" width="6.42578125" style="498" customWidth="1"/>
    <col min="12817" max="12818" width="7.5703125" style="498" customWidth="1"/>
    <col min="12819" max="12819" width="2.140625" style="498" customWidth="1"/>
    <col min="12820" max="12820" width="5.5703125" style="498" customWidth="1"/>
    <col min="12821" max="12821" width="3.5703125" style="498" customWidth="1"/>
    <col min="12822" max="12822" width="5.5703125" style="498" customWidth="1"/>
    <col min="12823" max="12823" width="3.5703125" style="498" customWidth="1"/>
    <col min="12824" max="12824" width="1.5703125" style="498" customWidth="1"/>
    <col min="12825" max="12825" width="5.5703125" style="498" customWidth="1"/>
    <col min="12826" max="12826" width="3.42578125" style="498" customWidth="1"/>
    <col min="12827" max="12827" width="5.5703125" style="498" customWidth="1"/>
    <col min="12828" max="12828" width="3.5703125" style="498" customWidth="1"/>
    <col min="12829" max="12829" width="1.5703125" style="498" customWidth="1"/>
    <col min="12830" max="12830" width="5.5703125" style="498" customWidth="1"/>
    <col min="12831" max="12831" width="3.42578125" style="498" customWidth="1"/>
    <col min="12832" max="12832" width="5.5703125" style="498" customWidth="1"/>
    <col min="12833" max="12833" width="3.5703125" style="498" customWidth="1"/>
    <col min="12834" max="12834" width="1.5703125" style="498" customWidth="1"/>
    <col min="12835" max="12835" width="3.42578125" style="498" customWidth="1"/>
    <col min="12836" max="12836" width="4.5703125" style="498" customWidth="1"/>
    <col min="12837" max="12837" width="3.42578125" style="498" customWidth="1"/>
    <col min="12838" max="12838" width="5.5703125" style="498" customWidth="1"/>
    <col min="12839" max="12839" width="3.5703125" style="498" customWidth="1"/>
    <col min="12840" max="13054" width="9.140625" style="498"/>
    <col min="13055" max="13055" width="1.42578125" style="498" customWidth="1"/>
    <col min="13056" max="13056" width="5.5703125" style="498" customWidth="1"/>
    <col min="13057" max="13060" width="6.7109375" style="498" customWidth="1"/>
    <col min="13061" max="13062" width="7.5703125" style="498" customWidth="1"/>
    <col min="13063" max="13063" width="8" style="498" customWidth="1"/>
    <col min="13064" max="13071" width="7.5703125" style="498" customWidth="1"/>
    <col min="13072" max="13072" width="6.42578125" style="498" customWidth="1"/>
    <col min="13073" max="13074" width="7.5703125" style="498" customWidth="1"/>
    <col min="13075" max="13075" width="2.140625" style="498" customWidth="1"/>
    <col min="13076" max="13076" width="5.5703125" style="498" customWidth="1"/>
    <col min="13077" max="13077" width="3.5703125" style="498" customWidth="1"/>
    <col min="13078" max="13078" width="5.5703125" style="498" customWidth="1"/>
    <col min="13079" max="13079" width="3.5703125" style="498" customWidth="1"/>
    <col min="13080" max="13080" width="1.5703125" style="498" customWidth="1"/>
    <col min="13081" max="13081" width="5.5703125" style="498" customWidth="1"/>
    <col min="13082" max="13082" width="3.42578125" style="498" customWidth="1"/>
    <col min="13083" max="13083" width="5.5703125" style="498" customWidth="1"/>
    <col min="13084" max="13084" width="3.5703125" style="498" customWidth="1"/>
    <col min="13085" max="13085" width="1.5703125" style="498" customWidth="1"/>
    <col min="13086" max="13086" width="5.5703125" style="498" customWidth="1"/>
    <col min="13087" max="13087" width="3.42578125" style="498" customWidth="1"/>
    <col min="13088" max="13088" width="5.5703125" style="498" customWidth="1"/>
    <col min="13089" max="13089" width="3.5703125" style="498" customWidth="1"/>
    <col min="13090" max="13090" width="1.5703125" style="498" customWidth="1"/>
    <col min="13091" max="13091" width="3.42578125" style="498" customWidth="1"/>
    <col min="13092" max="13092" width="4.5703125" style="498" customWidth="1"/>
    <col min="13093" max="13093" width="3.42578125" style="498" customWidth="1"/>
    <col min="13094" max="13094" width="5.5703125" style="498" customWidth="1"/>
    <col min="13095" max="13095" width="3.5703125" style="498" customWidth="1"/>
    <col min="13096" max="13310" width="9.140625" style="498"/>
    <col min="13311" max="13311" width="1.42578125" style="498" customWidth="1"/>
    <col min="13312" max="13312" width="5.5703125" style="498" customWidth="1"/>
    <col min="13313" max="13316" width="6.7109375" style="498" customWidth="1"/>
    <col min="13317" max="13318" width="7.5703125" style="498" customWidth="1"/>
    <col min="13319" max="13319" width="8" style="498" customWidth="1"/>
    <col min="13320" max="13327" width="7.5703125" style="498" customWidth="1"/>
    <col min="13328" max="13328" width="6.42578125" style="498" customWidth="1"/>
    <col min="13329" max="13330" width="7.5703125" style="498" customWidth="1"/>
    <col min="13331" max="13331" width="2.140625" style="498" customWidth="1"/>
    <col min="13332" max="13332" width="5.5703125" style="498" customWidth="1"/>
    <col min="13333" max="13333" width="3.5703125" style="498" customWidth="1"/>
    <col min="13334" max="13334" width="5.5703125" style="498" customWidth="1"/>
    <col min="13335" max="13335" width="3.5703125" style="498" customWidth="1"/>
    <col min="13336" max="13336" width="1.5703125" style="498" customWidth="1"/>
    <col min="13337" max="13337" width="5.5703125" style="498" customWidth="1"/>
    <col min="13338" max="13338" width="3.42578125" style="498" customWidth="1"/>
    <col min="13339" max="13339" width="5.5703125" style="498" customWidth="1"/>
    <col min="13340" max="13340" width="3.5703125" style="498" customWidth="1"/>
    <col min="13341" max="13341" width="1.5703125" style="498" customWidth="1"/>
    <col min="13342" max="13342" width="5.5703125" style="498" customWidth="1"/>
    <col min="13343" max="13343" width="3.42578125" style="498" customWidth="1"/>
    <col min="13344" max="13344" width="5.5703125" style="498" customWidth="1"/>
    <col min="13345" max="13345" width="3.5703125" style="498" customWidth="1"/>
    <col min="13346" max="13346" width="1.5703125" style="498" customWidth="1"/>
    <col min="13347" max="13347" width="3.42578125" style="498" customWidth="1"/>
    <col min="13348" max="13348" width="4.5703125" style="498" customWidth="1"/>
    <col min="13349" max="13349" width="3.42578125" style="498" customWidth="1"/>
    <col min="13350" max="13350" width="5.5703125" style="498" customWidth="1"/>
    <col min="13351" max="13351" width="3.5703125" style="498" customWidth="1"/>
    <col min="13352" max="13566" width="9.140625" style="498"/>
    <col min="13567" max="13567" width="1.42578125" style="498" customWidth="1"/>
    <col min="13568" max="13568" width="5.5703125" style="498" customWidth="1"/>
    <col min="13569" max="13572" width="6.7109375" style="498" customWidth="1"/>
    <col min="13573" max="13574" width="7.5703125" style="498" customWidth="1"/>
    <col min="13575" max="13575" width="8" style="498" customWidth="1"/>
    <col min="13576" max="13583" width="7.5703125" style="498" customWidth="1"/>
    <col min="13584" max="13584" width="6.42578125" style="498" customWidth="1"/>
    <col min="13585" max="13586" width="7.5703125" style="498" customWidth="1"/>
    <col min="13587" max="13587" width="2.140625" style="498" customWidth="1"/>
    <col min="13588" max="13588" width="5.5703125" style="498" customWidth="1"/>
    <col min="13589" max="13589" width="3.5703125" style="498" customWidth="1"/>
    <col min="13590" max="13590" width="5.5703125" style="498" customWidth="1"/>
    <col min="13591" max="13591" width="3.5703125" style="498" customWidth="1"/>
    <col min="13592" max="13592" width="1.5703125" style="498" customWidth="1"/>
    <col min="13593" max="13593" width="5.5703125" style="498" customWidth="1"/>
    <col min="13594" max="13594" width="3.42578125" style="498" customWidth="1"/>
    <col min="13595" max="13595" width="5.5703125" style="498" customWidth="1"/>
    <col min="13596" max="13596" width="3.5703125" style="498" customWidth="1"/>
    <col min="13597" max="13597" width="1.5703125" style="498" customWidth="1"/>
    <col min="13598" max="13598" width="5.5703125" style="498" customWidth="1"/>
    <col min="13599" max="13599" width="3.42578125" style="498" customWidth="1"/>
    <col min="13600" max="13600" width="5.5703125" style="498" customWidth="1"/>
    <col min="13601" max="13601" width="3.5703125" style="498" customWidth="1"/>
    <col min="13602" max="13602" width="1.5703125" style="498" customWidth="1"/>
    <col min="13603" max="13603" width="3.42578125" style="498" customWidth="1"/>
    <col min="13604" max="13604" width="4.5703125" style="498" customWidth="1"/>
    <col min="13605" max="13605" width="3.42578125" style="498" customWidth="1"/>
    <col min="13606" max="13606" width="5.5703125" style="498" customWidth="1"/>
    <col min="13607" max="13607" width="3.5703125" style="498" customWidth="1"/>
    <col min="13608" max="13822" width="9.140625" style="498"/>
    <col min="13823" max="13823" width="1.42578125" style="498" customWidth="1"/>
    <col min="13824" max="13824" width="5.5703125" style="498" customWidth="1"/>
    <col min="13825" max="13828" width="6.7109375" style="498" customWidth="1"/>
    <col min="13829" max="13830" width="7.5703125" style="498" customWidth="1"/>
    <col min="13831" max="13831" width="8" style="498" customWidth="1"/>
    <col min="13832" max="13839" width="7.5703125" style="498" customWidth="1"/>
    <col min="13840" max="13840" width="6.42578125" style="498" customWidth="1"/>
    <col min="13841" max="13842" width="7.5703125" style="498" customWidth="1"/>
    <col min="13843" max="13843" width="2.140625" style="498" customWidth="1"/>
    <col min="13844" max="13844" width="5.5703125" style="498" customWidth="1"/>
    <col min="13845" max="13845" width="3.5703125" style="498" customWidth="1"/>
    <col min="13846" max="13846" width="5.5703125" style="498" customWidth="1"/>
    <col min="13847" max="13847" width="3.5703125" style="498" customWidth="1"/>
    <col min="13848" max="13848" width="1.5703125" style="498" customWidth="1"/>
    <col min="13849" max="13849" width="5.5703125" style="498" customWidth="1"/>
    <col min="13850" max="13850" width="3.42578125" style="498" customWidth="1"/>
    <col min="13851" max="13851" width="5.5703125" style="498" customWidth="1"/>
    <col min="13852" max="13852" width="3.5703125" style="498" customWidth="1"/>
    <col min="13853" max="13853" width="1.5703125" style="498" customWidth="1"/>
    <col min="13854" max="13854" width="5.5703125" style="498" customWidth="1"/>
    <col min="13855" max="13855" width="3.42578125" style="498" customWidth="1"/>
    <col min="13856" max="13856" width="5.5703125" style="498" customWidth="1"/>
    <col min="13857" max="13857" width="3.5703125" style="498" customWidth="1"/>
    <col min="13858" max="13858" width="1.5703125" style="498" customWidth="1"/>
    <col min="13859" max="13859" width="3.42578125" style="498" customWidth="1"/>
    <col min="13860" max="13860" width="4.5703125" style="498" customWidth="1"/>
    <col min="13861" max="13861" width="3.42578125" style="498" customWidth="1"/>
    <col min="13862" max="13862" width="5.5703125" style="498" customWidth="1"/>
    <col min="13863" max="13863" width="3.5703125" style="498" customWidth="1"/>
    <col min="13864" max="14078" width="9.140625" style="498"/>
    <col min="14079" max="14079" width="1.42578125" style="498" customWidth="1"/>
    <col min="14080" max="14080" width="5.5703125" style="498" customWidth="1"/>
    <col min="14081" max="14084" width="6.7109375" style="498" customWidth="1"/>
    <col min="14085" max="14086" width="7.5703125" style="498" customWidth="1"/>
    <col min="14087" max="14087" width="8" style="498" customWidth="1"/>
    <col min="14088" max="14095" width="7.5703125" style="498" customWidth="1"/>
    <col min="14096" max="14096" width="6.42578125" style="498" customWidth="1"/>
    <col min="14097" max="14098" width="7.5703125" style="498" customWidth="1"/>
    <col min="14099" max="14099" width="2.140625" style="498" customWidth="1"/>
    <col min="14100" max="14100" width="5.5703125" style="498" customWidth="1"/>
    <col min="14101" max="14101" width="3.5703125" style="498" customWidth="1"/>
    <col min="14102" max="14102" width="5.5703125" style="498" customWidth="1"/>
    <col min="14103" max="14103" width="3.5703125" style="498" customWidth="1"/>
    <col min="14104" max="14104" width="1.5703125" style="498" customWidth="1"/>
    <col min="14105" max="14105" width="5.5703125" style="498" customWidth="1"/>
    <col min="14106" max="14106" width="3.42578125" style="498" customWidth="1"/>
    <col min="14107" max="14107" width="5.5703125" style="498" customWidth="1"/>
    <col min="14108" max="14108" width="3.5703125" style="498" customWidth="1"/>
    <col min="14109" max="14109" width="1.5703125" style="498" customWidth="1"/>
    <col min="14110" max="14110" width="5.5703125" style="498" customWidth="1"/>
    <col min="14111" max="14111" width="3.42578125" style="498" customWidth="1"/>
    <col min="14112" max="14112" width="5.5703125" style="498" customWidth="1"/>
    <col min="14113" max="14113" width="3.5703125" style="498" customWidth="1"/>
    <col min="14114" max="14114" width="1.5703125" style="498" customWidth="1"/>
    <col min="14115" max="14115" width="3.42578125" style="498" customWidth="1"/>
    <col min="14116" max="14116" width="4.5703125" style="498" customWidth="1"/>
    <col min="14117" max="14117" width="3.42578125" style="498" customWidth="1"/>
    <col min="14118" max="14118" width="5.5703125" style="498" customWidth="1"/>
    <col min="14119" max="14119" width="3.5703125" style="498" customWidth="1"/>
    <col min="14120" max="14334" width="9.140625" style="498"/>
    <col min="14335" max="14335" width="1.42578125" style="498" customWidth="1"/>
    <col min="14336" max="14336" width="5.5703125" style="498" customWidth="1"/>
    <col min="14337" max="14340" width="6.7109375" style="498" customWidth="1"/>
    <col min="14341" max="14342" width="7.5703125" style="498" customWidth="1"/>
    <col min="14343" max="14343" width="8" style="498" customWidth="1"/>
    <col min="14344" max="14351" width="7.5703125" style="498" customWidth="1"/>
    <col min="14352" max="14352" width="6.42578125" style="498" customWidth="1"/>
    <col min="14353" max="14354" width="7.5703125" style="498" customWidth="1"/>
    <col min="14355" max="14355" width="2.140625" style="498" customWidth="1"/>
    <col min="14356" max="14356" width="5.5703125" style="498" customWidth="1"/>
    <col min="14357" max="14357" width="3.5703125" style="498" customWidth="1"/>
    <col min="14358" max="14358" width="5.5703125" style="498" customWidth="1"/>
    <col min="14359" max="14359" width="3.5703125" style="498" customWidth="1"/>
    <col min="14360" max="14360" width="1.5703125" style="498" customWidth="1"/>
    <col min="14361" max="14361" width="5.5703125" style="498" customWidth="1"/>
    <col min="14362" max="14362" width="3.42578125" style="498" customWidth="1"/>
    <col min="14363" max="14363" width="5.5703125" style="498" customWidth="1"/>
    <col min="14364" max="14364" width="3.5703125" style="498" customWidth="1"/>
    <col min="14365" max="14365" width="1.5703125" style="498" customWidth="1"/>
    <col min="14366" max="14366" width="5.5703125" style="498" customWidth="1"/>
    <col min="14367" max="14367" width="3.42578125" style="498" customWidth="1"/>
    <col min="14368" max="14368" width="5.5703125" style="498" customWidth="1"/>
    <col min="14369" max="14369" width="3.5703125" style="498" customWidth="1"/>
    <col min="14370" max="14370" width="1.5703125" style="498" customWidth="1"/>
    <col min="14371" max="14371" width="3.42578125" style="498" customWidth="1"/>
    <col min="14372" max="14372" width="4.5703125" style="498" customWidth="1"/>
    <col min="14373" max="14373" width="3.42578125" style="498" customWidth="1"/>
    <col min="14374" max="14374" width="5.5703125" style="498" customWidth="1"/>
    <col min="14375" max="14375" width="3.5703125" style="498" customWidth="1"/>
    <col min="14376" max="14590" width="9.140625" style="498"/>
    <col min="14591" max="14591" width="1.42578125" style="498" customWidth="1"/>
    <col min="14592" max="14592" width="5.5703125" style="498" customWidth="1"/>
    <col min="14593" max="14596" width="6.7109375" style="498" customWidth="1"/>
    <col min="14597" max="14598" width="7.5703125" style="498" customWidth="1"/>
    <col min="14599" max="14599" width="8" style="498" customWidth="1"/>
    <col min="14600" max="14607" width="7.5703125" style="498" customWidth="1"/>
    <col min="14608" max="14608" width="6.42578125" style="498" customWidth="1"/>
    <col min="14609" max="14610" width="7.5703125" style="498" customWidth="1"/>
    <col min="14611" max="14611" width="2.140625" style="498" customWidth="1"/>
    <col min="14612" max="14612" width="5.5703125" style="498" customWidth="1"/>
    <col min="14613" max="14613" width="3.5703125" style="498" customWidth="1"/>
    <col min="14614" max="14614" width="5.5703125" style="498" customWidth="1"/>
    <col min="14615" max="14615" width="3.5703125" style="498" customWidth="1"/>
    <col min="14616" max="14616" width="1.5703125" style="498" customWidth="1"/>
    <col min="14617" max="14617" width="5.5703125" style="498" customWidth="1"/>
    <col min="14618" max="14618" width="3.42578125" style="498" customWidth="1"/>
    <col min="14619" max="14619" width="5.5703125" style="498" customWidth="1"/>
    <col min="14620" max="14620" width="3.5703125" style="498" customWidth="1"/>
    <col min="14621" max="14621" width="1.5703125" style="498" customWidth="1"/>
    <col min="14622" max="14622" width="5.5703125" style="498" customWidth="1"/>
    <col min="14623" max="14623" width="3.42578125" style="498" customWidth="1"/>
    <col min="14624" max="14624" width="5.5703125" style="498" customWidth="1"/>
    <col min="14625" max="14625" width="3.5703125" style="498" customWidth="1"/>
    <col min="14626" max="14626" width="1.5703125" style="498" customWidth="1"/>
    <col min="14627" max="14627" width="3.42578125" style="498" customWidth="1"/>
    <col min="14628" max="14628" width="4.5703125" style="498" customWidth="1"/>
    <col min="14629" max="14629" width="3.42578125" style="498" customWidth="1"/>
    <col min="14630" max="14630" width="5.5703125" style="498" customWidth="1"/>
    <col min="14631" max="14631" width="3.5703125" style="498" customWidth="1"/>
    <col min="14632" max="14846" width="9.140625" style="498"/>
    <col min="14847" max="14847" width="1.42578125" style="498" customWidth="1"/>
    <col min="14848" max="14848" width="5.5703125" style="498" customWidth="1"/>
    <col min="14849" max="14852" width="6.7109375" style="498" customWidth="1"/>
    <col min="14853" max="14854" width="7.5703125" style="498" customWidth="1"/>
    <col min="14855" max="14855" width="8" style="498" customWidth="1"/>
    <col min="14856" max="14863" width="7.5703125" style="498" customWidth="1"/>
    <col min="14864" max="14864" width="6.42578125" style="498" customWidth="1"/>
    <col min="14865" max="14866" width="7.5703125" style="498" customWidth="1"/>
    <col min="14867" max="14867" width="2.140625" style="498" customWidth="1"/>
    <col min="14868" max="14868" width="5.5703125" style="498" customWidth="1"/>
    <col min="14869" max="14869" width="3.5703125" style="498" customWidth="1"/>
    <col min="14870" max="14870" width="5.5703125" style="498" customWidth="1"/>
    <col min="14871" max="14871" width="3.5703125" style="498" customWidth="1"/>
    <col min="14872" max="14872" width="1.5703125" style="498" customWidth="1"/>
    <col min="14873" max="14873" width="5.5703125" style="498" customWidth="1"/>
    <col min="14874" max="14874" width="3.42578125" style="498" customWidth="1"/>
    <col min="14875" max="14875" width="5.5703125" style="498" customWidth="1"/>
    <col min="14876" max="14876" width="3.5703125" style="498" customWidth="1"/>
    <col min="14877" max="14877" width="1.5703125" style="498" customWidth="1"/>
    <col min="14878" max="14878" width="5.5703125" style="498" customWidth="1"/>
    <col min="14879" max="14879" width="3.42578125" style="498" customWidth="1"/>
    <col min="14880" max="14880" width="5.5703125" style="498" customWidth="1"/>
    <col min="14881" max="14881" width="3.5703125" style="498" customWidth="1"/>
    <col min="14882" max="14882" width="1.5703125" style="498" customWidth="1"/>
    <col min="14883" max="14883" width="3.42578125" style="498" customWidth="1"/>
    <col min="14884" max="14884" width="4.5703125" style="498" customWidth="1"/>
    <col min="14885" max="14885" width="3.42578125" style="498" customWidth="1"/>
    <col min="14886" max="14886" width="5.5703125" style="498" customWidth="1"/>
    <col min="14887" max="14887" width="3.5703125" style="498" customWidth="1"/>
    <col min="14888" max="15102" width="9.140625" style="498"/>
    <col min="15103" max="15103" width="1.42578125" style="498" customWidth="1"/>
    <col min="15104" max="15104" width="5.5703125" style="498" customWidth="1"/>
    <col min="15105" max="15108" width="6.7109375" style="498" customWidth="1"/>
    <col min="15109" max="15110" width="7.5703125" style="498" customWidth="1"/>
    <col min="15111" max="15111" width="8" style="498" customWidth="1"/>
    <col min="15112" max="15119" width="7.5703125" style="498" customWidth="1"/>
    <col min="15120" max="15120" width="6.42578125" style="498" customWidth="1"/>
    <col min="15121" max="15122" width="7.5703125" style="498" customWidth="1"/>
    <col min="15123" max="15123" width="2.140625" style="498" customWidth="1"/>
    <col min="15124" max="15124" width="5.5703125" style="498" customWidth="1"/>
    <col min="15125" max="15125" width="3.5703125" style="498" customWidth="1"/>
    <col min="15126" max="15126" width="5.5703125" style="498" customWidth="1"/>
    <col min="15127" max="15127" width="3.5703125" style="498" customWidth="1"/>
    <col min="15128" max="15128" width="1.5703125" style="498" customWidth="1"/>
    <col min="15129" max="15129" width="5.5703125" style="498" customWidth="1"/>
    <col min="15130" max="15130" width="3.42578125" style="498" customWidth="1"/>
    <col min="15131" max="15131" width="5.5703125" style="498" customWidth="1"/>
    <col min="15132" max="15132" width="3.5703125" style="498" customWidth="1"/>
    <col min="15133" max="15133" width="1.5703125" style="498" customWidth="1"/>
    <col min="15134" max="15134" width="5.5703125" style="498" customWidth="1"/>
    <col min="15135" max="15135" width="3.42578125" style="498" customWidth="1"/>
    <col min="15136" max="15136" width="5.5703125" style="498" customWidth="1"/>
    <col min="15137" max="15137" width="3.5703125" style="498" customWidth="1"/>
    <col min="15138" max="15138" width="1.5703125" style="498" customWidth="1"/>
    <col min="15139" max="15139" width="3.42578125" style="498" customWidth="1"/>
    <col min="15140" max="15140" width="4.5703125" style="498" customWidth="1"/>
    <col min="15141" max="15141" width="3.42578125" style="498" customWidth="1"/>
    <col min="15142" max="15142" width="5.5703125" style="498" customWidth="1"/>
    <col min="15143" max="15143" width="3.5703125" style="498" customWidth="1"/>
    <col min="15144" max="15358" width="9.140625" style="498"/>
    <col min="15359" max="15359" width="1.42578125" style="498" customWidth="1"/>
    <col min="15360" max="15360" width="5.5703125" style="498" customWidth="1"/>
    <col min="15361" max="15364" width="6.7109375" style="498" customWidth="1"/>
    <col min="15365" max="15366" width="7.5703125" style="498" customWidth="1"/>
    <col min="15367" max="15367" width="8" style="498" customWidth="1"/>
    <col min="15368" max="15375" width="7.5703125" style="498" customWidth="1"/>
    <col min="15376" max="15376" width="6.42578125" style="498" customWidth="1"/>
    <col min="15377" max="15378" width="7.5703125" style="498" customWidth="1"/>
    <col min="15379" max="15379" width="2.140625" style="498" customWidth="1"/>
    <col min="15380" max="15380" width="5.5703125" style="498" customWidth="1"/>
    <col min="15381" max="15381" width="3.5703125" style="498" customWidth="1"/>
    <col min="15382" max="15382" width="5.5703125" style="498" customWidth="1"/>
    <col min="15383" max="15383" width="3.5703125" style="498" customWidth="1"/>
    <col min="15384" max="15384" width="1.5703125" style="498" customWidth="1"/>
    <col min="15385" max="15385" width="5.5703125" style="498" customWidth="1"/>
    <col min="15386" max="15386" width="3.42578125" style="498" customWidth="1"/>
    <col min="15387" max="15387" width="5.5703125" style="498" customWidth="1"/>
    <col min="15388" max="15388" width="3.5703125" style="498" customWidth="1"/>
    <col min="15389" max="15389" width="1.5703125" style="498" customWidth="1"/>
    <col min="15390" max="15390" width="5.5703125" style="498" customWidth="1"/>
    <col min="15391" max="15391" width="3.42578125" style="498" customWidth="1"/>
    <col min="15392" max="15392" width="5.5703125" style="498" customWidth="1"/>
    <col min="15393" max="15393" width="3.5703125" style="498" customWidth="1"/>
    <col min="15394" max="15394" width="1.5703125" style="498" customWidth="1"/>
    <col min="15395" max="15395" width="3.42578125" style="498" customWidth="1"/>
    <col min="15396" max="15396" width="4.5703125" style="498" customWidth="1"/>
    <col min="15397" max="15397" width="3.42578125" style="498" customWidth="1"/>
    <col min="15398" max="15398" width="5.5703125" style="498" customWidth="1"/>
    <col min="15399" max="15399" width="3.5703125" style="498" customWidth="1"/>
    <col min="15400" max="15614" width="9.140625" style="498"/>
    <col min="15615" max="15615" width="1.42578125" style="498" customWidth="1"/>
    <col min="15616" max="15616" width="5.5703125" style="498" customWidth="1"/>
    <col min="15617" max="15620" width="6.7109375" style="498" customWidth="1"/>
    <col min="15621" max="15622" width="7.5703125" style="498" customWidth="1"/>
    <col min="15623" max="15623" width="8" style="498" customWidth="1"/>
    <col min="15624" max="15631" width="7.5703125" style="498" customWidth="1"/>
    <col min="15632" max="15632" width="6.42578125" style="498" customWidth="1"/>
    <col min="15633" max="15634" width="7.5703125" style="498" customWidth="1"/>
    <col min="15635" max="15635" width="2.140625" style="498" customWidth="1"/>
    <col min="15636" max="15636" width="5.5703125" style="498" customWidth="1"/>
    <col min="15637" max="15637" width="3.5703125" style="498" customWidth="1"/>
    <col min="15638" max="15638" width="5.5703125" style="498" customWidth="1"/>
    <col min="15639" max="15639" width="3.5703125" style="498" customWidth="1"/>
    <col min="15640" max="15640" width="1.5703125" style="498" customWidth="1"/>
    <col min="15641" max="15641" width="5.5703125" style="498" customWidth="1"/>
    <col min="15642" max="15642" width="3.42578125" style="498" customWidth="1"/>
    <col min="15643" max="15643" width="5.5703125" style="498" customWidth="1"/>
    <col min="15644" max="15644" width="3.5703125" style="498" customWidth="1"/>
    <col min="15645" max="15645" width="1.5703125" style="498" customWidth="1"/>
    <col min="15646" max="15646" width="5.5703125" style="498" customWidth="1"/>
    <col min="15647" max="15647" width="3.42578125" style="498" customWidth="1"/>
    <col min="15648" max="15648" width="5.5703125" style="498" customWidth="1"/>
    <col min="15649" max="15649" width="3.5703125" style="498" customWidth="1"/>
    <col min="15650" max="15650" width="1.5703125" style="498" customWidth="1"/>
    <col min="15651" max="15651" width="3.42578125" style="498" customWidth="1"/>
    <col min="15652" max="15652" width="4.5703125" style="498" customWidth="1"/>
    <col min="15653" max="15653" width="3.42578125" style="498" customWidth="1"/>
    <col min="15654" max="15654" width="5.5703125" style="498" customWidth="1"/>
    <col min="15655" max="15655" width="3.5703125" style="498" customWidth="1"/>
    <col min="15656" max="15870" width="9.140625" style="498"/>
    <col min="15871" max="15871" width="1.42578125" style="498" customWidth="1"/>
    <col min="15872" max="15872" width="5.5703125" style="498" customWidth="1"/>
    <col min="15873" max="15876" width="6.7109375" style="498" customWidth="1"/>
    <col min="15877" max="15878" width="7.5703125" style="498" customWidth="1"/>
    <col min="15879" max="15879" width="8" style="498" customWidth="1"/>
    <col min="15880" max="15887" width="7.5703125" style="498" customWidth="1"/>
    <col min="15888" max="15888" width="6.42578125" style="498" customWidth="1"/>
    <col min="15889" max="15890" width="7.5703125" style="498" customWidth="1"/>
    <col min="15891" max="15891" width="2.140625" style="498" customWidth="1"/>
    <col min="15892" max="15892" width="5.5703125" style="498" customWidth="1"/>
    <col min="15893" max="15893" width="3.5703125" style="498" customWidth="1"/>
    <col min="15894" max="15894" width="5.5703125" style="498" customWidth="1"/>
    <col min="15895" max="15895" width="3.5703125" style="498" customWidth="1"/>
    <col min="15896" max="15896" width="1.5703125" style="498" customWidth="1"/>
    <col min="15897" max="15897" width="5.5703125" style="498" customWidth="1"/>
    <col min="15898" max="15898" width="3.42578125" style="498" customWidth="1"/>
    <col min="15899" max="15899" width="5.5703125" style="498" customWidth="1"/>
    <col min="15900" max="15900" width="3.5703125" style="498" customWidth="1"/>
    <col min="15901" max="15901" width="1.5703125" style="498" customWidth="1"/>
    <col min="15902" max="15902" width="5.5703125" style="498" customWidth="1"/>
    <col min="15903" max="15903" width="3.42578125" style="498" customWidth="1"/>
    <col min="15904" max="15904" width="5.5703125" style="498" customWidth="1"/>
    <col min="15905" max="15905" width="3.5703125" style="498" customWidth="1"/>
    <col min="15906" max="15906" width="1.5703125" style="498" customWidth="1"/>
    <col min="15907" max="15907" width="3.42578125" style="498" customWidth="1"/>
    <col min="15908" max="15908" width="4.5703125" style="498" customWidth="1"/>
    <col min="15909" max="15909" width="3.42578125" style="498" customWidth="1"/>
    <col min="15910" max="15910" width="5.5703125" style="498" customWidth="1"/>
    <col min="15911" max="15911" width="3.5703125" style="498" customWidth="1"/>
    <col min="15912" max="16126" width="9.140625" style="498"/>
    <col min="16127" max="16127" width="1.42578125" style="498" customWidth="1"/>
    <col min="16128" max="16128" width="5.5703125" style="498" customWidth="1"/>
    <col min="16129" max="16132" width="6.7109375" style="498" customWidth="1"/>
    <col min="16133" max="16134" width="7.5703125" style="498" customWidth="1"/>
    <col min="16135" max="16135" width="8" style="498" customWidth="1"/>
    <col min="16136" max="16143" width="7.5703125" style="498" customWidth="1"/>
    <col min="16144" max="16144" width="6.42578125" style="498" customWidth="1"/>
    <col min="16145" max="16146" width="7.5703125" style="498" customWidth="1"/>
    <col min="16147" max="16147" width="2.140625" style="498" customWidth="1"/>
    <col min="16148" max="16148" width="5.5703125" style="498" customWidth="1"/>
    <col min="16149" max="16149" width="3.5703125" style="498" customWidth="1"/>
    <col min="16150" max="16150" width="5.5703125" style="498" customWidth="1"/>
    <col min="16151" max="16151" width="3.5703125" style="498" customWidth="1"/>
    <col min="16152" max="16152" width="1.5703125" style="498" customWidth="1"/>
    <col min="16153" max="16153" width="5.5703125" style="498" customWidth="1"/>
    <col min="16154" max="16154" width="3.42578125" style="498" customWidth="1"/>
    <col min="16155" max="16155" width="5.5703125" style="498" customWidth="1"/>
    <col min="16156" max="16156" width="3.5703125" style="498" customWidth="1"/>
    <col min="16157" max="16157" width="1.5703125" style="498" customWidth="1"/>
    <col min="16158" max="16158" width="5.5703125" style="498" customWidth="1"/>
    <col min="16159" max="16159" width="3.42578125" style="498" customWidth="1"/>
    <col min="16160" max="16160" width="5.5703125" style="498" customWidth="1"/>
    <col min="16161" max="16161" width="3.5703125" style="498" customWidth="1"/>
    <col min="16162" max="16162" width="1.5703125" style="498" customWidth="1"/>
    <col min="16163" max="16163" width="3.42578125" style="498" customWidth="1"/>
    <col min="16164" max="16164" width="4.5703125" style="498" customWidth="1"/>
    <col min="16165" max="16165" width="3.42578125" style="498" customWidth="1"/>
    <col min="16166" max="16166" width="5.5703125" style="498" customWidth="1"/>
    <col min="16167" max="16167" width="3.5703125" style="498" customWidth="1"/>
    <col min="16168" max="16384" width="9.140625" style="498"/>
  </cols>
  <sheetData>
    <row r="1" spans="1:244" ht="26.25">
      <c r="A1" s="494"/>
      <c r="B1" s="495"/>
      <c r="C1" s="495"/>
      <c r="D1" s="495"/>
      <c r="E1" s="496"/>
      <c r="F1" s="494"/>
      <c r="G1" s="494"/>
      <c r="H1" s="494"/>
      <c r="I1" s="494"/>
      <c r="J1" s="494"/>
      <c r="K1" s="494"/>
      <c r="L1" s="494"/>
      <c r="M1" s="494"/>
      <c r="N1" s="494"/>
      <c r="O1" s="494"/>
      <c r="P1" s="494"/>
      <c r="Q1" s="494"/>
      <c r="R1" s="494"/>
      <c r="S1" s="497"/>
      <c r="AN1" s="494"/>
      <c r="AO1" s="494"/>
      <c r="AP1" s="494"/>
      <c r="AQ1" s="494"/>
      <c r="AR1" s="494"/>
      <c r="AS1" s="494"/>
      <c r="AT1" s="494"/>
      <c r="AU1" s="494"/>
      <c r="AV1" s="494"/>
      <c r="AW1" s="494"/>
      <c r="AX1" s="494"/>
      <c r="AY1" s="494"/>
      <c r="AZ1" s="494"/>
      <c r="BA1" s="494"/>
      <c r="BB1" s="494"/>
      <c r="BC1" s="494"/>
      <c r="BD1" s="494"/>
      <c r="BE1" s="494"/>
      <c r="BF1" s="494"/>
      <c r="BG1" s="494"/>
      <c r="BH1" s="494"/>
      <c r="BI1" s="494"/>
      <c r="BJ1" s="494"/>
      <c r="BK1" s="494"/>
      <c r="BL1" s="494"/>
      <c r="BM1" s="494"/>
      <c r="BN1" s="494"/>
      <c r="BO1" s="494"/>
      <c r="BP1" s="494"/>
      <c r="BQ1" s="494"/>
      <c r="BR1" s="494"/>
      <c r="BS1" s="494"/>
      <c r="BT1" s="494"/>
      <c r="BU1" s="494"/>
      <c r="BV1" s="494"/>
      <c r="BW1" s="494"/>
      <c r="BX1" s="494"/>
      <c r="BY1" s="494"/>
      <c r="BZ1" s="494"/>
      <c r="CA1" s="494"/>
      <c r="CB1" s="494"/>
      <c r="CC1" s="494"/>
      <c r="CD1" s="494"/>
      <c r="CE1" s="494"/>
      <c r="CF1" s="494"/>
      <c r="CG1" s="494"/>
      <c r="CH1" s="494"/>
      <c r="CI1" s="494"/>
      <c r="CJ1" s="494"/>
      <c r="CK1" s="494"/>
      <c r="CL1" s="494"/>
      <c r="CM1" s="494"/>
      <c r="CN1" s="494"/>
      <c r="CO1" s="494"/>
      <c r="CP1" s="494"/>
      <c r="CQ1" s="494"/>
      <c r="CR1" s="494"/>
      <c r="CS1" s="494"/>
      <c r="CT1" s="494"/>
      <c r="CU1" s="494"/>
      <c r="CV1" s="494"/>
      <c r="CW1" s="494"/>
      <c r="CX1" s="494"/>
      <c r="CY1" s="494"/>
      <c r="CZ1" s="494"/>
      <c r="DA1" s="494"/>
      <c r="DB1" s="494"/>
      <c r="DC1" s="494"/>
      <c r="DD1" s="494"/>
      <c r="DE1" s="494"/>
      <c r="DF1" s="494"/>
      <c r="DG1" s="494"/>
      <c r="DH1" s="494"/>
      <c r="DI1" s="494"/>
      <c r="DJ1" s="494"/>
      <c r="DK1" s="494"/>
      <c r="DL1" s="494"/>
      <c r="DM1" s="494"/>
      <c r="DN1" s="494"/>
      <c r="DO1" s="494"/>
      <c r="DP1" s="494"/>
      <c r="DQ1" s="494"/>
      <c r="DR1" s="494"/>
      <c r="DS1" s="494"/>
      <c r="DT1" s="494"/>
      <c r="DU1" s="494"/>
      <c r="DV1" s="494"/>
      <c r="DW1" s="494"/>
      <c r="DX1" s="494"/>
      <c r="DY1" s="494"/>
      <c r="DZ1" s="494"/>
      <c r="EA1" s="494"/>
      <c r="EB1" s="494"/>
      <c r="EC1" s="494"/>
      <c r="ED1" s="494"/>
      <c r="EE1" s="494"/>
      <c r="EF1" s="494"/>
      <c r="EG1" s="494"/>
      <c r="EH1" s="494"/>
      <c r="EI1" s="494"/>
      <c r="EJ1" s="494"/>
      <c r="EK1" s="494"/>
      <c r="EL1" s="494"/>
      <c r="EM1" s="494"/>
      <c r="EN1" s="494"/>
      <c r="EO1" s="494"/>
      <c r="EP1" s="494"/>
      <c r="EQ1" s="494"/>
      <c r="ER1" s="494"/>
      <c r="ES1" s="494"/>
      <c r="ET1" s="494"/>
      <c r="EU1" s="494"/>
      <c r="EV1" s="494"/>
      <c r="EW1" s="494"/>
      <c r="EX1" s="494"/>
      <c r="EY1" s="494"/>
      <c r="EZ1" s="494"/>
      <c r="FA1" s="494"/>
      <c r="FB1" s="494"/>
      <c r="FC1" s="494"/>
      <c r="FD1" s="494"/>
      <c r="FE1" s="494"/>
      <c r="FF1" s="494"/>
      <c r="FG1" s="494"/>
      <c r="FH1" s="494"/>
      <c r="FI1" s="494"/>
      <c r="FJ1" s="494"/>
      <c r="FK1" s="494"/>
      <c r="FL1" s="494"/>
      <c r="FM1" s="494"/>
      <c r="FN1" s="494"/>
      <c r="FO1" s="494"/>
      <c r="FP1" s="494"/>
      <c r="FQ1" s="494"/>
      <c r="FR1" s="494"/>
      <c r="FS1" s="494"/>
      <c r="FT1" s="494"/>
      <c r="FU1" s="494"/>
      <c r="FV1" s="494"/>
      <c r="FW1" s="494"/>
      <c r="FX1" s="494"/>
      <c r="FY1" s="494"/>
      <c r="FZ1" s="494"/>
      <c r="GA1" s="494"/>
      <c r="GB1" s="494"/>
      <c r="GC1" s="494"/>
      <c r="GD1" s="494"/>
      <c r="GE1" s="494"/>
      <c r="GF1" s="494"/>
      <c r="GG1" s="494"/>
      <c r="GH1" s="494"/>
      <c r="GI1" s="494"/>
      <c r="GJ1" s="494"/>
      <c r="GK1" s="494"/>
      <c r="GL1" s="494"/>
      <c r="GM1" s="494"/>
      <c r="GN1" s="494"/>
      <c r="GO1" s="494"/>
      <c r="GP1" s="494"/>
      <c r="GQ1" s="494"/>
      <c r="GR1" s="494"/>
      <c r="GS1" s="494"/>
      <c r="GT1" s="494"/>
      <c r="GU1" s="494"/>
      <c r="GV1" s="494"/>
      <c r="GW1" s="494"/>
      <c r="GX1" s="494"/>
      <c r="GY1" s="494"/>
      <c r="GZ1" s="494"/>
      <c r="HA1" s="494"/>
      <c r="HB1" s="494"/>
      <c r="HC1" s="494"/>
      <c r="HD1" s="494"/>
      <c r="HE1" s="494"/>
      <c r="HF1" s="494"/>
      <c r="HG1" s="494"/>
      <c r="HH1" s="494"/>
      <c r="HI1" s="494"/>
      <c r="HJ1" s="494"/>
      <c r="HK1" s="494"/>
      <c r="HL1" s="494"/>
      <c r="HM1" s="494"/>
      <c r="HN1" s="494"/>
      <c r="HO1" s="494"/>
      <c r="HP1" s="494"/>
      <c r="HQ1" s="494"/>
      <c r="HR1" s="494"/>
      <c r="HS1" s="494"/>
      <c r="HT1" s="494"/>
      <c r="HU1" s="494"/>
      <c r="HV1" s="494"/>
      <c r="HW1" s="494"/>
      <c r="HX1" s="494"/>
      <c r="HY1" s="494"/>
      <c r="HZ1" s="494"/>
      <c r="IA1" s="494"/>
      <c r="IB1" s="494"/>
      <c r="IC1" s="494"/>
      <c r="ID1" s="494"/>
      <c r="IE1" s="494"/>
      <c r="IF1" s="494"/>
      <c r="IG1" s="494"/>
      <c r="IH1" s="494"/>
      <c r="II1" s="494"/>
      <c r="IJ1" s="494"/>
    </row>
    <row r="2" spans="1:244" ht="26.25">
      <c r="A2" s="494"/>
      <c r="B2" s="499" t="s">
        <v>60</v>
      </c>
      <c r="C2" s="499"/>
      <c r="D2" s="499"/>
      <c r="E2" s="499"/>
      <c r="F2" s="499"/>
      <c r="G2" s="499"/>
      <c r="H2" s="499"/>
      <c r="I2" s="499"/>
      <c r="J2" s="499"/>
      <c r="K2" s="499"/>
      <c r="L2" s="499"/>
      <c r="M2" s="499"/>
      <c r="N2" s="499"/>
      <c r="O2" s="499"/>
      <c r="P2" s="499"/>
      <c r="Q2" s="499"/>
      <c r="R2" s="494"/>
      <c r="S2" s="497"/>
      <c r="AN2" s="494"/>
      <c r="AO2" s="494"/>
      <c r="AP2" s="494"/>
      <c r="AQ2" s="494"/>
      <c r="AR2" s="494"/>
      <c r="AS2" s="494"/>
      <c r="AT2" s="494"/>
      <c r="AU2" s="494"/>
      <c r="AV2" s="494"/>
      <c r="AW2" s="494"/>
      <c r="AX2" s="494"/>
      <c r="AY2" s="494"/>
      <c r="AZ2" s="494"/>
      <c r="BA2" s="494"/>
      <c r="BB2" s="494"/>
      <c r="BC2" s="494"/>
      <c r="BD2" s="494"/>
      <c r="BE2" s="494"/>
      <c r="BF2" s="494"/>
      <c r="BG2" s="494"/>
      <c r="BH2" s="494"/>
      <c r="BI2" s="494"/>
      <c r="BJ2" s="494"/>
      <c r="BK2" s="494"/>
      <c r="BL2" s="494"/>
      <c r="BM2" s="494"/>
      <c r="BN2" s="494"/>
      <c r="BO2" s="494"/>
      <c r="BP2" s="494"/>
      <c r="BQ2" s="494"/>
      <c r="BR2" s="494"/>
      <c r="BS2" s="494"/>
      <c r="BT2" s="494"/>
      <c r="BU2" s="494"/>
      <c r="BV2" s="494"/>
      <c r="BW2" s="494"/>
      <c r="BX2" s="494"/>
      <c r="BY2" s="494"/>
      <c r="BZ2" s="494"/>
      <c r="CA2" s="494"/>
      <c r="CB2" s="494"/>
      <c r="CC2" s="494"/>
      <c r="CD2" s="494"/>
      <c r="CE2" s="494"/>
      <c r="CF2" s="494"/>
      <c r="CG2" s="494"/>
      <c r="CH2" s="494"/>
      <c r="CI2" s="494"/>
      <c r="CJ2" s="494"/>
      <c r="CK2" s="494"/>
      <c r="CL2" s="494"/>
      <c r="CM2" s="494"/>
      <c r="CN2" s="494"/>
      <c r="CO2" s="494"/>
      <c r="CP2" s="494"/>
      <c r="CQ2" s="494"/>
      <c r="CR2" s="494"/>
      <c r="CS2" s="494"/>
      <c r="CT2" s="494"/>
      <c r="CU2" s="494"/>
      <c r="CV2" s="494"/>
      <c r="CW2" s="494"/>
      <c r="CX2" s="494"/>
      <c r="CY2" s="494"/>
      <c r="CZ2" s="494"/>
      <c r="DA2" s="494"/>
      <c r="DB2" s="494"/>
      <c r="DC2" s="494"/>
      <c r="DD2" s="494"/>
      <c r="DE2" s="494"/>
      <c r="DF2" s="494"/>
      <c r="DG2" s="494"/>
      <c r="DH2" s="494"/>
      <c r="DI2" s="494"/>
      <c r="DJ2" s="494"/>
      <c r="DK2" s="494"/>
      <c r="DL2" s="494"/>
      <c r="DM2" s="494"/>
      <c r="DN2" s="494"/>
      <c r="DO2" s="494"/>
      <c r="DP2" s="494"/>
      <c r="DQ2" s="494"/>
      <c r="DR2" s="494"/>
      <c r="DS2" s="494"/>
      <c r="DT2" s="494"/>
      <c r="DU2" s="494"/>
      <c r="DV2" s="494"/>
      <c r="DW2" s="494"/>
      <c r="DX2" s="494"/>
      <c r="DY2" s="494"/>
      <c r="DZ2" s="494"/>
      <c r="EA2" s="494"/>
      <c r="EB2" s="494"/>
      <c r="EC2" s="494"/>
      <c r="ED2" s="494"/>
      <c r="EE2" s="494"/>
      <c r="EF2" s="494"/>
      <c r="EG2" s="494"/>
      <c r="EH2" s="494"/>
      <c r="EI2" s="494"/>
      <c r="EJ2" s="494"/>
      <c r="EK2" s="494"/>
      <c r="EL2" s="494"/>
      <c r="EM2" s="494"/>
      <c r="EN2" s="494"/>
      <c r="EO2" s="494"/>
      <c r="EP2" s="494"/>
      <c r="EQ2" s="494"/>
      <c r="ER2" s="494"/>
      <c r="ES2" s="494"/>
      <c r="ET2" s="494"/>
      <c r="EU2" s="494"/>
      <c r="EV2" s="494"/>
      <c r="EW2" s="494"/>
      <c r="EX2" s="494"/>
      <c r="EY2" s="494"/>
      <c r="EZ2" s="494"/>
      <c r="FA2" s="494"/>
      <c r="FB2" s="494"/>
      <c r="FC2" s="494"/>
      <c r="FD2" s="494"/>
      <c r="FE2" s="494"/>
      <c r="FF2" s="494"/>
      <c r="FG2" s="494"/>
      <c r="FH2" s="494"/>
      <c r="FI2" s="494"/>
      <c r="FJ2" s="494"/>
      <c r="FK2" s="494"/>
      <c r="FL2" s="494"/>
      <c r="FM2" s="494"/>
      <c r="FN2" s="494"/>
      <c r="FO2" s="494"/>
      <c r="FP2" s="494"/>
      <c r="FQ2" s="494"/>
      <c r="FR2" s="494"/>
      <c r="FS2" s="494"/>
      <c r="FT2" s="494"/>
      <c r="FU2" s="494"/>
      <c r="FV2" s="494"/>
      <c r="FW2" s="494"/>
      <c r="FX2" s="494"/>
      <c r="FY2" s="494"/>
      <c r="FZ2" s="494"/>
      <c r="GA2" s="494"/>
      <c r="GB2" s="494"/>
      <c r="GC2" s="494"/>
      <c r="GD2" s="494"/>
      <c r="GE2" s="494"/>
      <c r="GF2" s="494"/>
      <c r="GG2" s="494"/>
      <c r="GH2" s="494"/>
      <c r="GI2" s="494"/>
      <c r="GJ2" s="494"/>
      <c r="GK2" s="494"/>
      <c r="GL2" s="494"/>
      <c r="GM2" s="494"/>
      <c r="GN2" s="494"/>
      <c r="GO2" s="494"/>
      <c r="GP2" s="494"/>
      <c r="GQ2" s="494"/>
      <c r="GR2" s="494"/>
      <c r="GS2" s="494"/>
      <c r="GT2" s="494"/>
      <c r="GU2" s="494"/>
      <c r="GV2" s="494"/>
      <c r="GW2" s="494"/>
      <c r="GX2" s="494"/>
      <c r="GY2" s="494"/>
      <c r="GZ2" s="494"/>
      <c r="HA2" s="494"/>
      <c r="HB2" s="494"/>
      <c r="HC2" s="494"/>
      <c r="HD2" s="494"/>
      <c r="HE2" s="494"/>
      <c r="HF2" s="494"/>
      <c r="HG2" s="494"/>
      <c r="HH2" s="494"/>
      <c r="HI2" s="494"/>
      <c r="HJ2" s="494"/>
      <c r="HK2" s="494"/>
      <c r="HL2" s="494"/>
      <c r="HM2" s="494"/>
      <c r="HN2" s="494"/>
      <c r="HO2" s="494"/>
      <c r="HP2" s="494"/>
      <c r="HQ2" s="494"/>
      <c r="HR2" s="494"/>
      <c r="HS2" s="494"/>
      <c r="HT2" s="494"/>
      <c r="HU2" s="494"/>
      <c r="HV2" s="494"/>
      <c r="HW2" s="494"/>
      <c r="HX2" s="494"/>
      <c r="HY2" s="494"/>
      <c r="HZ2" s="494"/>
      <c r="IA2" s="494"/>
      <c r="IB2" s="494"/>
      <c r="IC2" s="494"/>
      <c r="ID2" s="494"/>
      <c r="IE2" s="494"/>
      <c r="IF2" s="494"/>
      <c r="IG2" s="494"/>
      <c r="IH2" s="494"/>
      <c r="II2" s="494"/>
      <c r="IJ2" s="494"/>
    </row>
    <row r="3" spans="1:244" ht="17.100000000000001" customHeight="1">
      <c r="B3" s="500" t="s">
        <v>0</v>
      </c>
      <c r="C3" s="501" t="s">
        <v>1</v>
      </c>
      <c r="D3" s="502"/>
      <c r="E3" s="502"/>
      <c r="F3" s="502"/>
      <c r="G3" s="503"/>
      <c r="H3" s="501" t="s">
        <v>2</v>
      </c>
      <c r="I3" s="503"/>
      <c r="J3" s="501" t="s">
        <v>3</v>
      </c>
      <c r="K3" s="503"/>
      <c r="L3" s="501" t="s">
        <v>4</v>
      </c>
      <c r="M3" s="503"/>
      <c r="N3" s="550" t="s">
        <v>188</v>
      </c>
      <c r="O3" s="551"/>
      <c r="P3" s="559" t="s">
        <v>187</v>
      </c>
      <c r="Q3" s="560"/>
      <c r="S3" s="504" t="s">
        <v>5</v>
      </c>
      <c r="T3" s="504" t="s">
        <v>6</v>
      </c>
      <c r="U3" s="504" t="s">
        <v>177</v>
      </c>
      <c r="V3" s="504" t="s">
        <v>178</v>
      </c>
      <c r="W3" s="505" t="s">
        <v>179</v>
      </c>
    </row>
    <row r="4" spans="1:244" ht="17.100000000000001" customHeight="1">
      <c r="B4" s="507"/>
      <c r="C4" s="508" t="s">
        <v>7</v>
      </c>
      <c r="D4" s="509"/>
      <c r="E4" s="509"/>
      <c r="F4" s="509"/>
      <c r="G4" s="510"/>
      <c r="H4" s="508" t="s">
        <v>8</v>
      </c>
      <c r="I4" s="510"/>
      <c r="J4" s="508" t="s">
        <v>9</v>
      </c>
      <c r="K4" s="510"/>
      <c r="L4" s="508" t="s">
        <v>10</v>
      </c>
      <c r="M4" s="510"/>
      <c r="N4" s="552"/>
      <c r="O4" s="553"/>
      <c r="P4" s="561"/>
      <c r="Q4" s="562"/>
      <c r="S4" s="511"/>
      <c r="T4" s="511"/>
      <c r="U4" s="511"/>
      <c r="V4" s="511"/>
      <c r="W4" s="512"/>
    </row>
    <row r="5" spans="1:244" ht="17.100000000000001" customHeight="1">
      <c r="B5" s="513" t="str">
        <f>Data!I9</f>
        <v>g</v>
      </c>
      <c r="C5" s="514" t="str">
        <f>B5</f>
        <v>g</v>
      </c>
      <c r="D5" s="515"/>
      <c r="E5" s="515"/>
      <c r="F5" s="515"/>
      <c r="G5" s="516"/>
      <c r="H5" s="517" t="str">
        <f>C5</f>
        <v>g</v>
      </c>
      <c r="I5" s="518"/>
      <c r="J5" s="517" t="str">
        <f>H5</f>
        <v>g</v>
      </c>
      <c r="K5" s="518"/>
      <c r="L5" s="517" t="str">
        <f>J5</f>
        <v>g</v>
      </c>
      <c r="M5" s="518"/>
      <c r="N5" s="554"/>
      <c r="O5" s="555"/>
      <c r="P5" s="563"/>
      <c r="Q5" s="564"/>
      <c r="S5" s="519"/>
      <c r="T5" s="519"/>
      <c r="U5" s="519"/>
      <c r="V5" s="519"/>
      <c r="W5" s="520"/>
    </row>
    <row r="6" spans="1:244" ht="18.75">
      <c r="B6" s="521" t="s">
        <v>11</v>
      </c>
      <c r="C6" s="522" t="s">
        <v>11</v>
      </c>
      <c r="D6" s="523"/>
      <c r="E6" s="523"/>
      <c r="F6" s="524"/>
      <c r="G6" s="525" t="s">
        <v>6</v>
      </c>
      <c r="H6" s="521" t="s">
        <v>11</v>
      </c>
      <c r="I6" s="525" t="s">
        <v>6</v>
      </c>
      <c r="J6" s="521" t="s">
        <v>11</v>
      </c>
      <c r="K6" s="525" t="s">
        <v>6</v>
      </c>
      <c r="L6" s="521" t="s">
        <v>11</v>
      </c>
      <c r="M6" s="525" t="s">
        <v>6</v>
      </c>
      <c r="N6" s="566" t="s">
        <v>11</v>
      </c>
      <c r="O6" s="558" t="s">
        <v>189</v>
      </c>
      <c r="P6" s="565" t="s">
        <v>11</v>
      </c>
      <c r="Q6" s="558" t="s">
        <v>189</v>
      </c>
      <c r="S6" s="526" t="s">
        <v>11</v>
      </c>
      <c r="T6" s="527" t="s">
        <v>11</v>
      </c>
      <c r="U6" s="526" t="s">
        <v>11</v>
      </c>
      <c r="V6" s="528" t="s">
        <v>11</v>
      </c>
      <c r="W6" s="526" t="s">
        <v>11</v>
      </c>
    </row>
    <row r="7" spans="1:244" ht="21">
      <c r="B7" s="529">
        <f>Data!A32</f>
        <v>0</v>
      </c>
      <c r="C7" s="530"/>
      <c r="D7" s="530"/>
      <c r="E7" s="530"/>
      <c r="F7" s="530"/>
      <c r="G7" s="531">
        <f>((C7+D7+E7+F7)/10^3/2)</f>
        <v>0</v>
      </c>
      <c r="H7" s="532">
        <f>(((-(B7/1000)*(C22-1.2))*((1/7950)-(1/8000)))*1000)/SQRT(3)</f>
        <v>0</v>
      </c>
      <c r="I7" s="531">
        <f>H7/SQRT(3)</f>
        <v>0</v>
      </c>
      <c r="J7" s="532">
        <f>Data!O9/2</f>
        <v>5.0000000000000001E-4</v>
      </c>
      <c r="K7" s="531">
        <f t="shared" ref="K7" si="0">J7/SQRT(3)</f>
        <v>2.886751345948129E-4</v>
      </c>
      <c r="L7" s="533" t="e">
        <f>Data!X32</f>
        <v>#DIV/0!</v>
      </c>
      <c r="M7" s="531" t="e">
        <f t="shared" ref="M7" si="1">L7/1</f>
        <v>#DIV/0!</v>
      </c>
      <c r="N7" s="556">
        <f>Data!E52</f>
        <v>0</v>
      </c>
      <c r="O7" s="557">
        <f>N7/(2*SQRT(3))</f>
        <v>0</v>
      </c>
      <c r="P7" s="567">
        <f>(4*(1*10^-6)*B7)</f>
        <v>0</v>
      </c>
      <c r="Q7" s="568">
        <f>P7/(2*SQRT(3))</f>
        <v>0</v>
      </c>
      <c r="S7" s="534" t="e">
        <f>SQRT(SUMSQ(G7,I7,K7,M7,O7,Q7))</f>
        <v>#DIV/0!</v>
      </c>
      <c r="T7" s="535" t="e">
        <f>M7/1</f>
        <v>#DIV/0!</v>
      </c>
      <c r="U7" s="536" t="e">
        <f>IF(T7=0,"∞",(S7^4/(T7^4/3)))</f>
        <v>#DIV/0!</v>
      </c>
      <c r="V7" s="537" t="e">
        <f>IF(U7="∞",2,_xlfn.T.INV.2T(0.0455,U7))</f>
        <v>#DIV/0!</v>
      </c>
      <c r="W7" s="538" t="e">
        <f>(S7*V7)</f>
        <v>#DIV/0!</v>
      </c>
    </row>
    <row r="8" spans="1:244" ht="21" customHeight="1">
      <c r="B8" s="529">
        <f>Data!A33</f>
        <v>60</v>
      </c>
      <c r="C8" s="530"/>
      <c r="D8" s="530"/>
      <c r="E8" s="530"/>
      <c r="F8" s="530"/>
      <c r="G8" s="531">
        <f>((C8+D8+E8+F8)/10^3/2)</f>
        <v>0</v>
      </c>
      <c r="H8" s="532">
        <f>(((-(B8/1000)*(C22-1.2))*((1/7950)-(1/8000)))*1000)/SQRT(3)</f>
        <v>6.0734847880922424E-7</v>
      </c>
      <c r="I8" s="531">
        <f>H8/SQRT(3)</f>
        <v>3.5065280773241536E-7</v>
      </c>
      <c r="J8" s="532">
        <f>Data!O9/2</f>
        <v>5.0000000000000001E-4</v>
      </c>
      <c r="K8" s="531">
        <f t="shared" ref="K8:K16" si="2">J8/SQRT(3)</f>
        <v>2.886751345948129E-4</v>
      </c>
      <c r="L8" s="533" t="e">
        <f>Data!X33</f>
        <v>#DIV/0!</v>
      </c>
      <c r="M8" s="531" t="e">
        <f t="shared" ref="M8:M16" si="3">L8/1</f>
        <v>#DIV/0!</v>
      </c>
      <c r="N8" s="556">
        <f>Data!E52</f>
        <v>0</v>
      </c>
      <c r="O8" s="557">
        <f t="shared" ref="O8:O17" si="4">N8/(2*SQRT(3))</f>
        <v>0</v>
      </c>
      <c r="P8" s="567">
        <f t="shared" ref="P8:P17" si="5">(4*(1*10^-6)*B8)</f>
        <v>2.3999999999999998E-4</v>
      </c>
      <c r="Q8" s="568">
        <f t="shared" ref="Q8:Q17" si="6">P8/(2*SQRT(3))</f>
        <v>6.9282032302755094E-5</v>
      </c>
      <c r="S8" s="534" t="e">
        <f t="shared" ref="S8:S17" si="7">SQRT(SUMSQ(G8,I8,K8,M8,O8,Q8))</f>
        <v>#DIV/0!</v>
      </c>
      <c r="T8" s="535" t="e">
        <f>M8/1</f>
        <v>#DIV/0!</v>
      </c>
      <c r="U8" s="536" t="e">
        <f t="shared" ref="U8:U17" si="8">IF(T8=0,"∞",(S8^4/(T8^4/3)))</f>
        <v>#DIV/0!</v>
      </c>
      <c r="V8" s="537" t="e">
        <f t="shared" ref="V8:V17" si="9">IF(U8="∞",2,_xlfn.T.INV.2T(0.0455,U8))</f>
        <v>#DIV/0!</v>
      </c>
      <c r="W8" s="538" t="e">
        <f>(S8*V8)</f>
        <v>#DIV/0!</v>
      </c>
    </row>
    <row r="9" spans="1:244" ht="21" customHeight="1">
      <c r="B9" s="529">
        <f>Data!A34</f>
        <v>120</v>
      </c>
      <c r="C9" s="530"/>
      <c r="D9" s="530"/>
      <c r="E9" s="530"/>
      <c r="F9" s="530"/>
      <c r="G9" s="531">
        <f t="shared" ref="G9:G17" si="10">((C9+D9+E9+F9)/10^3/2)</f>
        <v>0</v>
      </c>
      <c r="H9" s="532">
        <f>(((-(B9/1000)*(C22-1.2))*((1/7950)-(1/8000)))*1000)/SQRT(3)</f>
        <v>1.2146969576184485E-6</v>
      </c>
      <c r="I9" s="531">
        <f t="shared" ref="I9:I16" si="11">H9/SQRT(3)</f>
        <v>7.0130561546483072E-7</v>
      </c>
      <c r="J9" s="532">
        <f>J8</f>
        <v>5.0000000000000001E-4</v>
      </c>
      <c r="K9" s="531">
        <f t="shared" si="2"/>
        <v>2.886751345948129E-4</v>
      </c>
      <c r="L9" s="533" t="e">
        <f>Data!X34</f>
        <v>#DIV/0!</v>
      </c>
      <c r="M9" s="531" t="e">
        <f t="shared" si="3"/>
        <v>#DIV/0!</v>
      </c>
      <c r="N9" s="556">
        <f>Data!E52</f>
        <v>0</v>
      </c>
      <c r="O9" s="557">
        <f t="shared" si="4"/>
        <v>0</v>
      </c>
      <c r="P9" s="567">
        <f t="shared" si="5"/>
        <v>4.7999999999999996E-4</v>
      </c>
      <c r="Q9" s="568">
        <f t="shared" si="6"/>
        <v>1.3856406460551019E-4</v>
      </c>
      <c r="S9" s="534" t="e">
        <f t="shared" si="7"/>
        <v>#DIV/0!</v>
      </c>
      <c r="T9" s="535" t="e">
        <f>M9/1</f>
        <v>#DIV/0!</v>
      </c>
      <c r="U9" s="536" t="e">
        <f t="shared" si="8"/>
        <v>#DIV/0!</v>
      </c>
      <c r="V9" s="537" t="e">
        <f t="shared" si="9"/>
        <v>#DIV/0!</v>
      </c>
      <c r="W9" s="538" t="e">
        <f t="shared" ref="W9:W17" si="12">(S9*V9)</f>
        <v>#DIV/0!</v>
      </c>
    </row>
    <row r="10" spans="1:244" ht="21" customHeight="1">
      <c r="B10" s="529">
        <f>Data!A35</f>
        <v>180</v>
      </c>
      <c r="C10" s="530"/>
      <c r="D10" s="530"/>
      <c r="E10" s="530"/>
      <c r="F10" s="530"/>
      <c r="G10" s="531">
        <f t="shared" si="10"/>
        <v>0</v>
      </c>
      <c r="H10" s="532">
        <f>(((-(B10/1000)*(C22-1.2))*((1/7950)-(1/8000)))*1000)/SQRT(3)</f>
        <v>1.8220454364276726E-6</v>
      </c>
      <c r="I10" s="531">
        <f t="shared" si="11"/>
        <v>1.0519584231972459E-6</v>
      </c>
      <c r="J10" s="532">
        <f t="shared" ref="J10:J17" si="13">J9</f>
        <v>5.0000000000000001E-4</v>
      </c>
      <c r="K10" s="531">
        <f t="shared" si="2"/>
        <v>2.886751345948129E-4</v>
      </c>
      <c r="L10" s="533" t="e">
        <f>Data!X35</f>
        <v>#DIV/0!</v>
      </c>
      <c r="M10" s="531" t="e">
        <f t="shared" si="3"/>
        <v>#DIV/0!</v>
      </c>
      <c r="N10" s="556">
        <f>Data!E52</f>
        <v>0</v>
      </c>
      <c r="O10" s="557">
        <f t="shared" si="4"/>
        <v>0</v>
      </c>
      <c r="P10" s="567">
        <f t="shared" si="5"/>
        <v>7.1999999999999994E-4</v>
      </c>
      <c r="Q10" s="568">
        <f t="shared" si="6"/>
        <v>2.0784609690826527E-4</v>
      </c>
      <c r="S10" s="534" t="e">
        <f t="shared" si="7"/>
        <v>#DIV/0!</v>
      </c>
      <c r="T10" s="535" t="e">
        <f>M10/1</f>
        <v>#DIV/0!</v>
      </c>
      <c r="U10" s="536" t="e">
        <f t="shared" si="8"/>
        <v>#DIV/0!</v>
      </c>
      <c r="V10" s="537" t="e">
        <f t="shared" si="9"/>
        <v>#DIV/0!</v>
      </c>
      <c r="W10" s="538" t="e">
        <f t="shared" si="12"/>
        <v>#DIV/0!</v>
      </c>
    </row>
    <row r="11" spans="1:244" ht="21" customHeight="1">
      <c r="B11" s="529">
        <f>Data!A36</f>
        <v>240</v>
      </c>
      <c r="C11" s="530"/>
      <c r="D11" s="530"/>
      <c r="E11" s="530"/>
      <c r="F11" s="530"/>
      <c r="G11" s="531">
        <f t="shared" si="10"/>
        <v>0</v>
      </c>
      <c r="H11" s="532">
        <f>(((-(B11/1000)*(C22-1.2))*((1/7950)-(1/8000)))*1000)/SQRT(3)</f>
        <v>2.4293939152368969E-6</v>
      </c>
      <c r="I11" s="531">
        <f t="shared" si="11"/>
        <v>1.4026112309296614E-6</v>
      </c>
      <c r="J11" s="532">
        <f t="shared" si="13"/>
        <v>5.0000000000000001E-4</v>
      </c>
      <c r="K11" s="531">
        <f t="shared" si="2"/>
        <v>2.886751345948129E-4</v>
      </c>
      <c r="L11" s="533" t="e">
        <f>Data!X36</f>
        <v>#DIV/0!</v>
      </c>
      <c r="M11" s="531" t="e">
        <f t="shared" si="3"/>
        <v>#DIV/0!</v>
      </c>
      <c r="N11" s="556">
        <f>Data!E52</f>
        <v>0</v>
      </c>
      <c r="O11" s="557">
        <f t="shared" si="4"/>
        <v>0</v>
      </c>
      <c r="P11" s="567">
        <f t="shared" si="5"/>
        <v>9.5999999999999992E-4</v>
      </c>
      <c r="Q11" s="568">
        <f t="shared" si="6"/>
        <v>2.7712812921102038E-4</v>
      </c>
      <c r="S11" s="534" t="e">
        <f t="shared" si="7"/>
        <v>#DIV/0!</v>
      </c>
      <c r="T11" s="535" t="e">
        <f>M11/1</f>
        <v>#DIV/0!</v>
      </c>
      <c r="U11" s="536" t="e">
        <f t="shared" si="8"/>
        <v>#DIV/0!</v>
      </c>
      <c r="V11" s="537" t="e">
        <f t="shared" si="9"/>
        <v>#DIV/0!</v>
      </c>
      <c r="W11" s="538" t="e">
        <f t="shared" si="12"/>
        <v>#DIV/0!</v>
      </c>
    </row>
    <row r="12" spans="1:244" ht="21" customHeight="1">
      <c r="B12" s="529">
        <f>Data!A37</f>
        <v>300</v>
      </c>
      <c r="C12" s="530"/>
      <c r="D12" s="530"/>
      <c r="E12" s="530"/>
      <c r="F12" s="530"/>
      <c r="G12" s="531">
        <f t="shared" si="10"/>
        <v>0</v>
      </c>
      <c r="H12" s="532">
        <f>(((-(B12/1000)*(C22-1.2))*((1/7950)-(1/8000)))*1000)/SQRT(3)</f>
        <v>3.0367423940461213E-6</v>
      </c>
      <c r="I12" s="531">
        <f t="shared" si="11"/>
        <v>1.7532640386620767E-6</v>
      </c>
      <c r="J12" s="532">
        <f t="shared" si="13"/>
        <v>5.0000000000000001E-4</v>
      </c>
      <c r="K12" s="531">
        <f t="shared" si="2"/>
        <v>2.886751345948129E-4</v>
      </c>
      <c r="L12" s="533" t="e">
        <f>Data!X37</f>
        <v>#DIV/0!</v>
      </c>
      <c r="M12" s="531" t="e">
        <f t="shared" si="3"/>
        <v>#DIV/0!</v>
      </c>
      <c r="N12" s="556">
        <f>Data!E52</f>
        <v>0</v>
      </c>
      <c r="O12" s="557">
        <f t="shared" si="4"/>
        <v>0</v>
      </c>
      <c r="P12" s="567">
        <f t="shared" si="5"/>
        <v>1.1999999999999999E-3</v>
      </c>
      <c r="Q12" s="568">
        <f t="shared" si="6"/>
        <v>3.4641016151377546E-4</v>
      </c>
      <c r="S12" s="534" t="e">
        <f t="shared" si="7"/>
        <v>#DIV/0!</v>
      </c>
      <c r="T12" s="535" t="e">
        <f>M12/1</f>
        <v>#DIV/0!</v>
      </c>
      <c r="U12" s="536" t="e">
        <f t="shared" si="8"/>
        <v>#DIV/0!</v>
      </c>
      <c r="V12" s="537" t="e">
        <f t="shared" si="9"/>
        <v>#DIV/0!</v>
      </c>
      <c r="W12" s="538" t="e">
        <f t="shared" si="12"/>
        <v>#DIV/0!</v>
      </c>
    </row>
    <row r="13" spans="1:244" ht="21" customHeight="1">
      <c r="B13" s="529">
        <f>Data!A38</f>
        <v>360</v>
      </c>
      <c r="C13" s="530"/>
      <c r="D13" s="530"/>
      <c r="E13" s="530"/>
      <c r="F13" s="530"/>
      <c r="G13" s="531">
        <f t="shared" si="10"/>
        <v>0</v>
      </c>
      <c r="H13" s="532">
        <f>(((-(B13/1000)*(C22-1.2))*((1/7950)-(1/8000)))*1000)/SQRT(3)</f>
        <v>3.6440908728553452E-6</v>
      </c>
      <c r="I13" s="531">
        <f t="shared" si="11"/>
        <v>2.1039168463944918E-6</v>
      </c>
      <c r="J13" s="532">
        <f t="shared" si="13"/>
        <v>5.0000000000000001E-4</v>
      </c>
      <c r="K13" s="531">
        <f t="shared" si="2"/>
        <v>2.886751345948129E-4</v>
      </c>
      <c r="L13" s="533" t="e">
        <f>Data!X38</f>
        <v>#DIV/0!</v>
      </c>
      <c r="M13" s="531" t="e">
        <f t="shared" si="3"/>
        <v>#DIV/0!</v>
      </c>
      <c r="N13" s="556">
        <f>Data!E52</f>
        <v>0</v>
      </c>
      <c r="O13" s="557">
        <f t="shared" si="4"/>
        <v>0</v>
      </c>
      <c r="P13" s="567">
        <f t="shared" si="5"/>
        <v>1.4399999999999999E-3</v>
      </c>
      <c r="Q13" s="568">
        <f t="shared" si="6"/>
        <v>4.1569219381653054E-4</v>
      </c>
      <c r="S13" s="534" t="e">
        <f t="shared" si="7"/>
        <v>#DIV/0!</v>
      </c>
      <c r="T13" s="535" t="e">
        <f>M13/1</f>
        <v>#DIV/0!</v>
      </c>
      <c r="U13" s="536" t="e">
        <f t="shared" si="8"/>
        <v>#DIV/0!</v>
      </c>
      <c r="V13" s="537" t="e">
        <f t="shared" si="9"/>
        <v>#DIV/0!</v>
      </c>
      <c r="W13" s="538" t="e">
        <f t="shared" si="12"/>
        <v>#DIV/0!</v>
      </c>
    </row>
    <row r="14" spans="1:244" ht="21" customHeight="1">
      <c r="B14" s="529">
        <f>Data!A39</f>
        <v>420</v>
      </c>
      <c r="C14" s="530"/>
      <c r="D14" s="530"/>
      <c r="E14" s="530"/>
      <c r="F14" s="530"/>
      <c r="G14" s="531">
        <f t="shared" si="10"/>
        <v>0</v>
      </c>
      <c r="H14" s="532">
        <f>(((-(B14/1000)*(C22-1.2))*((1/7950)-(1/8000)))*1000)/SQRT(3)</f>
        <v>4.2514393516645691E-6</v>
      </c>
      <c r="I14" s="531">
        <f t="shared" si="11"/>
        <v>2.4545696541269071E-6</v>
      </c>
      <c r="J14" s="532">
        <f t="shared" si="13"/>
        <v>5.0000000000000001E-4</v>
      </c>
      <c r="K14" s="531">
        <f t="shared" si="2"/>
        <v>2.886751345948129E-4</v>
      </c>
      <c r="L14" s="533" t="e">
        <f>Data!X39</f>
        <v>#DIV/0!</v>
      </c>
      <c r="M14" s="531" t="e">
        <f t="shared" si="3"/>
        <v>#DIV/0!</v>
      </c>
      <c r="N14" s="556">
        <f>Data!E52</f>
        <v>0</v>
      </c>
      <c r="O14" s="557">
        <f t="shared" si="4"/>
        <v>0</v>
      </c>
      <c r="P14" s="567">
        <f t="shared" si="5"/>
        <v>1.6799999999999999E-3</v>
      </c>
      <c r="Q14" s="568">
        <f t="shared" si="6"/>
        <v>4.8497422611928562E-4</v>
      </c>
      <c r="S14" s="534" t="e">
        <f t="shared" si="7"/>
        <v>#DIV/0!</v>
      </c>
      <c r="T14" s="535" t="e">
        <f>M14/1</f>
        <v>#DIV/0!</v>
      </c>
      <c r="U14" s="536" t="e">
        <f t="shared" si="8"/>
        <v>#DIV/0!</v>
      </c>
      <c r="V14" s="537" t="e">
        <f t="shared" si="9"/>
        <v>#DIV/0!</v>
      </c>
      <c r="W14" s="538" t="e">
        <f t="shared" si="12"/>
        <v>#DIV/0!</v>
      </c>
    </row>
    <row r="15" spans="1:244" ht="21" customHeight="1">
      <c r="B15" s="529">
        <f>Data!A40</f>
        <v>480</v>
      </c>
      <c r="C15" s="530"/>
      <c r="D15" s="530"/>
      <c r="E15" s="530"/>
      <c r="F15" s="530"/>
      <c r="G15" s="531">
        <f t="shared" si="10"/>
        <v>0</v>
      </c>
      <c r="H15" s="532">
        <f>(((-(B15/1000)*(C22-1.2))*((1/7950)-(1/8000)))*1000)/SQRT(3)</f>
        <v>4.8587878304737939E-6</v>
      </c>
      <c r="I15" s="531">
        <f t="shared" si="11"/>
        <v>2.8052224618593229E-6</v>
      </c>
      <c r="J15" s="532">
        <f t="shared" si="13"/>
        <v>5.0000000000000001E-4</v>
      </c>
      <c r="K15" s="531">
        <f t="shared" si="2"/>
        <v>2.886751345948129E-4</v>
      </c>
      <c r="L15" s="533" t="e">
        <f>Data!X40</f>
        <v>#DIV/0!</v>
      </c>
      <c r="M15" s="531" t="e">
        <f t="shared" si="3"/>
        <v>#DIV/0!</v>
      </c>
      <c r="N15" s="556">
        <f>Data!E52</f>
        <v>0</v>
      </c>
      <c r="O15" s="557">
        <f t="shared" si="4"/>
        <v>0</v>
      </c>
      <c r="P15" s="567">
        <f t="shared" si="5"/>
        <v>1.9199999999999998E-3</v>
      </c>
      <c r="Q15" s="568">
        <f t="shared" si="6"/>
        <v>5.5425625842204075E-4</v>
      </c>
      <c r="S15" s="534" t="e">
        <f t="shared" si="7"/>
        <v>#DIV/0!</v>
      </c>
      <c r="T15" s="535" t="e">
        <f>M15/1</f>
        <v>#DIV/0!</v>
      </c>
      <c r="U15" s="536" t="e">
        <f t="shared" si="8"/>
        <v>#DIV/0!</v>
      </c>
      <c r="V15" s="537" t="e">
        <f t="shared" si="9"/>
        <v>#DIV/0!</v>
      </c>
      <c r="W15" s="538" t="e">
        <f t="shared" si="12"/>
        <v>#DIV/0!</v>
      </c>
    </row>
    <row r="16" spans="1:244" ht="21" customHeight="1">
      <c r="B16" s="529">
        <f>Data!A41</f>
        <v>540</v>
      </c>
      <c r="C16" s="530"/>
      <c r="D16" s="530"/>
      <c r="E16" s="530"/>
      <c r="F16" s="530"/>
      <c r="G16" s="531">
        <f t="shared" si="10"/>
        <v>0</v>
      </c>
      <c r="H16" s="532">
        <f>(((-(B16/1000)*(C22-1.2))*((1/7950)-(1/8000)))*1000)/SQRT(3)</f>
        <v>5.4661363092830186E-6</v>
      </c>
      <c r="I16" s="531">
        <f t="shared" si="11"/>
        <v>3.1558752695917386E-6</v>
      </c>
      <c r="J16" s="532">
        <f t="shared" si="13"/>
        <v>5.0000000000000001E-4</v>
      </c>
      <c r="K16" s="531">
        <f t="shared" si="2"/>
        <v>2.886751345948129E-4</v>
      </c>
      <c r="L16" s="533" t="e">
        <f>Data!X41</f>
        <v>#DIV/0!</v>
      </c>
      <c r="M16" s="531" t="e">
        <f t="shared" si="3"/>
        <v>#DIV/0!</v>
      </c>
      <c r="N16" s="556">
        <f>Data!E52</f>
        <v>0</v>
      </c>
      <c r="O16" s="557">
        <f t="shared" si="4"/>
        <v>0</v>
      </c>
      <c r="P16" s="567">
        <f t="shared" si="5"/>
        <v>2.16E-3</v>
      </c>
      <c r="Q16" s="568">
        <f t="shared" si="6"/>
        <v>6.2353829072479589E-4</v>
      </c>
      <c r="S16" s="534" t="e">
        <f t="shared" si="7"/>
        <v>#DIV/0!</v>
      </c>
      <c r="T16" s="535" t="e">
        <f>M16/1</f>
        <v>#DIV/0!</v>
      </c>
      <c r="U16" s="536" t="e">
        <f t="shared" si="8"/>
        <v>#DIV/0!</v>
      </c>
      <c r="V16" s="537" t="e">
        <f t="shared" si="9"/>
        <v>#DIV/0!</v>
      </c>
      <c r="W16" s="538" t="e">
        <f t="shared" si="12"/>
        <v>#DIV/0!</v>
      </c>
    </row>
    <row r="17" spans="2:25" ht="21" customHeight="1">
      <c r="B17" s="529">
        <f>Data!A42</f>
        <v>600</v>
      </c>
      <c r="C17" s="530"/>
      <c r="D17" s="530"/>
      <c r="E17" s="530"/>
      <c r="F17" s="530"/>
      <c r="G17" s="531">
        <f t="shared" si="10"/>
        <v>0</v>
      </c>
      <c r="H17" s="532">
        <f>(((-(B17/1000)*(C22-1.2))*((1/7950)-(1/8000)))*1000)/SQRT(3)</f>
        <v>6.0734847880922426E-6</v>
      </c>
      <c r="I17" s="531">
        <f t="shared" ref="I17" si="14">H17/SQRT(3)</f>
        <v>3.5065280773241535E-6</v>
      </c>
      <c r="J17" s="532">
        <f t="shared" si="13"/>
        <v>5.0000000000000001E-4</v>
      </c>
      <c r="K17" s="531">
        <f t="shared" ref="K17" si="15">J17/SQRT(3)</f>
        <v>2.886751345948129E-4</v>
      </c>
      <c r="L17" s="533" t="e">
        <f>Data!X42</f>
        <v>#DIV/0!</v>
      </c>
      <c r="M17" s="531" t="e">
        <f t="shared" ref="M17" si="16">L17/1</f>
        <v>#DIV/0!</v>
      </c>
      <c r="N17" s="556">
        <f>Data!E52</f>
        <v>0</v>
      </c>
      <c r="O17" s="557">
        <f t="shared" si="4"/>
        <v>0</v>
      </c>
      <c r="P17" s="567">
        <f t="shared" si="5"/>
        <v>2.3999999999999998E-3</v>
      </c>
      <c r="Q17" s="568">
        <f t="shared" si="6"/>
        <v>6.9282032302755091E-4</v>
      </c>
      <c r="S17" s="534" t="e">
        <f t="shared" si="7"/>
        <v>#DIV/0!</v>
      </c>
      <c r="T17" s="535" t="e">
        <f>M17/1</f>
        <v>#DIV/0!</v>
      </c>
      <c r="U17" s="536" t="e">
        <f t="shared" si="8"/>
        <v>#DIV/0!</v>
      </c>
      <c r="V17" s="537" t="e">
        <f t="shared" si="9"/>
        <v>#DIV/0!</v>
      </c>
      <c r="W17" s="538" t="e">
        <f t="shared" si="12"/>
        <v>#DIV/0!</v>
      </c>
    </row>
    <row r="18" spans="2:25" ht="23.25">
      <c r="B18" s="539"/>
      <c r="C18" s="540"/>
      <c r="D18" s="539"/>
      <c r="E18" s="540"/>
      <c r="F18" s="540"/>
      <c r="G18" s="540"/>
      <c r="H18" s="541"/>
      <c r="I18" s="542"/>
      <c r="J18" s="541"/>
      <c r="K18" s="542"/>
      <c r="L18" s="541"/>
      <c r="M18" s="542"/>
      <c r="N18" s="543"/>
      <c r="O18" s="543"/>
      <c r="P18" s="543"/>
      <c r="Q18" s="543"/>
      <c r="S18" s="498"/>
    </row>
    <row r="19" spans="2:25" ht="21">
      <c r="B19" s="266" t="s">
        <v>181</v>
      </c>
      <c r="C19" s="262">
        <f>Data!R3</f>
        <v>23</v>
      </c>
      <c r="D19" s="263"/>
      <c r="E19" s="263"/>
      <c r="F19" s="264"/>
      <c r="G19" s="264"/>
      <c r="H19" s="264"/>
      <c r="I19" s="262"/>
      <c r="J19" s="265"/>
      <c r="K19" s="263"/>
      <c r="L19" s="264"/>
      <c r="M19" s="264"/>
      <c r="N19" s="265"/>
      <c r="O19" s="264"/>
      <c r="P19" s="264"/>
      <c r="Q19" s="264"/>
      <c r="R19" s="261"/>
      <c r="S19" s="261"/>
      <c r="T19" s="261"/>
      <c r="U19" s="261"/>
      <c r="V19" s="261"/>
      <c r="W19" s="260"/>
      <c r="X19" s="266"/>
      <c r="Y19" s="262"/>
    </row>
    <row r="20" spans="2:25" ht="21">
      <c r="B20" s="261" t="s">
        <v>182</v>
      </c>
      <c r="C20" s="262">
        <f>Data!U3</f>
        <v>50</v>
      </c>
      <c r="D20" s="263"/>
      <c r="E20" s="267"/>
      <c r="F20" s="268"/>
      <c r="G20" s="268"/>
      <c r="H20" s="268"/>
      <c r="I20" s="262"/>
      <c r="J20" s="265"/>
      <c r="K20" s="263"/>
      <c r="L20" s="268"/>
      <c r="M20" s="268"/>
      <c r="N20" s="269"/>
      <c r="O20" s="268"/>
      <c r="P20" s="268"/>
      <c r="Q20" s="268"/>
      <c r="R20" s="261"/>
      <c r="S20" s="261"/>
      <c r="T20" s="261"/>
      <c r="U20" s="261"/>
      <c r="V20" s="261"/>
      <c r="W20" s="261"/>
      <c r="X20" s="261"/>
      <c r="Y20" s="262"/>
    </row>
    <row r="21" spans="2:25" ht="21">
      <c r="B21" s="262" t="s">
        <v>183</v>
      </c>
      <c r="C21" s="270" t="str">
        <f>Data!D9&amp;"-"&amp;Data!G9&amp;" g."</f>
        <v>0-600 g.</v>
      </c>
      <c r="D21" s="260" t="s">
        <v>184</v>
      </c>
      <c r="E21" s="271">
        <f>Data!O9</f>
        <v>1E-3</v>
      </c>
      <c r="F21" s="270" t="s">
        <v>185</v>
      </c>
      <c r="G21" s="268"/>
      <c r="H21" s="268"/>
      <c r="I21" s="262"/>
      <c r="J21" s="263"/>
      <c r="K21" s="263"/>
      <c r="L21" s="268"/>
      <c r="M21" s="268"/>
      <c r="N21" s="269"/>
      <c r="O21" s="268"/>
      <c r="P21" s="268"/>
      <c r="Q21" s="268"/>
      <c r="R21" s="261"/>
      <c r="S21" s="261"/>
      <c r="T21" s="261"/>
      <c r="U21" s="261"/>
      <c r="V21" s="261"/>
      <c r="W21" s="261"/>
      <c r="X21" s="260"/>
      <c r="Y21" s="262"/>
    </row>
    <row r="22" spans="2:25" ht="23.25">
      <c r="B22" s="569" t="s">
        <v>186</v>
      </c>
      <c r="C22" s="262">
        <f>((0.34848*1006.1)-((0.009*C20)*(EXP(0.061*C19))))/(273.15+C19)</f>
        <v>1.1776984814282181</v>
      </c>
      <c r="D22" s="539"/>
      <c r="E22" s="540"/>
      <c r="F22" s="540"/>
      <c r="G22" s="540"/>
      <c r="H22" s="541"/>
      <c r="I22" s="542"/>
      <c r="J22" s="541"/>
      <c r="K22" s="542"/>
      <c r="L22" s="541"/>
      <c r="M22" s="542"/>
      <c r="N22" s="543"/>
      <c r="O22" s="543"/>
      <c r="P22" s="543"/>
      <c r="Q22" s="543"/>
      <c r="S22" s="498"/>
    </row>
    <row r="23" spans="2:25" ht="23.25">
      <c r="B23" s="544"/>
      <c r="C23" s="544"/>
      <c r="D23" s="544"/>
      <c r="E23" s="544"/>
      <c r="F23" s="544"/>
      <c r="G23" s="545"/>
      <c r="H23" s="541"/>
      <c r="I23" s="542"/>
      <c r="J23" s="541"/>
      <c r="K23" s="542"/>
      <c r="L23" s="541"/>
      <c r="M23" s="542"/>
      <c r="N23" s="543"/>
      <c r="O23" s="543"/>
      <c r="P23" s="543"/>
      <c r="Q23" s="543"/>
      <c r="S23" s="498"/>
    </row>
    <row r="24" spans="2:25" ht="23.25">
      <c r="B24" s="544"/>
      <c r="C24" s="544"/>
      <c r="D24" s="544"/>
      <c r="E24" s="544"/>
      <c r="F24" s="544"/>
      <c r="G24" s="545"/>
      <c r="H24" s="541"/>
      <c r="I24" s="542"/>
      <c r="J24" s="541"/>
      <c r="K24" s="542"/>
      <c r="L24" s="541"/>
      <c r="M24" s="542"/>
      <c r="N24" s="543"/>
      <c r="O24" s="543"/>
      <c r="P24" s="543"/>
      <c r="Q24" s="543"/>
      <c r="R24" s="543"/>
    </row>
    <row r="25" spans="2:25" ht="23.25">
      <c r="B25" s="544"/>
      <c r="C25" s="544"/>
      <c r="D25" s="544"/>
      <c r="E25" s="544"/>
      <c r="F25" s="544"/>
      <c r="G25" s="545"/>
      <c r="H25" s="541"/>
      <c r="I25" s="542"/>
      <c r="J25" s="541"/>
      <c r="K25" s="542"/>
      <c r="L25" s="541"/>
      <c r="M25" s="542"/>
      <c r="N25" s="543"/>
      <c r="O25" s="543"/>
      <c r="P25" s="543"/>
      <c r="Q25" s="543"/>
      <c r="R25" s="543"/>
    </row>
    <row r="26" spans="2:25" ht="23.25">
      <c r="B26" s="544"/>
      <c r="C26" s="544"/>
      <c r="D26" s="544"/>
      <c r="E26" s="544"/>
      <c r="F26" s="544"/>
      <c r="G26" s="545"/>
      <c r="H26" s="541"/>
      <c r="I26" s="542"/>
      <c r="J26" s="543"/>
      <c r="K26" s="543"/>
      <c r="L26" s="543"/>
      <c r="M26" s="543"/>
      <c r="N26" s="543"/>
      <c r="O26" s="543"/>
      <c r="P26" s="543"/>
      <c r="Q26" s="543"/>
      <c r="R26" s="543"/>
    </row>
    <row r="27" spans="2:25" ht="23.25">
      <c r="B27" s="544"/>
      <c r="C27" s="544"/>
      <c r="D27" s="544"/>
      <c r="E27" s="544"/>
      <c r="F27" s="544"/>
      <c r="G27" s="545"/>
      <c r="H27" s="541"/>
      <c r="I27" s="542"/>
      <c r="J27" s="543"/>
      <c r="K27" s="543"/>
      <c r="L27" s="543"/>
      <c r="M27" s="543"/>
      <c r="N27" s="543"/>
      <c r="O27" s="543"/>
      <c r="P27" s="543"/>
      <c r="Q27" s="543"/>
      <c r="R27" s="543"/>
    </row>
    <row r="28" spans="2:25" ht="23.25">
      <c r="B28" s="544"/>
      <c r="C28" s="544"/>
      <c r="D28" s="544"/>
      <c r="E28" s="544"/>
      <c r="F28" s="544"/>
      <c r="G28" s="545"/>
      <c r="H28" s="541"/>
      <c r="I28" s="542"/>
      <c r="J28" s="543"/>
      <c r="K28" s="543"/>
      <c r="L28" s="543"/>
      <c r="M28" s="543"/>
      <c r="N28" s="543"/>
      <c r="O28" s="543"/>
      <c r="P28" s="543"/>
      <c r="Q28" s="543"/>
      <c r="R28" s="543"/>
    </row>
    <row r="29" spans="2:25" ht="23.25">
      <c r="B29" s="544"/>
      <c r="C29" s="544"/>
      <c r="D29" s="544"/>
      <c r="E29" s="544"/>
      <c r="F29" s="544"/>
      <c r="G29" s="545"/>
      <c r="H29" s="541"/>
      <c r="I29" s="542"/>
      <c r="J29" s="543"/>
      <c r="K29" s="543"/>
      <c r="L29" s="543"/>
      <c r="M29" s="543"/>
      <c r="N29" s="543"/>
      <c r="O29" s="543"/>
      <c r="P29" s="543"/>
      <c r="Q29" s="543"/>
      <c r="R29" s="543"/>
    </row>
    <row r="30" spans="2:25" ht="23.25">
      <c r="B30" s="544"/>
      <c r="C30" s="544"/>
      <c r="D30" s="544"/>
      <c r="E30" s="544"/>
      <c r="F30" s="544"/>
      <c r="G30" s="545"/>
      <c r="H30" s="541"/>
      <c r="I30" s="542"/>
      <c r="J30" s="543"/>
      <c r="K30" s="543"/>
      <c r="L30" s="543"/>
      <c r="M30" s="543"/>
      <c r="N30" s="543"/>
      <c r="O30" s="543"/>
      <c r="P30" s="543"/>
      <c r="Q30" s="543"/>
      <c r="R30" s="543"/>
    </row>
    <row r="31" spans="2:25" ht="23.25">
      <c r="B31" s="544"/>
      <c r="C31" s="544"/>
      <c r="D31" s="544"/>
      <c r="E31" s="544"/>
      <c r="F31" s="544"/>
      <c r="G31" s="545"/>
      <c r="H31" s="541"/>
      <c r="I31" s="542"/>
      <c r="J31" s="543"/>
      <c r="K31" s="543"/>
      <c r="L31" s="543"/>
      <c r="M31" s="543"/>
      <c r="N31" s="543"/>
      <c r="O31" s="543"/>
      <c r="P31" s="543"/>
      <c r="Q31" s="543"/>
      <c r="R31" s="543"/>
    </row>
    <row r="32" spans="2:25">
      <c r="B32" s="544"/>
      <c r="C32" s="544"/>
      <c r="D32" s="544"/>
      <c r="E32" s="544"/>
      <c r="F32" s="544"/>
      <c r="G32" s="545"/>
      <c r="H32" s="543"/>
      <c r="I32" s="543"/>
      <c r="J32" s="543"/>
      <c r="K32" s="543"/>
      <c r="L32" s="543"/>
      <c r="M32" s="543"/>
      <c r="N32" s="543"/>
      <c r="O32" s="543"/>
      <c r="P32" s="543"/>
      <c r="Q32" s="543"/>
      <c r="R32" s="543"/>
    </row>
    <row r="33" spans="2:18">
      <c r="B33" s="544"/>
      <c r="C33" s="544"/>
      <c r="D33" s="544"/>
      <c r="E33" s="544"/>
      <c r="F33" s="544"/>
      <c r="G33" s="545"/>
      <c r="H33" s="543"/>
      <c r="I33" s="543"/>
      <c r="J33" s="543"/>
      <c r="K33" s="543"/>
      <c r="L33" s="543"/>
      <c r="M33" s="543"/>
      <c r="N33" s="543"/>
      <c r="O33" s="543"/>
      <c r="P33" s="543"/>
      <c r="Q33" s="543"/>
      <c r="R33" s="543"/>
    </row>
    <row r="34" spans="2:18">
      <c r="B34" s="544"/>
      <c r="C34" s="544"/>
      <c r="D34" s="544"/>
      <c r="E34" s="544"/>
      <c r="F34" s="544"/>
      <c r="G34" s="545"/>
      <c r="H34" s="543"/>
      <c r="I34" s="543"/>
      <c r="J34" s="543"/>
      <c r="K34" s="543"/>
      <c r="L34" s="543"/>
      <c r="M34" s="543"/>
      <c r="N34" s="543"/>
      <c r="O34" s="543"/>
      <c r="P34" s="543"/>
      <c r="Q34" s="543"/>
      <c r="R34" s="543"/>
    </row>
    <row r="35" spans="2:18">
      <c r="B35" s="544"/>
      <c r="C35" s="544"/>
      <c r="D35" s="544"/>
      <c r="E35" s="544"/>
      <c r="F35" s="544"/>
      <c r="G35" s="545"/>
      <c r="H35" s="543"/>
      <c r="I35" s="543"/>
      <c r="J35" s="543"/>
      <c r="K35" s="543"/>
      <c r="L35" s="543"/>
      <c r="M35" s="543"/>
      <c r="N35" s="543"/>
      <c r="O35" s="543"/>
      <c r="P35" s="543"/>
      <c r="Q35" s="543"/>
      <c r="R35" s="543"/>
    </row>
    <row r="36" spans="2:18">
      <c r="B36" s="544"/>
      <c r="C36" s="544"/>
      <c r="D36" s="544"/>
      <c r="E36" s="544"/>
      <c r="F36" s="544"/>
      <c r="G36" s="545"/>
      <c r="H36" s="543"/>
      <c r="I36" s="543"/>
      <c r="J36" s="543"/>
      <c r="K36" s="543"/>
      <c r="L36" s="543"/>
      <c r="M36" s="543"/>
      <c r="N36" s="543"/>
      <c r="O36" s="543"/>
      <c r="P36" s="543"/>
      <c r="Q36" s="543"/>
      <c r="R36" s="543"/>
    </row>
    <row r="37" spans="2:18">
      <c r="B37" s="544"/>
      <c r="C37" s="544"/>
      <c r="D37" s="544"/>
      <c r="E37" s="544"/>
      <c r="F37" s="544"/>
      <c r="G37" s="545"/>
      <c r="H37" s="543"/>
      <c r="I37" s="543"/>
      <c r="J37" s="543"/>
      <c r="K37" s="543"/>
      <c r="L37" s="543"/>
      <c r="M37" s="543"/>
      <c r="N37" s="543"/>
      <c r="O37" s="543"/>
      <c r="P37" s="543"/>
      <c r="Q37" s="543"/>
      <c r="R37" s="543"/>
    </row>
    <row r="38" spans="2:18">
      <c r="B38" s="544"/>
      <c r="C38" s="544"/>
      <c r="D38" s="544"/>
      <c r="E38" s="544"/>
      <c r="F38" s="544"/>
      <c r="G38" s="545"/>
      <c r="H38" s="543"/>
      <c r="I38" s="543"/>
      <c r="J38" s="543"/>
      <c r="K38" s="543"/>
      <c r="L38" s="543"/>
      <c r="M38" s="543"/>
      <c r="N38" s="543"/>
      <c r="O38" s="543"/>
      <c r="P38" s="543"/>
      <c r="Q38" s="543"/>
      <c r="R38" s="543"/>
    </row>
    <row r="39" spans="2:18">
      <c r="B39" s="544"/>
      <c r="C39" s="544"/>
      <c r="D39" s="544"/>
      <c r="E39" s="544"/>
      <c r="F39" s="544"/>
      <c r="G39" s="545"/>
      <c r="H39" s="543"/>
      <c r="I39" s="543"/>
      <c r="J39" s="543"/>
      <c r="K39" s="543"/>
      <c r="L39" s="543"/>
      <c r="M39" s="543"/>
      <c r="N39" s="543"/>
      <c r="O39" s="543"/>
      <c r="P39" s="543"/>
      <c r="Q39" s="543"/>
      <c r="R39" s="543"/>
    </row>
    <row r="40" spans="2:18">
      <c r="B40" s="544"/>
      <c r="C40" s="544"/>
      <c r="D40" s="544"/>
      <c r="E40" s="544"/>
      <c r="F40" s="544"/>
      <c r="G40" s="545"/>
      <c r="H40" s="543"/>
      <c r="I40" s="543"/>
      <c r="J40" s="543"/>
      <c r="K40" s="543"/>
      <c r="L40" s="543"/>
      <c r="M40" s="543"/>
      <c r="N40" s="543"/>
      <c r="O40" s="543"/>
      <c r="P40" s="543"/>
      <c r="Q40" s="543"/>
      <c r="R40" s="543"/>
    </row>
    <row r="41" spans="2:18">
      <c r="B41" s="544"/>
      <c r="C41" s="544"/>
      <c r="D41" s="544"/>
      <c r="E41" s="544"/>
      <c r="F41" s="544"/>
      <c r="G41" s="545"/>
      <c r="H41" s="543"/>
      <c r="I41" s="543"/>
      <c r="J41" s="543"/>
      <c r="K41" s="543"/>
      <c r="L41" s="543"/>
      <c r="M41" s="543"/>
      <c r="N41" s="543"/>
      <c r="O41" s="543"/>
      <c r="P41" s="543"/>
      <c r="Q41" s="543"/>
      <c r="R41" s="543"/>
    </row>
    <row r="42" spans="2:18">
      <c r="B42" s="544"/>
      <c r="C42" s="544"/>
      <c r="D42" s="544"/>
      <c r="E42" s="544"/>
      <c r="F42" s="544"/>
      <c r="G42" s="545"/>
      <c r="H42" s="543"/>
      <c r="I42" s="543"/>
      <c r="J42" s="543"/>
      <c r="K42" s="543"/>
      <c r="L42" s="543"/>
      <c r="M42" s="543"/>
      <c r="N42" s="543"/>
      <c r="O42" s="543"/>
      <c r="P42" s="543"/>
      <c r="Q42" s="543"/>
      <c r="R42" s="543"/>
    </row>
    <row r="43" spans="2:18">
      <c r="B43" s="544"/>
      <c r="C43" s="544"/>
      <c r="D43" s="544"/>
      <c r="E43" s="544"/>
      <c r="F43" s="544"/>
      <c r="G43" s="545"/>
      <c r="H43" s="543"/>
      <c r="I43" s="543"/>
      <c r="J43" s="543"/>
      <c r="K43" s="543"/>
      <c r="L43" s="543"/>
      <c r="M43" s="543"/>
      <c r="N43" s="543"/>
      <c r="O43" s="543"/>
      <c r="P43" s="543"/>
      <c r="Q43" s="543"/>
      <c r="R43" s="543"/>
    </row>
    <row r="44" spans="2:18">
      <c r="B44" s="544"/>
      <c r="C44" s="544"/>
      <c r="D44" s="544"/>
      <c r="E44" s="544"/>
      <c r="F44" s="544"/>
      <c r="G44" s="545"/>
      <c r="H44" s="543"/>
      <c r="I44" s="543"/>
      <c r="J44" s="543"/>
      <c r="K44" s="543"/>
      <c r="L44" s="543"/>
      <c r="M44" s="543"/>
      <c r="N44" s="543"/>
      <c r="O44" s="543"/>
      <c r="P44" s="543"/>
      <c r="Q44" s="543"/>
      <c r="R44" s="543"/>
    </row>
    <row r="45" spans="2:18">
      <c r="B45" s="544"/>
      <c r="C45" s="544"/>
      <c r="D45" s="544"/>
      <c r="E45" s="544"/>
      <c r="F45" s="544"/>
      <c r="G45" s="545"/>
      <c r="H45" s="543"/>
      <c r="I45" s="543"/>
      <c r="J45" s="543"/>
      <c r="K45" s="543"/>
      <c r="L45" s="543"/>
      <c r="M45" s="543"/>
      <c r="N45" s="543"/>
      <c r="O45" s="543"/>
      <c r="P45" s="543"/>
      <c r="Q45" s="543"/>
      <c r="R45" s="543"/>
    </row>
    <row r="46" spans="2:18">
      <c r="B46" s="544"/>
      <c r="C46" s="544"/>
      <c r="D46" s="544"/>
      <c r="E46" s="544"/>
      <c r="F46" s="544"/>
      <c r="G46" s="545"/>
      <c r="H46" s="543"/>
      <c r="I46" s="543"/>
      <c r="J46" s="543"/>
      <c r="K46" s="543"/>
      <c r="L46" s="543"/>
      <c r="M46" s="543"/>
      <c r="N46" s="543"/>
      <c r="O46" s="543"/>
      <c r="P46" s="543"/>
      <c r="Q46" s="543"/>
      <c r="R46" s="543"/>
    </row>
    <row r="47" spans="2:18">
      <c r="B47" s="544"/>
      <c r="C47" s="544"/>
      <c r="D47" s="544"/>
      <c r="E47" s="544"/>
      <c r="F47" s="544"/>
      <c r="G47" s="545"/>
      <c r="H47" s="543"/>
      <c r="I47" s="543"/>
      <c r="J47" s="543"/>
      <c r="K47" s="543"/>
      <c r="L47" s="543"/>
      <c r="M47" s="543"/>
      <c r="N47" s="543"/>
      <c r="O47" s="543"/>
      <c r="P47" s="543"/>
      <c r="Q47" s="543"/>
      <c r="R47" s="543"/>
    </row>
    <row r="48" spans="2:18">
      <c r="B48" s="544"/>
      <c r="C48" s="544"/>
      <c r="D48" s="544"/>
      <c r="E48" s="544"/>
      <c r="F48" s="544"/>
      <c r="G48" s="545"/>
      <c r="H48" s="543"/>
      <c r="I48" s="543"/>
      <c r="J48" s="543"/>
      <c r="K48" s="543"/>
      <c r="L48" s="543"/>
      <c r="M48" s="543"/>
      <c r="N48" s="543"/>
      <c r="O48" s="543"/>
      <c r="P48" s="543"/>
      <c r="Q48" s="543"/>
      <c r="R48" s="543"/>
    </row>
    <row r="49" spans="2:18">
      <c r="B49" s="544"/>
      <c r="C49" s="544"/>
      <c r="D49" s="544"/>
      <c r="E49" s="544"/>
      <c r="F49" s="544"/>
      <c r="G49" s="545"/>
      <c r="H49" s="543"/>
      <c r="I49" s="543"/>
      <c r="J49" s="543"/>
      <c r="K49" s="543"/>
      <c r="L49" s="543"/>
      <c r="M49" s="543"/>
      <c r="N49" s="543"/>
      <c r="O49" s="543"/>
      <c r="P49" s="543"/>
      <c r="Q49" s="543"/>
      <c r="R49" s="543"/>
    </row>
    <row r="50" spans="2:18">
      <c r="B50" s="544"/>
      <c r="C50" s="544"/>
      <c r="D50" s="544"/>
      <c r="E50" s="544"/>
      <c r="F50" s="544"/>
      <c r="G50" s="545"/>
      <c r="H50" s="543"/>
      <c r="I50" s="543"/>
      <c r="J50" s="543"/>
      <c r="K50" s="543"/>
      <c r="L50" s="543"/>
      <c r="M50" s="543"/>
      <c r="N50" s="543"/>
      <c r="O50" s="543"/>
      <c r="P50" s="543"/>
      <c r="Q50" s="543"/>
      <c r="R50" s="543"/>
    </row>
    <row r="51" spans="2:18">
      <c r="B51" s="544"/>
      <c r="C51" s="544"/>
      <c r="D51" s="544"/>
      <c r="E51" s="544"/>
      <c r="F51" s="544"/>
      <c r="G51" s="545"/>
      <c r="H51" s="543"/>
      <c r="I51" s="543"/>
      <c r="J51" s="543"/>
      <c r="K51" s="543"/>
      <c r="L51" s="543"/>
      <c r="M51" s="543"/>
      <c r="N51" s="543"/>
      <c r="O51" s="543"/>
      <c r="P51" s="543"/>
      <c r="Q51" s="543"/>
      <c r="R51" s="543"/>
    </row>
    <row r="52" spans="2:18">
      <c r="B52" s="544"/>
      <c r="C52" s="544"/>
      <c r="D52" s="544"/>
      <c r="E52" s="544"/>
      <c r="F52" s="544"/>
      <c r="G52" s="545"/>
      <c r="H52" s="543"/>
      <c r="I52" s="543"/>
      <c r="J52" s="543"/>
      <c r="K52" s="543"/>
      <c r="L52" s="543"/>
      <c r="M52" s="543"/>
      <c r="N52" s="543"/>
      <c r="O52" s="543"/>
      <c r="P52" s="543"/>
      <c r="Q52" s="543"/>
      <c r="R52" s="543"/>
    </row>
    <row r="53" spans="2:18">
      <c r="B53" s="544"/>
      <c r="C53" s="544"/>
      <c r="D53" s="544"/>
      <c r="E53" s="544"/>
      <c r="F53" s="544"/>
      <c r="G53" s="545"/>
      <c r="H53" s="543"/>
      <c r="I53" s="543"/>
      <c r="J53" s="543"/>
      <c r="K53" s="543"/>
      <c r="L53" s="543"/>
      <c r="M53" s="543"/>
      <c r="N53" s="543"/>
      <c r="O53" s="543"/>
      <c r="P53" s="543"/>
      <c r="Q53" s="543"/>
      <c r="R53" s="543"/>
    </row>
    <row r="54" spans="2:18">
      <c r="B54" s="546"/>
      <c r="C54" s="546"/>
      <c r="D54" s="546"/>
      <c r="E54" s="546"/>
      <c r="F54" s="546"/>
      <c r="G54" s="547"/>
    </row>
    <row r="55" spans="2:18">
      <c r="B55" s="546"/>
      <c r="C55" s="546"/>
      <c r="D55" s="546"/>
      <c r="E55" s="546"/>
      <c r="F55" s="546"/>
      <c r="G55" s="547"/>
    </row>
    <row r="56" spans="2:18">
      <c r="B56" s="546"/>
      <c r="C56" s="546"/>
      <c r="D56" s="546"/>
      <c r="E56" s="546"/>
      <c r="F56" s="546"/>
      <c r="G56" s="547"/>
    </row>
    <row r="57" spans="2:18">
      <c r="B57" s="546"/>
      <c r="C57" s="546"/>
      <c r="D57" s="546"/>
      <c r="E57" s="546"/>
      <c r="F57" s="546"/>
      <c r="G57" s="547"/>
    </row>
    <row r="58" spans="2:18">
      <c r="B58" s="546"/>
      <c r="C58" s="546"/>
      <c r="D58" s="546"/>
      <c r="E58" s="546"/>
      <c r="F58" s="546"/>
      <c r="G58" s="547"/>
    </row>
    <row r="59" spans="2:18">
      <c r="B59" s="546"/>
      <c r="C59" s="546"/>
      <c r="D59" s="546"/>
      <c r="E59" s="546"/>
      <c r="F59" s="546"/>
      <c r="G59" s="547"/>
    </row>
    <row r="60" spans="2:18">
      <c r="B60" s="546"/>
      <c r="C60" s="546"/>
      <c r="D60" s="546"/>
      <c r="E60" s="546"/>
      <c r="F60" s="546"/>
      <c r="G60" s="547"/>
    </row>
    <row r="61" spans="2:18">
      <c r="B61" s="546"/>
      <c r="C61" s="546"/>
      <c r="D61" s="546"/>
      <c r="E61" s="546"/>
      <c r="F61" s="546"/>
      <c r="G61" s="547"/>
    </row>
    <row r="62" spans="2:18">
      <c r="B62" s="546"/>
      <c r="C62" s="546"/>
      <c r="D62" s="546"/>
      <c r="E62" s="546"/>
      <c r="F62" s="546"/>
      <c r="G62" s="547"/>
    </row>
    <row r="63" spans="2:18">
      <c r="B63" s="546"/>
      <c r="C63" s="546"/>
      <c r="D63" s="546"/>
      <c r="E63" s="546"/>
      <c r="F63" s="546"/>
      <c r="G63" s="547"/>
    </row>
    <row r="64" spans="2:18">
      <c r="B64" s="546"/>
      <c r="C64" s="546"/>
      <c r="D64" s="546"/>
      <c r="E64" s="546"/>
      <c r="F64" s="546"/>
      <c r="G64" s="547"/>
    </row>
    <row r="65" spans="2:7">
      <c r="B65" s="546"/>
      <c r="C65" s="546"/>
      <c r="D65" s="546"/>
      <c r="E65" s="546"/>
      <c r="F65" s="546"/>
      <c r="G65" s="547"/>
    </row>
    <row r="66" spans="2:7">
      <c r="B66" s="546"/>
      <c r="C66" s="546"/>
      <c r="D66" s="546"/>
      <c r="E66" s="546"/>
      <c r="F66" s="546"/>
      <c r="G66" s="547"/>
    </row>
    <row r="67" spans="2:7">
      <c r="B67" s="546"/>
      <c r="C67" s="546"/>
      <c r="D67" s="546"/>
      <c r="E67" s="546"/>
      <c r="F67" s="546"/>
      <c r="G67" s="547"/>
    </row>
    <row r="68" spans="2:7">
      <c r="B68" s="546"/>
      <c r="C68" s="546"/>
      <c r="D68" s="546"/>
      <c r="E68" s="546"/>
      <c r="F68" s="546"/>
      <c r="G68" s="547"/>
    </row>
    <row r="69" spans="2:7">
      <c r="B69" s="546"/>
      <c r="C69" s="546"/>
      <c r="D69" s="546"/>
      <c r="E69" s="546"/>
      <c r="F69" s="546"/>
      <c r="G69" s="547"/>
    </row>
    <row r="70" spans="2:7">
      <c r="B70" s="546"/>
      <c r="C70" s="546"/>
      <c r="D70" s="546"/>
      <c r="E70" s="546"/>
      <c r="F70" s="546"/>
      <c r="G70" s="547"/>
    </row>
    <row r="71" spans="2:7">
      <c r="B71" s="546"/>
      <c r="C71" s="546"/>
      <c r="D71" s="546"/>
      <c r="E71" s="546"/>
      <c r="F71" s="546"/>
      <c r="G71" s="547"/>
    </row>
    <row r="72" spans="2:7">
      <c r="B72" s="546"/>
      <c r="C72" s="546"/>
      <c r="D72" s="546"/>
      <c r="E72" s="546"/>
      <c r="F72" s="546"/>
      <c r="G72" s="547"/>
    </row>
    <row r="73" spans="2:7">
      <c r="B73" s="546"/>
      <c r="C73" s="546"/>
      <c r="D73" s="546"/>
      <c r="E73" s="546"/>
      <c r="F73" s="546"/>
      <c r="G73" s="547"/>
    </row>
    <row r="74" spans="2:7">
      <c r="B74" s="546"/>
      <c r="C74" s="546"/>
      <c r="D74" s="546"/>
      <c r="E74" s="546"/>
      <c r="F74" s="546"/>
      <c r="G74" s="547"/>
    </row>
    <row r="75" spans="2:7">
      <c r="B75" s="546"/>
      <c r="C75" s="546"/>
      <c r="D75" s="546"/>
      <c r="E75" s="546"/>
      <c r="F75" s="546"/>
      <c r="G75" s="547"/>
    </row>
    <row r="76" spans="2:7">
      <c r="B76" s="546"/>
      <c r="C76" s="546"/>
      <c r="D76" s="546"/>
      <c r="E76" s="546"/>
      <c r="F76" s="546"/>
      <c r="G76" s="547"/>
    </row>
    <row r="77" spans="2:7">
      <c r="B77" s="546"/>
      <c r="C77" s="546"/>
      <c r="D77" s="546"/>
      <c r="E77" s="546"/>
      <c r="F77" s="546"/>
      <c r="G77" s="547"/>
    </row>
    <row r="78" spans="2:7">
      <c r="B78" s="546"/>
      <c r="C78" s="546"/>
      <c r="D78" s="546"/>
      <c r="E78" s="546"/>
      <c r="F78" s="546"/>
      <c r="G78" s="547"/>
    </row>
    <row r="79" spans="2:7">
      <c r="B79" s="546"/>
      <c r="C79" s="546"/>
      <c r="D79" s="546"/>
      <c r="E79" s="546"/>
      <c r="F79" s="546"/>
      <c r="G79" s="547"/>
    </row>
    <row r="80" spans="2:7">
      <c r="B80" s="546"/>
      <c r="C80" s="546"/>
      <c r="D80" s="546"/>
      <c r="E80" s="546"/>
      <c r="F80" s="546"/>
      <c r="G80" s="547"/>
    </row>
    <row r="81" spans="2:7">
      <c r="B81" s="546"/>
      <c r="C81" s="546"/>
      <c r="D81" s="546"/>
      <c r="E81" s="546"/>
      <c r="F81" s="546"/>
      <c r="G81" s="547"/>
    </row>
    <row r="82" spans="2:7">
      <c r="B82" s="546"/>
      <c r="C82" s="546"/>
      <c r="D82" s="546"/>
      <c r="E82" s="546"/>
      <c r="F82" s="546"/>
      <c r="G82" s="547"/>
    </row>
    <row r="83" spans="2:7">
      <c r="B83" s="546"/>
      <c r="C83" s="546"/>
      <c r="D83" s="546"/>
      <c r="E83" s="546"/>
      <c r="F83" s="546"/>
      <c r="G83" s="547"/>
    </row>
    <row r="84" spans="2:7">
      <c r="B84" s="546"/>
      <c r="C84" s="546"/>
      <c r="D84" s="546"/>
      <c r="E84" s="546"/>
      <c r="F84" s="546"/>
      <c r="G84" s="547"/>
    </row>
    <row r="85" spans="2:7">
      <c r="B85" s="546"/>
      <c r="C85" s="546"/>
      <c r="D85" s="546"/>
      <c r="E85" s="546"/>
      <c r="F85" s="546"/>
      <c r="G85" s="547"/>
    </row>
    <row r="86" spans="2:7">
      <c r="B86" s="546"/>
      <c r="C86" s="546"/>
      <c r="D86" s="546"/>
      <c r="E86" s="546"/>
      <c r="F86" s="546"/>
      <c r="G86" s="547"/>
    </row>
    <row r="87" spans="2:7">
      <c r="B87" s="546"/>
      <c r="C87" s="546"/>
      <c r="D87" s="546"/>
      <c r="E87" s="546"/>
      <c r="F87" s="546"/>
      <c r="G87" s="547"/>
    </row>
    <row r="92" spans="2:7">
      <c r="B92" s="546"/>
      <c r="C92" s="546"/>
      <c r="D92" s="546"/>
      <c r="E92" s="546"/>
      <c r="F92" s="546"/>
      <c r="G92" s="548" t="s">
        <v>28</v>
      </c>
    </row>
    <row r="93" spans="2:7">
      <c r="B93" s="549" t="s">
        <v>0</v>
      </c>
      <c r="C93" s="546"/>
      <c r="D93" s="546"/>
      <c r="E93" s="546"/>
      <c r="F93" s="546"/>
      <c r="G93" s="549" t="s">
        <v>29</v>
      </c>
    </row>
    <row r="94" spans="2:7">
      <c r="B94" s="549" t="s">
        <v>30</v>
      </c>
      <c r="C94" s="546"/>
      <c r="D94" s="546"/>
      <c r="E94" s="546"/>
      <c r="F94" s="546"/>
      <c r="G94" s="549" t="s">
        <v>31</v>
      </c>
    </row>
    <row r="95" spans="2:7">
      <c r="B95" s="546" t="s">
        <v>32</v>
      </c>
      <c r="C95" s="546"/>
      <c r="D95" s="546"/>
      <c r="E95" s="546"/>
      <c r="F95" s="546"/>
      <c r="G95" s="546" t="s">
        <v>180</v>
      </c>
    </row>
    <row r="96" spans="2:7">
      <c r="B96" s="546">
        <v>1</v>
      </c>
      <c r="C96" s="546"/>
      <c r="D96" s="546"/>
      <c r="E96" s="546"/>
      <c r="F96" s="546"/>
      <c r="G96" s="547">
        <v>0.03</v>
      </c>
    </row>
    <row r="97" spans="2:7">
      <c r="B97" s="546">
        <v>1.0049999999999999</v>
      </c>
      <c r="C97" s="546"/>
      <c r="D97" s="546"/>
      <c r="E97" s="546"/>
      <c r="F97" s="546"/>
      <c r="G97" s="547">
        <v>0.05</v>
      </c>
    </row>
    <row r="98" spans="2:7">
      <c r="B98" s="546">
        <v>1.01</v>
      </c>
      <c r="C98" s="546"/>
      <c r="D98" s="546"/>
      <c r="E98" s="546"/>
      <c r="F98" s="546"/>
      <c r="G98" s="547">
        <v>0.04</v>
      </c>
    </row>
    <row r="99" spans="2:7">
      <c r="B99" s="546">
        <v>1.02</v>
      </c>
      <c r="C99" s="546"/>
      <c r="D99" s="546"/>
      <c r="E99" s="546"/>
      <c r="F99" s="546"/>
      <c r="G99" s="547">
        <v>7.0000000000000007E-2</v>
      </c>
    </row>
    <row r="100" spans="2:7">
      <c r="B100" s="546">
        <v>1.03</v>
      </c>
      <c r="C100" s="546"/>
      <c r="D100" s="546"/>
      <c r="E100" s="546"/>
      <c r="F100" s="546"/>
      <c r="G100" s="547">
        <v>0.04</v>
      </c>
    </row>
    <row r="101" spans="2:7">
      <c r="B101" s="546">
        <v>1.04</v>
      </c>
      <c r="C101" s="546"/>
      <c r="D101" s="546"/>
      <c r="E101" s="546"/>
      <c r="F101" s="546"/>
      <c r="G101" s="547">
        <v>0.04</v>
      </c>
    </row>
    <row r="102" spans="2:7">
      <c r="B102" s="546">
        <v>1.05</v>
      </c>
      <c r="C102" s="546"/>
      <c r="D102" s="546"/>
      <c r="E102" s="546"/>
      <c r="F102" s="546"/>
      <c r="G102" s="547">
        <v>0.06</v>
      </c>
    </row>
    <row r="103" spans="2:7">
      <c r="B103" s="546">
        <v>1.06</v>
      </c>
      <c r="C103" s="546"/>
      <c r="D103" s="546"/>
      <c r="E103" s="546"/>
      <c r="F103" s="546"/>
      <c r="G103" s="547">
        <v>7.0000000000000007E-2</v>
      </c>
    </row>
    <row r="104" spans="2:7">
      <c r="B104" s="546">
        <v>1.07</v>
      </c>
      <c r="C104" s="546"/>
      <c r="D104" s="546"/>
      <c r="E104" s="546"/>
      <c r="F104" s="546"/>
      <c r="G104" s="547">
        <v>0.08</v>
      </c>
    </row>
    <row r="105" spans="2:7">
      <c r="B105" s="546">
        <v>1.08</v>
      </c>
      <c r="C105" s="546"/>
      <c r="D105" s="546"/>
      <c r="E105" s="546"/>
      <c r="F105" s="546"/>
      <c r="G105" s="547">
        <v>0.04</v>
      </c>
    </row>
    <row r="106" spans="2:7">
      <c r="B106" s="546">
        <v>1.0900000000000001</v>
      </c>
      <c r="C106" s="546"/>
      <c r="D106" s="546"/>
      <c r="E106" s="546"/>
      <c r="F106" s="546"/>
      <c r="G106" s="547">
        <v>0.04</v>
      </c>
    </row>
    <row r="107" spans="2:7">
      <c r="B107" s="546">
        <v>1.1000000000000001</v>
      </c>
      <c r="C107" s="546"/>
      <c r="D107" s="546"/>
      <c r="E107" s="546"/>
      <c r="F107" s="546"/>
      <c r="G107" s="547">
        <v>0.04</v>
      </c>
    </row>
    <row r="108" spans="2:7">
      <c r="B108" s="546">
        <v>1.2</v>
      </c>
      <c r="C108" s="546"/>
      <c r="D108" s="546"/>
      <c r="E108" s="546"/>
      <c r="F108" s="546"/>
      <c r="G108" s="547">
        <v>0.14000000000000001</v>
      </c>
    </row>
    <row r="109" spans="2:7">
      <c r="B109" s="546">
        <v>1.3</v>
      </c>
      <c r="C109" s="546"/>
      <c r="D109" s="546"/>
      <c r="E109" s="546"/>
      <c r="F109" s="546"/>
      <c r="G109" s="547">
        <v>0.03</v>
      </c>
    </row>
    <row r="110" spans="2:7">
      <c r="B110" s="546">
        <v>1.4</v>
      </c>
      <c r="C110" s="546"/>
      <c r="D110" s="546"/>
      <c r="E110" s="546"/>
      <c r="F110" s="546"/>
      <c r="G110" s="547">
        <v>7.0000000000000007E-2</v>
      </c>
    </row>
    <row r="111" spans="2:7">
      <c r="B111" s="546">
        <v>1.5</v>
      </c>
      <c r="C111" s="546"/>
      <c r="D111" s="546"/>
      <c r="E111" s="546"/>
      <c r="F111" s="546"/>
      <c r="G111" s="547">
        <v>0.02</v>
      </c>
    </row>
    <row r="112" spans="2:7">
      <c r="B112" s="546">
        <v>1.6</v>
      </c>
      <c r="C112" s="546"/>
      <c r="D112" s="546"/>
      <c r="E112" s="546"/>
      <c r="F112" s="546"/>
      <c r="G112" s="547">
        <v>7.0000000000000007E-2</v>
      </c>
    </row>
    <row r="113" spans="2:7">
      <c r="B113" s="546">
        <v>1.7</v>
      </c>
      <c r="C113" s="546"/>
      <c r="D113" s="546"/>
      <c r="E113" s="546"/>
      <c r="F113" s="546"/>
      <c r="G113" s="547">
        <v>7.0000000000000007E-2</v>
      </c>
    </row>
    <row r="114" spans="2:7">
      <c r="B114" s="546">
        <v>1.8</v>
      </c>
      <c r="C114" s="546"/>
      <c r="D114" s="546"/>
      <c r="E114" s="546"/>
      <c r="F114" s="546"/>
      <c r="G114" s="547">
        <v>0.06</v>
      </c>
    </row>
    <row r="115" spans="2:7">
      <c r="B115" s="546">
        <v>1.9</v>
      </c>
      <c r="C115" s="546"/>
      <c r="D115" s="546"/>
      <c r="E115" s="546"/>
      <c r="F115" s="546"/>
      <c r="G115" s="547">
        <v>0.04</v>
      </c>
    </row>
    <row r="116" spans="2:7">
      <c r="B116" s="546">
        <v>2</v>
      </c>
      <c r="C116" s="546"/>
      <c r="D116" s="546"/>
      <c r="E116" s="546"/>
      <c r="F116" s="546"/>
      <c r="G116" s="547">
        <v>0.03</v>
      </c>
    </row>
    <row r="117" spans="2:7">
      <c r="B117" s="546">
        <v>3</v>
      </c>
      <c r="C117" s="546"/>
      <c r="D117" s="546"/>
      <c r="E117" s="546"/>
      <c r="F117" s="546"/>
      <c r="G117" s="547">
        <v>0.08</v>
      </c>
    </row>
    <row r="118" spans="2:7">
      <c r="B118" s="546">
        <v>4</v>
      </c>
      <c r="C118" s="546"/>
      <c r="D118" s="546"/>
      <c r="E118" s="546"/>
      <c r="F118" s="546"/>
      <c r="G118" s="547">
        <v>0.06</v>
      </c>
    </row>
    <row r="119" spans="2:7">
      <c r="B119" s="546">
        <v>5</v>
      </c>
      <c r="C119" s="546"/>
      <c r="D119" s="546"/>
      <c r="E119" s="546"/>
      <c r="F119" s="546"/>
      <c r="G119" s="547">
        <v>7.0000000000000007E-2</v>
      </c>
    </row>
    <row r="120" spans="2:7">
      <c r="B120" s="546">
        <v>6</v>
      </c>
      <c r="C120" s="546"/>
      <c r="D120" s="546"/>
      <c r="E120" s="546"/>
      <c r="F120" s="546"/>
      <c r="G120" s="547">
        <v>0.05</v>
      </c>
    </row>
    <row r="121" spans="2:7">
      <c r="B121" s="546">
        <v>7</v>
      </c>
      <c r="C121" s="546"/>
      <c r="D121" s="546"/>
      <c r="E121" s="546"/>
      <c r="F121" s="546"/>
      <c r="G121" s="547">
        <v>7.0000000000000007E-2</v>
      </c>
    </row>
    <row r="122" spans="2:7">
      <c r="B122" s="546">
        <v>8</v>
      </c>
      <c r="C122" s="546"/>
      <c r="D122" s="546"/>
      <c r="E122" s="546"/>
      <c r="F122" s="546"/>
      <c r="G122" s="547">
        <v>0.01</v>
      </c>
    </row>
    <row r="123" spans="2:7">
      <c r="B123" s="546">
        <v>9</v>
      </c>
      <c r="C123" s="546"/>
      <c r="D123" s="546"/>
      <c r="E123" s="546"/>
      <c r="F123" s="546"/>
      <c r="G123" s="547">
        <v>7.0000000000000007E-2</v>
      </c>
    </row>
    <row r="124" spans="2:7">
      <c r="B124" s="546">
        <v>10</v>
      </c>
      <c r="C124" s="546"/>
      <c r="D124" s="546"/>
      <c r="E124" s="546"/>
      <c r="F124" s="546"/>
      <c r="G124" s="547">
        <v>0.06</v>
      </c>
    </row>
    <row r="125" spans="2:7">
      <c r="B125" s="546">
        <v>11</v>
      </c>
      <c r="C125" s="546"/>
      <c r="D125" s="546"/>
      <c r="E125" s="546"/>
      <c r="F125" s="546"/>
      <c r="G125" s="547">
        <v>0.06</v>
      </c>
    </row>
    <row r="126" spans="2:7">
      <c r="B126" s="546">
        <v>12</v>
      </c>
      <c r="C126" s="546"/>
      <c r="D126" s="546"/>
      <c r="E126" s="546"/>
      <c r="F126" s="546"/>
      <c r="G126" s="547">
        <v>0.02</v>
      </c>
    </row>
    <row r="127" spans="2:7">
      <c r="B127" s="546">
        <v>13</v>
      </c>
      <c r="C127" s="546"/>
      <c r="D127" s="546"/>
      <c r="E127" s="546"/>
      <c r="F127" s="546"/>
      <c r="G127" s="547">
        <v>0.04</v>
      </c>
    </row>
    <row r="128" spans="2:7">
      <c r="B128" s="546">
        <v>14</v>
      </c>
      <c r="C128" s="546"/>
      <c r="D128" s="546"/>
      <c r="E128" s="546"/>
      <c r="F128" s="546"/>
      <c r="G128" s="547">
        <v>0.05</v>
      </c>
    </row>
    <row r="129" spans="2:7">
      <c r="B129" s="546">
        <v>15</v>
      </c>
      <c r="C129" s="546"/>
      <c r="D129" s="546"/>
      <c r="E129" s="546"/>
      <c r="F129" s="546"/>
      <c r="G129" s="547">
        <v>0.05</v>
      </c>
    </row>
    <row r="130" spans="2:7">
      <c r="B130" s="546">
        <v>16</v>
      </c>
      <c r="C130" s="546"/>
      <c r="D130" s="546"/>
      <c r="E130" s="546"/>
      <c r="F130" s="546"/>
      <c r="G130" s="547">
        <v>7.0000000000000007E-2</v>
      </c>
    </row>
    <row r="131" spans="2:7">
      <c r="B131" s="546">
        <v>17</v>
      </c>
      <c r="C131" s="546"/>
      <c r="D131" s="546"/>
      <c r="E131" s="546"/>
      <c r="F131" s="546"/>
      <c r="G131" s="547">
        <v>0.04</v>
      </c>
    </row>
    <row r="132" spans="2:7">
      <c r="B132" s="546">
        <v>18</v>
      </c>
      <c r="C132" s="546"/>
      <c r="D132" s="546"/>
      <c r="E132" s="546"/>
      <c r="F132" s="546"/>
      <c r="G132" s="547">
        <v>0.05</v>
      </c>
    </row>
    <row r="133" spans="2:7">
      <c r="B133" s="546">
        <v>19</v>
      </c>
      <c r="C133" s="546"/>
      <c r="D133" s="546"/>
      <c r="E133" s="546"/>
      <c r="F133" s="546"/>
      <c r="G133" s="547">
        <v>0.09</v>
      </c>
    </row>
    <row r="134" spans="2:7">
      <c r="B134" s="546">
        <v>20</v>
      </c>
      <c r="C134" s="546"/>
      <c r="D134" s="546"/>
      <c r="E134" s="546"/>
      <c r="F134" s="546"/>
      <c r="G134" s="547">
        <v>0.08</v>
      </c>
    </row>
    <row r="135" spans="2:7">
      <c r="B135" s="546">
        <v>21</v>
      </c>
      <c r="C135" s="546"/>
      <c r="D135" s="546"/>
      <c r="E135" s="546"/>
      <c r="F135" s="546"/>
      <c r="G135" s="547">
        <v>0.06</v>
      </c>
    </row>
    <row r="136" spans="2:7">
      <c r="B136" s="546">
        <v>22</v>
      </c>
      <c r="C136" s="546"/>
      <c r="D136" s="546"/>
      <c r="E136" s="546"/>
      <c r="F136" s="546"/>
      <c r="G136" s="547">
        <v>0.04</v>
      </c>
    </row>
    <row r="137" spans="2:7">
      <c r="B137" s="546">
        <v>23</v>
      </c>
      <c r="C137" s="546"/>
      <c r="D137" s="546"/>
      <c r="E137" s="546"/>
      <c r="F137" s="546"/>
      <c r="G137" s="547">
        <v>0.04</v>
      </c>
    </row>
    <row r="138" spans="2:7">
      <c r="B138" s="546">
        <v>24</v>
      </c>
      <c r="C138" s="546"/>
      <c r="D138" s="546"/>
      <c r="E138" s="546"/>
      <c r="F138" s="546"/>
      <c r="G138" s="547">
        <v>0.13</v>
      </c>
    </row>
    <row r="139" spans="2:7">
      <c r="B139" s="546">
        <v>25</v>
      </c>
      <c r="C139" s="546"/>
      <c r="D139" s="546"/>
      <c r="E139" s="546"/>
      <c r="F139" s="546"/>
      <c r="G139" s="547">
        <v>0.05</v>
      </c>
    </row>
    <row r="140" spans="2:7">
      <c r="B140" s="546">
        <v>50</v>
      </c>
      <c r="C140" s="546"/>
      <c r="D140" s="546"/>
      <c r="E140" s="546"/>
      <c r="F140" s="546"/>
      <c r="G140" s="547">
        <v>0.14000000000000001</v>
      </c>
    </row>
    <row r="141" spans="2:7">
      <c r="B141" s="546">
        <v>75</v>
      </c>
      <c r="C141" s="546"/>
      <c r="D141" s="546"/>
      <c r="E141" s="546"/>
      <c r="F141" s="546"/>
      <c r="G141" s="547">
        <v>0.14000000000000001</v>
      </c>
    </row>
    <row r="142" spans="2:7">
      <c r="B142" s="546">
        <v>100</v>
      </c>
      <c r="C142" s="546"/>
      <c r="D142" s="546"/>
      <c r="E142" s="546"/>
      <c r="F142" s="546"/>
      <c r="G142" s="547">
        <v>0.08</v>
      </c>
    </row>
    <row r="143" spans="2:7">
      <c r="B143" s="546">
        <v>125</v>
      </c>
      <c r="C143" s="546"/>
      <c r="D143" s="546"/>
      <c r="E143" s="546"/>
      <c r="F143" s="546"/>
      <c r="G143" s="547">
        <v>0.03</v>
      </c>
    </row>
    <row r="144" spans="2:7">
      <c r="B144" s="546">
        <v>150</v>
      </c>
      <c r="C144" s="546"/>
      <c r="D144" s="546"/>
      <c r="E144" s="546"/>
      <c r="F144" s="546"/>
      <c r="G144" s="547">
        <v>0</v>
      </c>
    </row>
    <row r="145" spans="2:7">
      <c r="B145" s="546">
        <v>175</v>
      </c>
      <c r="C145" s="546"/>
      <c r="D145" s="546"/>
      <c r="E145" s="546"/>
      <c r="F145" s="546"/>
      <c r="G145" s="547">
        <v>0</v>
      </c>
    </row>
    <row r="146" spans="2:7">
      <c r="B146" s="546">
        <v>200</v>
      </c>
      <c r="C146" s="546"/>
      <c r="D146" s="546"/>
      <c r="E146" s="546"/>
      <c r="F146" s="546"/>
      <c r="G146" s="547">
        <v>0</v>
      </c>
    </row>
    <row r="147" spans="2:7">
      <c r="B147" s="546">
        <v>250</v>
      </c>
      <c r="C147" s="546"/>
      <c r="D147" s="546"/>
      <c r="E147" s="546"/>
      <c r="F147" s="546"/>
      <c r="G147" s="547">
        <v>0</v>
      </c>
    </row>
    <row r="148" spans="2:7">
      <c r="B148" s="546">
        <v>300</v>
      </c>
      <c r="C148" s="546"/>
      <c r="D148" s="546"/>
      <c r="E148" s="546"/>
      <c r="F148" s="546"/>
      <c r="G148" s="547">
        <v>0</v>
      </c>
    </row>
    <row r="149" spans="2:7">
      <c r="B149" s="546">
        <v>400</v>
      </c>
      <c r="C149" s="546"/>
      <c r="D149" s="546"/>
      <c r="E149" s="546"/>
      <c r="F149" s="546"/>
      <c r="G149" s="547">
        <v>0</v>
      </c>
    </row>
    <row r="150" spans="2:7">
      <c r="B150" s="546">
        <v>500</v>
      </c>
      <c r="C150" s="546"/>
      <c r="D150" s="546"/>
      <c r="E150" s="546"/>
      <c r="F150" s="546"/>
      <c r="G150" s="547">
        <v>0</v>
      </c>
    </row>
    <row r="151" spans="2:7">
      <c r="B151" s="546">
        <v>600</v>
      </c>
      <c r="C151" s="546"/>
      <c r="D151" s="546"/>
      <c r="E151" s="546"/>
      <c r="F151" s="546"/>
      <c r="G151" s="547">
        <v>0</v>
      </c>
    </row>
    <row r="152" spans="2:7">
      <c r="B152" s="546">
        <v>700</v>
      </c>
      <c r="C152" s="546"/>
      <c r="D152" s="546"/>
      <c r="E152" s="546"/>
      <c r="F152" s="546"/>
      <c r="G152" s="547">
        <v>0</v>
      </c>
    </row>
    <row r="153" spans="2:7">
      <c r="B153" s="546">
        <v>800</v>
      </c>
      <c r="C153" s="546"/>
      <c r="D153" s="546"/>
      <c r="E153" s="546"/>
      <c r="F153" s="546"/>
      <c r="G153" s="547">
        <v>0</v>
      </c>
    </row>
    <row r="154" spans="2:7">
      <c r="B154" s="546">
        <v>900</v>
      </c>
      <c r="C154" s="546"/>
      <c r="D154" s="546"/>
      <c r="E154" s="546"/>
      <c r="F154" s="546"/>
      <c r="G154" s="547">
        <v>0</v>
      </c>
    </row>
    <row r="155" spans="2:7">
      <c r="B155" s="546">
        <v>1000</v>
      </c>
      <c r="C155" s="546"/>
      <c r="D155" s="546"/>
      <c r="E155" s="546"/>
      <c r="F155" s="546"/>
      <c r="G155" s="547">
        <v>0</v>
      </c>
    </row>
  </sheetData>
  <mergeCells count="22">
    <mergeCell ref="C6:F6"/>
    <mergeCell ref="W3:W4"/>
    <mergeCell ref="C4:G4"/>
    <mergeCell ref="H4:I4"/>
    <mergeCell ref="J4:K4"/>
    <mergeCell ref="L4:M4"/>
    <mergeCell ref="C5:G5"/>
    <mergeCell ref="H5:I5"/>
    <mergeCell ref="J5:K5"/>
    <mergeCell ref="L5:M5"/>
    <mergeCell ref="N3:O5"/>
    <mergeCell ref="P3:Q5"/>
    <mergeCell ref="B2:Q2"/>
    <mergeCell ref="B3:B4"/>
    <mergeCell ref="C3:G3"/>
    <mergeCell ref="H3:I3"/>
    <mergeCell ref="J3:K3"/>
    <mergeCell ref="L3:M3"/>
    <mergeCell ref="S3:S5"/>
    <mergeCell ref="T3:T5"/>
    <mergeCell ref="U3:U5"/>
    <mergeCell ref="V3:V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FF0000"/>
  </sheetPr>
  <dimension ref="B1:U62"/>
  <sheetViews>
    <sheetView workbookViewId="0">
      <selection activeCell="AA21" sqref="AA21"/>
    </sheetView>
  </sheetViews>
  <sheetFormatPr defaultRowHeight="15"/>
  <cols>
    <col min="1" max="1" width="3.5703125" customWidth="1"/>
    <col min="2" max="2" width="5.5703125" style="3" customWidth="1"/>
    <col min="3" max="3" width="3.5703125" style="3" customWidth="1"/>
    <col min="4" max="4" width="5.5703125" style="3" customWidth="1"/>
    <col min="5" max="5" width="3.5703125" style="3" customWidth="1"/>
    <col min="6" max="6" width="1.5703125" style="3" customWidth="1"/>
    <col min="7" max="7" width="5.5703125" style="3" customWidth="1"/>
    <col min="8" max="8" width="3.42578125" style="3" customWidth="1"/>
    <col min="9" max="9" width="5.5703125" style="3" customWidth="1"/>
    <col min="10" max="10" width="3.5703125" style="3" customWidth="1"/>
    <col min="11" max="11" width="1.5703125" style="3" customWidth="1"/>
    <col min="12" max="12" width="5.5703125" style="3" customWidth="1"/>
    <col min="13" max="13" width="3.42578125" style="3" customWidth="1"/>
    <col min="14" max="14" width="5.5703125" style="3" customWidth="1"/>
    <col min="15" max="15" width="3.5703125" style="3" customWidth="1"/>
    <col min="16" max="16" width="1.5703125" style="3" customWidth="1"/>
    <col min="17" max="17" width="3.42578125" style="3" customWidth="1"/>
    <col min="18" max="18" width="4.5703125" style="3" customWidth="1"/>
    <col min="19" max="19" width="3.42578125" style="3" customWidth="1"/>
    <col min="20" max="20" width="5.5703125" style="3" customWidth="1"/>
    <col min="21" max="21" width="3.5703125" style="3" customWidth="1"/>
  </cols>
  <sheetData>
    <row r="1" spans="2:21" ht="26.25">
      <c r="B1" s="2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3" spans="2:21">
      <c r="F3" s="4"/>
    </row>
    <row r="5" spans="2:21" ht="23.25">
      <c r="B5" s="491" t="s">
        <v>12</v>
      </c>
      <c r="C5" s="492"/>
      <c r="D5" s="492"/>
      <c r="E5" s="493"/>
      <c r="G5" s="491" t="s">
        <v>13</v>
      </c>
      <c r="H5" s="492"/>
      <c r="I5" s="492"/>
      <c r="J5" s="493"/>
      <c r="L5" s="491" t="s">
        <v>14</v>
      </c>
      <c r="M5" s="492"/>
      <c r="N5" s="492"/>
      <c r="O5" s="493"/>
      <c r="Q5" s="491" t="s">
        <v>15</v>
      </c>
      <c r="R5" s="492"/>
      <c r="S5" s="492"/>
      <c r="T5" s="492"/>
      <c r="U5" s="493"/>
    </row>
    <row r="6" spans="2:21" ht="26.25">
      <c r="B6" s="488" t="s">
        <v>16</v>
      </c>
      <c r="C6" s="489"/>
      <c r="D6" s="489"/>
      <c r="E6" s="490"/>
      <c r="G6" s="488" t="s">
        <v>17</v>
      </c>
      <c r="H6" s="489"/>
      <c r="I6" s="489"/>
      <c r="J6" s="490"/>
      <c r="L6" s="488" t="s">
        <v>18</v>
      </c>
      <c r="M6" s="489"/>
      <c r="N6" s="489"/>
      <c r="O6" s="490"/>
      <c r="Q6" s="488" t="s">
        <v>19</v>
      </c>
      <c r="R6" s="489"/>
      <c r="S6" s="489"/>
      <c r="T6" s="489"/>
      <c r="U6" s="490"/>
    </row>
    <row r="7" spans="2:21" ht="26.25">
      <c r="B7" s="482" t="s">
        <v>20</v>
      </c>
      <c r="C7" s="483"/>
      <c r="D7" s="483"/>
      <c r="E7" s="484"/>
      <c r="G7" s="482" t="s">
        <v>20</v>
      </c>
      <c r="H7" s="483"/>
      <c r="I7" s="483"/>
      <c r="J7" s="484"/>
      <c r="L7" s="482" t="s">
        <v>20</v>
      </c>
      <c r="M7" s="483"/>
      <c r="N7" s="483"/>
      <c r="O7" s="484"/>
      <c r="Q7" s="5" t="s">
        <v>21</v>
      </c>
      <c r="R7" s="482" t="s">
        <v>20</v>
      </c>
      <c r="S7" s="483"/>
      <c r="T7" s="483"/>
      <c r="U7" s="484"/>
    </row>
    <row r="8" spans="2:21" ht="26.25">
      <c r="B8" s="485">
        <v>42550</v>
      </c>
      <c r="C8" s="486"/>
      <c r="D8" s="486"/>
      <c r="E8" s="487"/>
      <c r="G8" s="485">
        <v>42550</v>
      </c>
      <c r="H8" s="486"/>
      <c r="I8" s="486"/>
      <c r="J8" s="487"/>
      <c r="L8" s="485">
        <v>42601</v>
      </c>
      <c r="M8" s="486"/>
      <c r="N8" s="486"/>
      <c r="O8" s="487"/>
      <c r="Q8" s="6"/>
      <c r="R8" s="485">
        <v>42706</v>
      </c>
      <c r="S8" s="486"/>
      <c r="T8" s="486"/>
      <c r="U8" s="487"/>
    </row>
    <row r="9" spans="2:21" ht="23.25">
      <c r="B9" s="7">
        <v>10</v>
      </c>
      <c r="C9" s="8" t="s">
        <v>22</v>
      </c>
      <c r="D9" s="9">
        <v>0.01</v>
      </c>
      <c r="E9" s="10" t="s">
        <v>22</v>
      </c>
      <c r="G9" s="7">
        <v>1</v>
      </c>
      <c r="H9" s="11" t="s">
        <v>23</v>
      </c>
      <c r="I9" s="9">
        <v>0.02</v>
      </c>
      <c r="J9" s="10" t="s">
        <v>22</v>
      </c>
      <c r="L9" s="7">
        <v>10</v>
      </c>
      <c r="M9" s="11" t="s">
        <v>23</v>
      </c>
      <c r="N9" s="9">
        <v>3.5000000000000003E-2</v>
      </c>
      <c r="O9" s="10" t="s">
        <v>22</v>
      </c>
      <c r="Q9" s="12">
        <v>1</v>
      </c>
      <c r="R9" s="7">
        <v>5</v>
      </c>
      <c r="S9" s="11" t="s">
        <v>24</v>
      </c>
      <c r="T9" s="9">
        <v>16</v>
      </c>
      <c r="U9" s="10" t="s">
        <v>22</v>
      </c>
    </row>
    <row r="10" spans="2:21" ht="23.25">
      <c r="B10" s="7">
        <v>20</v>
      </c>
      <c r="C10" s="8" t="s">
        <v>22</v>
      </c>
      <c r="D10" s="9">
        <v>0.01</v>
      </c>
      <c r="E10" s="10" t="s">
        <v>22</v>
      </c>
      <c r="G10" s="7">
        <v>2</v>
      </c>
      <c r="H10" s="11" t="s">
        <v>25</v>
      </c>
      <c r="I10" s="9">
        <v>0.03</v>
      </c>
      <c r="J10" s="10" t="s">
        <v>26</v>
      </c>
      <c r="L10" s="7">
        <v>20</v>
      </c>
      <c r="M10" s="11" t="s">
        <v>23</v>
      </c>
      <c r="N10" s="9">
        <v>4.2000000000000003E-2</v>
      </c>
      <c r="O10" s="10" t="s">
        <v>22</v>
      </c>
      <c r="Q10" s="12">
        <v>2</v>
      </c>
      <c r="R10" s="7">
        <v>5</v>
      </c>
      <c r="S10" s="11" t="s">
        <v>24</v>
      </c>
      <c r="T10" s="9">
        <v>16</v>
      </c>
      <c r="U10" s="10" t="s">
        <v>22</v>
      </c>
    </row>
    <row r="11" spans="2:21" ht="23.25">
      <c r="B11" s="7">
        <v>20</v>
      </c>
      <c r="C11" s="8" t="s">
        <v>22</v>
      </c>
      <c r="D11" s="9">
        <v>0.01</v>
      </c>
      <c r="E11" s="10" t="s">
        <v>26</v>
      </c>
      <c r="G11" s="7">
        <v>2</v>
      </c>
      <c r="H11" s="11" t="s">
        <v>23</v>
      </c>
      <c r="I11" s="9">
        <v>0.03</v>
      </c>
      <c r="J11" s="10" t="s">
        <v>22</v>
      </c>
      <c r="L11" s="7">
        <v>50</v>
      </c>
      <c r="M11" s="11" t="s">
        <v>23</v>
      </c>
      <c r="N11" s="9">
        <v>4.9000000000000002E-2</v>
      </c>
      <c r="O11" s="10" t="s">
        <v>22</v>
      </c>
      <c r="Q11" s="12">
        <v>1</v>
      </c>
      <c r="R11" s="7">
        <v>10</v>
      </c>
      <c r="S11" s="11" t="s">
        <v>24</v>
      </c>
      <c r="T11" s="9">
        <v>31</v>
      </c>
      <c r="U11" s="10" t="s">
        <v>22</v>
      </c>
    </row>
    <row r="12" spans="2:21" ht="23.25">
      <c r="B12" s="7">
        <v>50</v>
      </c>
      <c r="C12" s="8" t="s">
        <v>22</v>
      </c>
      <c r="D12" s="9">
        <v>0.01</v>
      </c>
      <c r="E12" s="10" t="s">
        <v>22</v>
      </c>
      <c r="G12" s="7">
        <v>5</v>
      </c>
      <c r="H12" s="11" t="s">
        <v>23</v>
      </c>
      <c r="I12" s="9">
        <v>0.04</v>
      </c>
      <c r="J12" s="10" t="s">
        <v>22</v>
      </c>
      <c r="L12" s="7">
        <v>100</v>
      </c>
      <c r="M12" s="11" t="s">
        <v>23</v>
      </c>
      <c r="N12" s="9">
        <v>0.11</v>
      </c>
      <c r="O12" s="10" t="s">
        <v>22</v>
      </c>
      <c r="Q12" s="12">
        <v>2</v>
      </c>
      <c r="R12" s="7">
        <v>10</v>
      </c>
      <c r="S12" s="11" t="s">
        <v>24</v>
      </c>
      <c r="T12" s="9">
        <v>31</v>
      </c>
      <c r="U12" s="10" t="s">
        <v>22</v>
      </c>
    </row>
    <row r="13" spans="2:21" ht="23.25">
      <c r="B13" s="7">
        <v>100</v>
      </c>
      <c r="C13" s="8" t="s">
        <v>22</v>
      </c>
      <c r="D13" s="9">
        <v>0.01</v>
      </c>
      <c r="E13" s="10" t="s">
        <v>22</v>
      </c>
      <c r="G13" s="7">
        <v>10</v>
      </c>
      <c r="H13" s="11" t="s">
        <v>23</v>
      </c>
      <c r="I13" s="9">
        <v>0.04</v>
      </c>
      <c r="J13" s="10" t="s">
        <v>22</v>
      </c>
      <c r="L13" s="7">
        <v>200</v>
      </c>
      <c r="M13" s="11" t="s">
        <v>23</v>
      </c>
      <c r="N13" s="9">
        <v>0.17</v>
      </c>
      <c r="O13" s="10" t="s">
        <v>22</v>
      </c>
      <c r="Q13" s="12">
        <v>1</v>
      </c>
      <c r="R13" s="7">
        <v>20</v>
      </c>
      <c r="S13" s="11" t="s">
        <v>24</v>
      </c>
      <c r="T13" s="9">
        <v>54</v>
      </c>
      <c r="U13" s="10" t="s">
        <v>22</v>
      </c>
    </row>
    <row r="14" spans="2:21" ht="23.25">
      <c r="B14" s="7">
        <v>200</v>
      </c>
      <c r="C14" s="8" t="s">
        <v>22</v>
      </c>
      <c r="D14" s="9">
        <v>0.01</v>
      </c>
      <c r="E14" s="10" t="s">
        <v>22</v>
      </c>
      <c r="G14" s="7">
        <v>20</v>
      </c>
      <c r="H14" s="11" t="s">
        <v>23</v>
      </c>
      <c r="I14" s="9">
        <v>0.05</v>
      </c>
      <c r="J14" s="10" t="s">
        <v>22</v>
      </c>
      <c r="L14" s="7">
        <v>500</v>
      </c>
      <c r="M14" s="11" t="s">
        <v>23</v>
      </c>
      <c r="N14" s="9">
        <v>0.4</v>
      </c>
      <c r="O14" s="10" t="s">
        <v>22</v>
      </c>
      <c r="Q14" s="12">
        <v>2</v>
      </c>
      <c r="R14" s="7">
        <v>20</v>
      </c>
      <c r="S14" s="11" t="s">
        <v>24</v>
      </c>
      <c r="T14" s="9">
        <v>54</v>
      </c>
      <c r="U14" s="10" t="s">
        <v>22</v>
      </c>
    </row>
    <row r="15" spans="2:21" ht="23.25">
      <c r="B15" s="7">
        <v>500</v>
      </c>
      <c r="C15" s="8" t="s">
        <v>22</v>
      </c>
      <c r="D15" s="9">
        <v>0.01</v>
      </c>
      <c r="E15" s="10" t="s">
        <v>22</v>
      </c>
      <c r="G15" s="7">
        <v>20</v>
      </c>
      <c r="H15" s="11" t="s">
        <v>25</v>
      </c>
      <c r="I15" s="9">
        <v>0.05</v>
      </c>
      <c r="J15" s="10" t="s">
        <v>26</v>
      </c>
      <c r="L15" s="7">
        <v>1</v>
      </c>
      <c r="M15" s="11" t="s">
        <v>24</v>
      </c>
      <c r="N15" s="9">
        <v>1.7</v>
      </c>
      <c r="O15" s="10" t="s">
        <v>22</v>
      </c>
      <c r="Q15" s="12">
        <v>3</v>
      </c>
      <c r="R15" s="7">
        <v>20</v>
      </c>
      <c r="S15" s="11" t="s">
        <v>24</v>
      </c>
      <c r="T15" s="9">
        <v>54</v>
      </c>
      <c r="U15" s="10" t="s">
        <v>22</v>
      </c>
    </row>
    <row r="16" spans="2:21" ht="23.25">
      <c r="G16" s="7">
        <v>50</v>
      </c>
      <c r="H16" s="11" t="s">
        <v>23</v>
      </c>
      <c r="I16" s="9">
        <v>0.1</v>
      </c>
      <c r="J16" s="10" t="s">
        <v>22</v>
      </c>
      <c r="L16" s="7">
        <v>2</v>
      </c>
      <c r="M16" s="11" t="s">
        <v>24</v>
      </c>
      <c r="N16" s="9">
        <v>2</v>
      </c>
      <c r="O16" s="10" t="s">
        <v>22</v>
      </c>
      <c r="Q16" s="12">
        <v>4</v>
      </c>
      <c r="R16" s="7">
        <v>20</v>
      </c>
      <c r="S16" s="11" t="s">
        <v>24</v>
      </c>
      <c r="T16" s="9">
        <v>54</v>
      </c>
      <c r="U16" s="10" t="s">
        <v>22</v>
      </c>
    </row>
    <row r="17" spans="7:21" ht="23.25">
      <c r="G17" s="7">
        <v>100</v>
      </c>
      <c r="H17" s="11" t="s">
        <v>23</v>
      </c>
      <c r="I17" s="9">
        <v>0.2</v>
      </c>
      <c r="J17" s="10" t="s">
        <v>22</v>
      </c>
      <c r="L17" s="7">
        <v>10</v>
      </c>
      <c r="M17" s="11" t="s">
        <v>24</v>
      </c>
      <c r="N17" s="9">
        <v>12</v>
      </c>
      <c r="O17" s="10" t="s">
        <v>22</v>
      </c>
      <c r="Q17" s="12">
        <v>5</v>
      </c>
      <c r="R17" s="7">
        <v>20</v>
      </c>
      <c r="S17" s="11" t="s">
        <v>24</v>
      </c>
      <c r="T17" s="9">
        <v>54</v>
      </c>
      <c r="U17" s="10" t="s">
        <v>22</v>
      </c>
    </row>
    <row r="18" spans="7:21" ht="23.25">
      <c r="G18" s="7">
        <v>200</v>
      </c>
      <c r="H18" s="11" t="s">
        <v>23</v>
      </c>
      <c r="I18" s="9">
        <v>0.4</v>
      </c>
      <c r="J18" s="10" t="s">
        <v>22</v>
      </c>
      <c r="L18" s="7">
        <v>20</v>
      </c>
      <c r="M18" s="11" t="s">
        <v>24</v>
      </c>
      <c r="N18" s="9">
        <v>18</v>
      </c>
      <c r="O18" s="10" t="s">
        <v>22</v>
      </c>
      <c r="Q18" s="12">
        <v>6</v>
      </c>
      <c r="R18" s="7">
        <v>20</v>
      </c>
      <c r="S18" s="11" t="s">
        <v>24</v>
      </c>
      <c r="T18" s="9">
        <v>54</v>
      </c>
      <c r="U18" s="10" t="s">
        <v>22</v>
      </c>
    </row>
    <row r="19" spans="7:21" ht="23.25">
      <c r="G19" s="7">
        <v>200</v>
      </c>
      <c r="H19" s="11" t="s">
        <v>25</v>
      </c>
      <c r="I19" s="9">
        <v>0.4</v>
      </c>
      <c r="J19" s="10" t="s">
        <v>26</v>
      </c>
      <c r="L19" s="13"/>
      <c r="M19" s="14"/>
      <c r="N19" s="13"/>
      <c r="O19" s="14"/>
      <c r="Q19" s="12">
        <v>7</v>
      </c>
      <c r="R19" s="7">
        <v>20</v>
      </c>
      <c r="S19" s="11" t="s">
        <v>24</v>
      </c>
      <c r="T19" s="9">
        <v>54</v>
      </c>
      <c r="U19" s="10" t="s">
        <v>22</v>
      </c>
    </row>
    <row r="20" spans="7:21" ht="23.25">
      <c r="G20" s="7">
        <v>500</v>
      </c>
      <c r="H20" s="11" t="s">
        <v>23</v>
      </c>
      <c r="I20" s="9">
        <v>2</v>
      </c>
      <c r="J20" s="10" t="s">
        <v>22</v>
      </c>
      <c r="L20" s="13"/>
      <c r="M20" s="14"/>
      <c r="N20" s="13"/>
      <c r="O20" s="14"/>
      <c r="Q20" s="12">
        <v>8</v>
      </c>
      <c r="R20" s="7">
        <v>20</v>
      </c>
      <c r="S20" s="11" t="s">
        <v>24</v>
      </c>
      <c r="T20" s="9">
        <v>54</v>
      </c>
      <c r="U20" s="10" t="s">
        <v>22</v>
      </c>
    </row>
    <row r="21" spans="7:21" ht="23.25">
      <c r="G21" s="7">
        <v>1</v>
      </c>
      <c r="H21" s="11" t="s">
        <v>24</v>
      </c>
      <c r="I21" s="9">
        <v>2</v>
      </c>
      <c r="J21" s="10" t="s">
        <v>22</v>
      </c>
      <c r="L21" s="13"/>
      <c r="M21" s="14"/>
      <c r="N21" s="13"/>
      <c r="O21" s="14"/>
      <c r="Q21" s="12">
        <v>9</v>
      </c>
      <c r="R21" s="7">
        <v>20</v>
      </c>
      <c r="S21" s="11" t="s">
        <v>24</v>
      </c>
      <c r="T21" s="9">
        <v>54</v>
      </c>
      <c r="U21" s="10" t="s">
        <v>22</v>
      </c>
    </row>
    <row r="22" spans="7:21" ht="23.25">
      <c r="G22" s="7">
        <v>1</v>
      </c>
      <c r="H22" s="11" t="s">
        <v>27</v>
      </c>
      <c r="I22" s="9">
        <v>2</v>
      </c>
      <c r="J22" s="10" t="s">
        <v>22</v>
      </c>
      <c r="Q22" s="12">
        <v>10</v>
      </c>
      <c r="R22" s="7">
        <v>20</v>
      </c>
      <c r="S22" s="11" t="s">
        <v>24</v>
      </c>
      <c r="T22" s="9">
        <v>54</v>
      </c>
      <c r="U22" s="10" t="s">
        <v>22</v>
      </c>
    </row>
    <row r="23" spans="7:21" ht="23.25">
      <c r="G23" s="7">
        <v>2</v>
      </c>
      <c r="H23" s="11" t="s">
        <v>24</v>
      </c>
      <c r="I23" s="9">
        <v>4</v>
      </c>
      <c r="J23" s="10" t="s">
        <v>22</v>
      </c>
      <c r="Q23" s="12">
        <v>11</v>
      </c>
      <c r="R23" s="7">
        <v>20</v>
      </c>
      <c r="S23" s="11" t="s">
        <v>24</v>
      </c>
      <c r="T23" s="9">
        <v>54</v>
      </c>
      <c r="U23" s="10" t="s">
        <v>22</v>
      </c>
    </row>
    <row r="24" spans="7:21" ht="23.25">
      <c r="G24" s="7">
        <v>5</v>
      </c>
      <c r="H24" s="11" t="s">
        <v>24</v>
      </c>
      <c r="I24" s="9">
        <v>10</v>
      </c>
      <c r="J24" s="10" t="s">
        <v>22</v>
      </c>
      <c r="Q24" s="12">
        <v>12</v>
      </c>
      <c r="R24" s="7">
        <v>20</v>
      </c>
      <c r="S24" s="11" t="s">
        <v>24</v>
      </c>
      <c r="T24" s="9">
        <v>54</v>
      </c>
      <c r="U24" s="10" t="s">
        <v>22</v>
      </c>
    </row>
    <row r="25" spans="7:21" ht="23.25">
      <c r="Q25" s="12">
        <v>13</v>
      </c>
      <c r="R25" s="7">
        <v>20</v>
      </c>
      <c r="S25" s="11" t="s">
        <v>24</v>
      </c>
      <c r="T25" s="9">
        <v>54</v>
      </c>
      <c r="U25" s="10" t="s">
        <v>22</v>
      </c>
    </row>
    <row r="26" spans="7:21" ht="23.25">
      <c r="Q26" s="12">
        <v>14</v>
      </c>
      <c r="R26" s="7">
        <v>20</v>
      </c>
      <c r="S26" s="11" t="s">
        <v>24</v>
      </c>
      <c r="T26" s="9">
        <v>54</v>
      </c>
      <c r="U26" s="10" t="s">
        <v>22</v>
      </c>
    </row>
    <row r="27" spans="7:21" ht="23.25">
      <c r="Q27" s="12">
        <v>15</v>
      </c>
      <c r="R27" s="7">
        <v>20</v>
      </c>
      <c r="S27" s="11" t="s">
        <v>24</v>
      </c>
      <c r="T27" s="9">
        <v>54</v>
      </c>
      <c r="U27" s="10" t="s">
        <v>22</v>
      </c>
    </row>
    <row r="28" spans="7:21" ht="23.25">
      <c r="Q28" s="12">
        <v>16</v>
      </c>
      <c r="R28" s="7">
        <v>20</v>
      </c>
      <c r="S28" s="11" t="s">
        <v>24</v>
      </c>
      <c r="T28" s="9">
        <v>54</v>
      </c>
      <c r="U28" s="10" t="s">
        <v>22</v>
      </c>
    </row>
    <row r="29" spans="7:21" ht="23.25">
      <c r="Q29" s="12">
        <v>17</v>
      </c>
      <c r="R29" s="7">
        <v>20</v>
      </c>
      <c r="S29" s="11" t="s">
        <v>24</v>
      </c>
      <c r="T29" s="9">
        <v>54</v>
      </c>
      <c r="U29" s="10" t="s">
        <v>22</v>
      </c>
    </row>
    <row r="30" spans="7:21" ht="23.25">
      <c r="Q30" s="12">
        <v>18</v>
      </c>
      <c r="R30" s="7">
        <v>20</v>
      </c>
      <c r="S30" s="11" t="s">
        <v>24</v>
      </c>
      <c r="T30" s="9">
        <v>54</v>
      </c>
      <c r="U30" s="10" t="s">
        <v>22</v>
      </c>
    </row>
    <row r="31" spans="7:21" ht="23.25">
      <c r="Q31" s="12">
        <v>19</v>
      </c>
      <c r="R31" s="7">
        <v>20</v>
      </c>
      <c r="S31" s="11" t="s">
        <v>24</v>
      </c>
      <c r="T31" s="9">
        <v>54</v>
      </c>
      <c r="U31" s="10" t="s">
        <v>22</v>
      </c>
    </row>
    <row r="32" spans="7:21" ht="23.25">
      <c r="Q32" s="12">
        <v>20</v>
      </c>
      <c r="R32" s="7">
        <v>20</v>
      </c>
      <c r="S32" s="11" t="s">
        <v>24</v>
      </c>
      <c r="T32" s="9">
        <v>54</v>
      </c>
      <c r="U32" s="10" t="s">
        <v>22</v>
      </c>
    </row>
    <row r="33" spans="17:21" ht="23.25">
      <c r="Q33" s="12">
        <v>21</v>
      </c>
      <c r="R33" s="7">
        <v>20</v>
      </c>
      <c r="S33" s="11" t="s">
        <v>24</v>
      </c>
      <c r="T33" s="9">
        <v>54</v>
      </c>
      <c r="U33" s="10" t="s">
        <v>22</v>
      </c>
    </row>
    <row r="34" spans="17:21" ht="23.25">
      <c r="Q34" s="12">
        <v>22</v>
      </c>
      <c r="R34" s="7">
        <v>20</v>
      </c>
      <c r="S34" s="11" t="s">
        <v>24</v>
      </c>
      <c r="T34" s="9">
        <v>54</v>
      </c>
      <c r="U34" s="10" t="s">
        <v>22</v>
      </c>
    </row>
    <row r="35" spans="17:21" ht="23.25">
      <c r="Q35" s="12">
        <v>23</v>
      </c>
      <c r="R35" s="7">
        <v>20</v>
      </c>
      <c r="S35" s="11" t="s">
        <v>24</v>
      </c>
      <c r="T35" s="9">
        <v>54</v>
      </c>
      <c r="U35" s="10" t="s">
        <v>22</v>
      </c>
    </row>
    <row r="36" spans="17:21" ht="23.25">
      <c r="Q36" s="12">
        <v>24</v>
      </c>
      <c r="R36" s="7">
        <v>20</v>
      </c>
      <c r="S36" s="11" t="s">
        <v>24</v>
      </c>
      <c r="T36" s="9">
        <v>54</v>
      </c>
      <c r="U36" s="10" t="s">
        <v>22</v>
      </c>
    </row>
    <row r="37" spans="17:21" ht="23.25">
      <c r="Q37" s="12">
        <v>25</v>
      </c>
      <c r="R37" s="7">
        <v>20</v>
      </c>
      <c r="S37" s="11" t="s">
        <v>24</v>
      </c>
      <c r="T37" s="9">
        <v>54</v>
      </c>
      <c r="U37" s="10" t="s">
        <v>22</v>
      </c>
    </row>
    <row r="38" spans="17:21" ht="23.25">
      <c r="Q38" s="12">
        <v>26</v>
      </c>
      <c r="R38" s="7">
        <v>20</v>
      </c>
      <c r="S38" s="11" t="s">
        <v>24</v>
      </c>
      <c r="T38" s="9">
        <v>54</v>
      </c>
      <c r="U38" s="10" t="s">
        <v>22</v>
      </c>
    </row>
    <row r="39" spans="17:21" ht="23.25">
      <c r="Q39" s="12">
        <v>27</v>
      </c>
      <c r="R39" s="7">
        <v>20</v>
      </c>
      <c r="S39" s="11" t="s">
        <v>24</v>
      </c>
      <c r="T39" s="9">
        <v>54</v>
      </c>
      <c r="U39" s="10" t="s">
        <v>22</v>
      </c>
    </row>
    <row r="40" spans="17:21" ht="23.25">
      <c r="Q40" s="12">
        <v>28</v>
      </c>
      <c r="R40" s="7">
        <v>20</v>
      </c>
      <c r="S40" s="11" t="s">
        <v>24</v>
      </c>
      <c r="T40" s="9">
        <v>54</v>
      </c>
      <c r="U40" s="10" t="s">
        <v>22</v>
      </c>
    </row>
    <row r="41" spans="17:21" ht="23.25">
      <c r="Q41" s="12">
        <v>29</v>
      </c>
      <c r="R41" s="7">
        <v>20</v>
      </c>
      <c r="S41" s="11" t="s">
        <v>24</v>
      </c>
      <c r="T41" s="9">
        <v>54</v>
      </c>
      <c r="U41" s="10" t="s">
        <v>22</v>
      </c>
    </row>
    <row r="42" spans="17:21" ht="23.25">
      <c r="Q42" s="12">
        <v>30</v>
      </c>
      <c r="R42" s="7">
        <v>20</v>
      </c>
      <c r="S42" s="11" t="s">
        <v>24</v>
      </c>
      <c r="T42" s="9">
        <v>54</v>
      </c>
      <c r="U42" s="10" t="s">
        <v>22</v>
      </c>
    </row>
    <row r="43" spans="17:21" ht="23.25">
      <c r="Q43" s="12">
        <v>31</v>
      </c>
      <c r="R43" s="7">
        <v>20</v>
      </c>
      <c r="S43" s="11" t="s">
        <v>24</v>
      </c>
      <c r="T43" s="9">
        <v>54</v>
      </c>
      <c r="U43" s="10" t="s">
        <v>22</v>
      </c>
    </row>
    <row r="44" spans="17:21" ht="23.25">
      <c r="Q44" s="12">
        <v>32</v>
      </c>
      <c r="R44" s="7">
        <v>20</v>
      </c>
      <c r="S44" s="11" t="s">
        <v>24</v>
      </c>
      <c r="T44" s="9">
        <v>54</v>
      </c>
      <c r="U44" s="10" t="s">
        <v>22</v>
      </c>
    </row>
    <row r="45" spans="17:21" ht="23.25">
      <c r="Q45" s="12">
        <v>33</v>
      </c>
      <c r="R45" s="7">
        <v>20</v>
      </c>
      <c r="S45" s="11" t="s">
        <v>24</v>
      </c>
      <c r="T45" s="9">
        <v>54</v>
      </c>
      <c r="U45" s="10" t="s">
        <v>22</v>
      </c>
    </row>
    <row r="46" spans="17:21" ht="23.25">
      <c r="Q46" s="12">
        <v>34</v>
      </c>
      <c r="R46" s="7">
        <v>20</v>
      </c>
      <c r="S46" s="11" t="s">
        <v>24</v>
      </c>
      <c r="T46" s="9">
        <v>54</v>
      </c>
      <c r="U46" s="10" t="s">
        <v>22</v>
      </c>
    </row>
    <row r="47" spans="17:21" ht="23.25">
      <c r="Q47" s="12">
        <v>35</v>
      </c>
      <c r="R47" s="7">
        <v>20</v>
      </c>
      <c r="S47" s="11" t="s">
        <v>24</v>
      </c>
      <c r="T47" s="9">
        <v>54</v>
      </c>
      <c r="U47" s="10" t="s">
        <v>22</v>
      </c>
    </row>
    <row r="48" spans="17:21" ht="23.25">
      <c r="Q48" s="12">
        <v>36</v>
      </c>
      <c r="R48" s="7">
        <v>20</v>
      </c>
      <c r="S48" s="11" t="s">
        <v>24</v>
      </c>
      <c r="T48" s="9">
        <v>54</v>
      </c>
      <c r="U48" s="10" t="s">
        <v>22</v>
      </c>
    </row>
    <row r="49" spans="17:21" ht="23.25">
      <c r="Q49" s="12">
        <v>37</v>
      </c>
      <c r="R49" s="7">
        <v>20</v>
      </c>
      <c r="S49" s="11" t="s">
        <v>24</v>
      </c>
      <c r="T49" s="9">
        <v>54</v>
      </c>
      <c r="U49" s="10" t="s">
        <v>22</v>
      </c>
    </row>
    <row r="50" spans="17:21" ht="23.25">
      <c r="Q50" s="12">
        <v>38</v>
      </c>
      <c r="R50" s="7">
        <v>20</v>
      </c>
      <c r="S50" s="11" t="s">
        <v>24</v>
      </c>
      <c r="T50" s="9">
        <v>54</v>
      </c>
      <c r="U50" s="10" t="s">
        <v>22</v>
      </c>
    </row>
    <row r="51" spans="17:21" ht="23.25">
      <c r="Q51" s="12">
        <v>39</v>
      </c>
      <c r="R51" s="7">
        <v>20</v>
      </c>
      <c r="S51" s="11" t="s">
        <v>24</v>
      </c>
      <c r="T51" s="9">
        <v>54</v>
      </c>
      <c r="U51" s="10" t="s">
        <v>22</v>
      </c>
    </row>
    <row r="52" spans="17:21" ht="23.25">
      <c r="Q52" s="12">
        <v>40</v>
      </c>
      <c r="R52" s="7">
        <v>20</v>
      </c>
      <c r="S52" s="11" t="s">
        <v>24</v>
      </c>
      <c r="T52" s="9">
        <v>54</v>
      </c>
      <c r="U52" s="10" t="s">
        <v>22</v>
      </c>
    </row>
    <row r="53" spans="17:21" ht="23.25">
      <c r="Q53" s="12">
        <v>41</v>
      </c>
      <c r="R53" s="7">
        <v>20</v>
      </c>
      <c r="S53" s="11" t="s">
        <v>24</v>
      </c>
      <c r="T53" s="9">
        <v>54</v>
      </c>
      <c r="U53" s="10" t="s">
        <v>22</v>
      </c>
    </row>
    <row r="54" spans="17:21" ht="23.25">
      <c r="Q54" s="12">
        <v>42</v>
      </c>
      <c r="R54" s="7">
        <v>20</v>
      </c>
      <c r="S54" s="11" t="s">
        <v>24</v>
      </c>
      <c r="T54" s="9">
        <v>54</v>
      </c>
      <c r="U54" s="10" t="s">
        <v>22</v>
      </c>
    </row>
    <row r="55" spans="17:21" ht="23.25">
      <c r="Q55" s="12">
        <v>43</v>
      </c>
      <c r="R55" s="7">
        <v>20</v>
      </c>
      <c r="S55" s="11" t="s">
        <v>24</v>
      </c>
      <c r="T55" s="9">
        <v>54</v>
      </c>
      <c r="U55" s="10" t="s">
        <v>22</v>
      </c>
    </row>
    <row r="56" spans="17:21" ht="23.25">
      <c r="Q56" s="12">
        <v>44</v>
      </c>
      <c r="R56" s="7">
        <v>20</v>
      </c>
      <c r="S56" s="11" t="s">
        <v>24</v>
      </c>
      <c r="T56" s="9">
        <v>54</v>
      </c>
      <c r="U56" s="10" t="s">
        <v>22</v>
      </c>
    </row>
    <row r="57" spans="17:21" ht="23.25">
      <c r="Q57" s="12">
        <v>45</v>
      </c>
      <c r="R57" s="7">
        <v>20</v>
      </c>
      <c r="S57" s="11" t="s">
        <v>24</v>
      </c>
      <c r="T57" s="9">
        <v>54</v>
      </c>
      <c r="U57" s="10" t="s">
        <v>22</v>
      </c>
    </row>
    <row r="58" spans="17:21" ht="23.25">
      <c r="Q58" s="12">
        <v>46</v>
      </c>
      <c r="R58" s="7">
        <v>20</v>
      </c>
      <c r="S58" s="11" t="s">
        <v>24</v>
      </c>
      <c r="T58" s="9">
        <v>54</v>
      </c>
      <c r="U58" s="10" t="s">
        <v>22</v>
      </c>
    </row>
    <row r="59" spans="17:21" ht="23.25">
      <c r="Q59" s="12">
        <v>47</v>
      </c>
      <c r="R59" s="7">
        <v>20</v>
      </c>
      <c r="S59" s="11" t="s">
        <v>24</v>
      </c>
      <c r="T59" s="9">
        <v>54</v>
      </c>
      <c r="U59" s="10" t="s">
        <v>22</v>
      </c>
    </row>
    <row r="60" spans="17:21" ht="23.25">
      <c r="Q60" s="12">
        <v>48</v>
      </c>
      <c r="R60" s="7">
        <v>20</v>
      </c>
      <c r="S60" s="11" t="s">
        <v>24</v>
      </c>
      <c r="T60" s="9">
        <v>54</v>
      </c>
      <c r="U60" s="10" t="s">
        <v>22</v>
      </c>
    </row>
    <row r="61" spans="17:21" ht="23.25">
      <c r="Q61" s="12">
        <v>49</v>
      </c>
      <c r="R61" s="7">
        <v>20</v>
      </c>
      <c r="S61" s="11" t="s">
        <v>24</v>
      </c>
      <c r="T61" s="9">
        <v>54</v>
      </c>
      <c r="U61" s="10" t="s">
        <v>22</v>
      </c>
    </row>
    <row r="62" spans="17:21" ht="23.25">
      <c r="Q62" s="12">
        <v>50</v>
      </c>
      <c r="R62" s="7">
        <v>20</v>
      </c>
      <c r="S62" s="11" t="s">
        <v>24</v>
      </c>
      <c r="T62" s="9">
        <v>54</v>
      </c>
      <c r="U62" s="10" t="s">
        <v>22</v>
      </c>
    </row>
  </sheetData>
  <mergeCells count="16">
    <mergeCell ref="B6:E6"/>
    <mergeCell ref="G6:J6"/>
    <mergeCell ref="L6:O6"/>
    <mergeCell ref="Q6:U6"/>
    <mergeCell ref="B5:E5"/>
    <mergeCell ref="G5:J5"/>
    <mergeCell ref="L5:O5"/>
    <mergeCell ref="Q5:U5"/>
    <mergeCell ref="B7:E7"/>
    <mergeCell ref="G7:J7"/>
    <mergeCell ref="L7:O7"/>
    <mergeCell ref="R7:U7"/>
    <mergeCell ref="B8:E8"/>
    <mergeCell ref="G8:J8"/>
    <mergeCell ref="L8:O8"/>
    <mergeCell ref="R8:U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Data</vt:lpstr>
      <vt:lpstr>Certificate</vt:lpstr>
      <vt:lpstr>Report</vt:lpstr>
      <vt:lpstr>Result</vt:lpstr>
      <vt:lpstr>Uncert Budget</vt:lpstr>
      <vt:lpstr>Cert of STD</vt:lpstr>
      <vt:lpstr>Certificate!Print_Area</vt:lpstr>
      <vt:lpstr>Data!Print_Area</vt:lpstr>
      <vt:lpstr>Report!Print_Area</vt:lpstr>
      <vt:lpstr>Result!Print_Area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Nathaphol Boonmee</dc:creator>
  <cp:lastModifiedBy>ภควดี ลักษมีวงศ์</cp:lastModifiedBy>
  <cp:lastPrinted>2017-03-20T02:57:03Z</cp:lastPrinted>
  <dcterms:created xsi:type="dcterms:W3CDTF">2015-10-01T03:03:03Z</dcterms:created>
  <dcterms:modified xsi:type="dcterms:W3CDTF">2017-10-12T20:18:22Z</dcterms:modified>
</cp:coreProperties>
</file>