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kaw\oxsoft\metrikos\evgenis\01_Dimension 11-29\"/>
    </mc:Choice>
  </mc:AlternateContent>
  <bookViews>
    <workbookView xWindow="120" yWindow="1245" windowWidth="15480" windowHeight="8775" tabRatio="456" firstSheet="1" activeTab="7"/>
  </bookViews>
  <sheets>
    <sheet name="Data Record" sheetId="13" r:id="rId1"/>
    <sheet name="Data Record (2)" sheetId="27" r:id="rId2"/>
    <sheet name="Certificate" sheetId="22" r:id="rId3"/>
    <sheet name="Report" sheetId="20" r:id="rId4"/>
    <sheet name="Result" sheetId="19" r:id="rId5"/>
    <sheet name="Result (2)" sheetId="25" r:id="rId6"/>
    <sheet name="Result (3)" sheetId="26" r:id="rId7"/>
    <sheet name="Uncertainty Budget" sheetId="23" r:id="rId8"/>
    <sheet name="Cert of STD" sheetId="21" r:id="rId9"/>
  </sheets>
  <externalReferences>
    <externalReference r:id="rId10"/>
  </externalReferences>
  <definedNames>
    <definedName name="_xlnm.Print_Area" localSheetId="2">Certificate!$A$1:$Z$37</definedName>
    <definedName name="_xlnm.Print_Area" localSheetId="0">'Data Record'!$A$1:$AQ$82</definedName>
    <definedName name="_xlnm.Print_Area" localSheetId="1">'Data Record (2)'!$A$1:$AQ$81</definedName>
    <definedName name="_xlnm.Print_Area" localSheetId="3">Report!$A$1:$V$18</definedName>
    <definedName name="_xlnm.Print_Area" localSheetId="4">Result!$A$1:$V$38</definedName>
    <definedName name="_xlnm.Print_Area" localSheetId="5">'Result (2)'!$A$1:$V$38</definedName>
    <definedName name="_xlnm.Print_Area" localSheetId="6">'Result (3)'!$A$1:$V$38</definedName>
  </definedNames>
  <calcPr calcId="162913"/>
</workbook>
</file>

<file path=xl/calcChain.xml><?xml version="1.0" encoding="utf-8"?>
<calcChain xmlns="http://schemas.openxmlformats.org/spreadsheetml/2006/main">
  <c r="S8" i="23" l="1"/>
  <c r="S9" i="23"/>
  <c r="S10" i="23"/>
  <c r="S11" i="23"/>
  <c r="S12" i="23"/>
  <c r="S13" i="23"/>
  <c r="S14" i="23"/>
  <c r="S15" i="23"/>
  <c r="S16" i="23"/>
  <c r="S17" i="23"/>
  <c r="S18" i="23"/>
  <c r="S19" i="23"/>
  <c r="S20" i="23"/>
  <c r="S21" i="23"/>
  <c r="S22" i="23"/>
  <c r="S23" i="23"/>
  <c r="S24" i="23"/>
  <c r="S25" i="23"/>
  <c r="S26" i="23"/>
  <c r="S27" i="23"/>
  <c r="S7" i="23"/>
  <c r="R8" i="23"/>
  <c r="R9" i="23"/>
  <c r="R10" i="23"/>
  <c r="R11" i="23"/>
  <c r="R12" i="23"/>
  <c r="R13" i="23"/>
  <c r="R14" i="23"/>
  <c r="R15" i="23"/>
  <c r="R16" i="23"/>
  <c r="R17" i="23"/>
  <c r="R18" i="23"/>
  <c r="R19" i="23"/>
  <c r="R20" i="23"/>
  <c r="R21" i="23"/>
  <c r="R22" i="23"/>
  <c r="R23" i="23"/>
  <c r="R24" i="23"/>
  <c r="R25" i="23"/>
  <c r="R26" i="23"/>
  <c r="R27" i="23"/>
  <c r="R7" i="23"/>
  <c r="AF24" i="13" l="1"/>
  <c r="AF25" i="13"/>
  <c r="AM20" i="13"/>
  <c r="AM23" i="13"/>
  <c r="AM26" i="13"/>
  <c r="AM29" i="13"/>
  <c r="AM32" i="13"/>
  <c r="AM35" i="13"/>
  <c r="AM38" i="13"/>
  <c r="AM41" i="13"/>
  <c r="AM44" i="13"/>
  <c r="AM47" i="13"/>
  <c r="AM50" i="13"/>
  <c r="AM53" i="13"/>
  <c r="AM56" i="13"/>
  <c r="AM59" i="13"/>
  <c r="AM62" i="13"/>
  <c r="AM65" i="13"/>
  <c r="AM68" i="13"/>
  <c r="AM71" i="13"/>
  <c r="AM74" i="13"/>
  <c r="AM77" i="13"/>
  <c r="AM17" i="13"/>
  <c r="AI20" i="13"/>
  <c r="AI23" i="13"/>
  <c r="AI26" i="13"/>
  <c r="AI29" i="13"/>
  <c r="AI32" i="13"/>
  <c r="AI35" i="13"/>
  <c r="AI38" i="13"/>
  <c r="AI41" i="13"/>
  <c r="AI44" i="13"/>
  <c r="AI47" i="13"/>
  <c r="AI50" i="13"/>
  <c r="AI53" i="13"/>
  <c r="AI56" i="13"/>
  <c r="AI59" i="13"/>
  <c r="AI62" i="13"/>
  <c r="AI65" i="13"/>
  <c r="AI68" i="13"/>
  <c r="AI71" i="13"/>
  <c r="AI74" i="13"/>
  <c r="AI77" i="13"/>
  <c r="AI17" i="13"/>
  <c r="AM19" i="27"/>
  <c r="AM22" i="27"/>
  <c r="AM25" i="27"/>
  <c r="AM28" i="27"/>
  <c r="AM31" i="27"/>
  <c r="AM34" i="27"/>
  <c r="AM37" i="27"/>
  <c r="AM40" i="27"/>
  <c r="AM43" i="27"/>
  <c r="AM46" i="27"/>
  <c r="AM49" i="27"/>
  <c r="AM52" i="27"/>
  <c r="AM55" i="27"/>
  <c r="AM58" i="27"/>
  <c r="AM61" i="27"/>
  <c r="AM64" i="27"/>
  <c r="AM67" i="27"/>
  <c r="AM70" i="27"/>
  <c r="AM73" i="27"/>
  <c r="AM76" i="27"/>
  <c r="AM16" i="27"/>
  <c r="AI19" i="27"/>
  <c r="AI22" i="27"/>
  <c r="AI25" i="27"/>
  <c r="AI28" i="27"/>
  <c r="AI31" i="27"/>
  <c r="AI34" i="27"/>
  <c r="AI37" i="27"/>
  <c r="AI40" i="27"/>
  <c r="AI43" i="27"/>
  <c r="AI46" i="27"/>
  <c r="AI49" i="27"/>
  <c r="AI52" i="27"/>
  <c r="AI55" i="27"/>
  <c r="AI58" i="27"/>
  <c r="AI61" i="27"/>
  <c r="AI64" i="27"/>
  <c r="AI67" i="27"/>
  <c r="AI70" i="27"/>
  <c r="AI73" i="27"/>
  <c r="AI76" i="27"/>
  <c r="AI16" i="27"/>
  <c r="AF78" i="27" l="1"/>
  <c r="AC78" i="27"/>
  <c r="AF77" i="27"/>
  <c r="AC77" i="27"/>
  <c r="AF76" i="27"/>
  <c r="AC76" i="27"/>
  <c r="AF75" i="27"/>
  <c r="AC75" i="27"/>
  <c r="AF74" i="27"/>
  <c r="AC74" i="27"/>
  <c r="AF73" i="27"/>
  <c r="AC73" i="27"/>
  <c r="AF72" i="27"/>
  <c r="AC72" i="27"/>
  <c r="AF71" i="27"/>
  <c r="AC71" i="27"/>
  <c r="AF70" i="27"/>
  <c r="AC70" i="27"/>
  <c r="AF69" i="27"/>
  <c r="AC69" i="27"/>
  <c r="AF68" i="27"/>
  <c r="AC68" i="27"/>
  <c r="AF67" i="27"/>
  <c r="AC67" i="27"/>
  <c r="AF66" i="27"/>
  <c r="AC66" i="27"/>
  <c r="AF65" i="27"/>
  <c r="AC65" i="27"/>
  <c r="AF64" i="27"/>
  <c r="AC64" i="27"/>
  <c r="AF63" i="27"/>
  <c r="AC63" i="27"/>
  <c r="AF62" i="27"/>
  <c r="AC62" i="27"/>
  <c r="AF61" i="27"/>
  <c r="AC61" i="27"/>
  <c r="AF60" i="27"/>
  <c r="AC60" i="27"/>
  <c r="AF59" i="27"/>
  <c r="AC59" i="27"/>
  <c r="AF58" i="27"/>
  <c r="AC58" i="27"/>
  <c r="AF57" i="27"/>
  <c r="AC57" i="27"/>
  <c r="AF56" i="27"/>
  <c r="AC56" i="27"/>
  <c r="AF55" i="27"/>
  <c r="AC55" i="27"/>
  <c r="AF54" i="27"/>
  <c r="AC54" i="27"/>
  <c r="AF53" i="27"/>
  <c r="AC53" i="27"/>
  <c r="AF52" i="27"/>
  <c r="AC52" i="27"/>
  <c r="AF51" i="27"/>
  <c r="AC51" i="27"/>
  <c r="AF50" i="27"/>
  <c r="AC50" i="27"/>
  <c r="AF49" i="27"/>
  <c r="AC49" i="27"/>
  <c r="AF48" i="27"/>
  <c r="AC48" i="27"/>
  <c r="AF47" i="27"/>
  <c r="AC47" i="27"/>
  <c r="AF46" i="27"/>
  <c r="AC46" i="27"/>
  <c r="AF45" i="27"/>
  <c r="AC45" i="27"/>
  <c r="AF44" i="27"/>
  <c r="AC44" i="27"/>
  <c r="AF43" i="27"/>
  <c r="AC43" i="27"/>
  <c r="AF42" i="27"/>
  <c r="AC42" i="27"/>
  <c r="AF41" i="27"/>
  <c r="AC41" i="27"/>
  <c r="AF40" i="27"/>
  <c r="AC40" i="27"/>
  <c r="AF39" i="27"/>
  <c r="AC39" i="27"/>
  <c r="AF38" i="27"/>
  <c r="AC38" i="27"/>
  <c r="AF37" i="27"/>
  <c r="AC37" i="27"/>
  <c r="AF36" i="27"/>
  <c r="AC36" i="27"/>
  <c r="AF35" i="27"/>
  <c r="AC35" i="27"/>
  <c r="AF34" i="27"/>
  <c r="AC34" i="27"/>
  <c r="AF33" i="27"/>
  <c r="AC33" i="27"/>
  <c r="AF32" i="27"/>
  <c r="AC32" i="27"/>
  <c r="AF31" i="27"/>
  <c r="AC31" i="27"/>
  <c r="AF30" i="27"/>
  <c r="AC30" i="27"/>
  <c r="AF29" i="27"/>
  <c r="AC29" i="27"/>
  <c r="AF28" i="27"/>
  <c r="AC28" i="27"/>
  <c r="AF27" i="27"/>
  <c r="AC27" i="27"/>
  <c r="AF26" i="27"/>
  <c r="AC26" i="27"/>
  <c r="AF25" i="27"/>
  <c r="AC25" i="27"/>
  <c r="AF24" i="27"/>
  <c r="AC24" i="27"/>
  <c r="AF23" i="27"/>
  <c r="AC23" i="27"/>
  <c r="AF22" i="27"/>
  <c r="AC22" i="27"/>
  <c r="AF21" i="27"/>
  <c r="AC21" i="27"/>
  <c r="AF20" i="27"/>
  <c r="AC20" i="27"/>
  <c r="AF19" i="27"/>
  <c r="AC19" i="27"/>
  <c r="AF18" i="27"/>
  <c r="AC18" i="27"/>
  <c r="AF17" i="27"/>
  <c r="AC17" i="27"/>
  <c r="AF16" i="27"/>
  <c r="AC16" i="27"/>
  <c r="B33" i="26"/>
  <c r="B32" i="26"/>
  <c r="B31" i="26"/>
  <c r="B30" i="26"/>
  <c r="B29" i="26"/>
  <c r="B28" i="26"/>
  <c r="B27" i="26"/>
  <c r="B26" i="26"/>
  <c r="B25" i="26"/>
  <c r="B24" i="26"/>
  <c r="B23" i="26"/>
  <c r="B22" i="26"/>
  <c r="B21" i="26"/>
  <c r="B20" i="26"/>
  <c r="B19" i="26"/>
  <c r="B33" i="25"/>
  <c r="B32" i="25"/>
  <c r="B31" i="25"/>
  <c r="B30" i="25"/>
  <c r="B29" i="25"/>
  <c r="B28" i="25"/>
  <c r="B27" i="25"/>
  <c r="B26" i="25"/>
  <c r="B25" i="25"/>
  <c r="B24" i="25"/>
  <c r="B23" i="25"/>
  <c r="B22" i="25"/>
  <c r="B21" i="25"/>
  <c r="B20" i="25"/>
  <c r="B19" i="25"/>
  <c r="W20" i="22" l="1"/>
  <c r="W19" i="22"/>
  <c r="J16" i="22"/>
  <c r="J15" i="22"/>
  <c r="J14" i="22"/>
  <c r="J13" i="22"/>
  <c r="J12" i="22"/>
  <c r="J5" i="22"/>
  <c r="B27" i="23" l="1"/>
  <c r="B26" i="23"/>
  <c r="B25" i="23"/>
  <c r="B24" i="23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33" i="19" l="1"/>
  <c r="B32" i="19"/>
  <c r="B31" i="19"/>
  <c r="B30" i="19"/>
  <c r="B29" i="19"/>
  <c r="B28" i="19"/>
  <c r="B27" i="19"/>
  <c r="B26" i="19"/>
  <c r="B25" i="19"/>
  <c r="B24" i="19"/>
  <c r="B23" i="19"/>
  <c r="B22" i="19"/>
  <c r="B21" i="19"/>
  <c r="H5" i="20"/>
  <c r="H36" i="22"/>
  <c r="AF79" i="13"/>
  <c r="AC79" i="13"/>
  <c r="AF78" i="13"/>
  <c r="AC78" i="13"/>
  <c r="AF77" i="13"/>
  <c r="AC77" i="13"/>
  <c r="N27" i="23" s="1"/>
  <c r="AF76" i="13"/>
  <c r="AC76" i="13"/>
  <c r="AF75" i="13"/>
  <c r="AC75" i="13"/>
  <c r="AF74" i="13"/>
  <c r="AC74" i="13"/>
  <c r="N26" i="23" s="1"/>
  <c r="AF73" i="13"/>
  <c r="AC73" i="13"/>
  <c r="AF72" i="13"/>
  <c r="AC72" i="13"/>
  <c r="AF71" i="13"/>
  <c r="AC71" i="13"/>
  <c r="N25" i="23" s="1"/>
  <c r="AF70" i="13"/>
  <c r="AC70" i="13"/>
  <c r="AF69" i="13"/>
  <c r="AC69" i="13"/>
  <c r="AF68" i="13"/>
  <c r="AC68" i="13"/>
  <c r="N24" i="23" s="1"/>
  <c r="AF67" i="13"/>
  <c r="AC67" i="13"/>
  <c r="AF66" i="13"/>
  <c r="AC66" i="13"/>
  <c r="AF65" i="13"/>
  <c r="AC65" i="13"/>
  <c r="N23" i="23" s="1"/>
  <c r="AF64" i="13"/>
  <c r="AC64" i="13"/>
  <c r="AF63" i="13"/>
  <c r="AC63" i="13"/>
  <c r="AF62" i="13"/>
  <c r="AC62" i="13"/>
  <c r="N22" i="23" s="1"/>
  <c r="AF61" i="13"/>
  <c r="AC61" i="13"/>
  <c r="AF60" i="13"/>
  <c r="AC60" i="13"/>
  <c r="AF59" i="13"/>
  <c r="AC59" i="13"/>
  <c r="N21" i="23" s="1"/>
  <c r="AF58" i="13"/>
  <c r="AC58" i="13"/>
  <c r="AF57" i="13"/>
  <c r="AC57" i="13"/>
  <c r="AF56" i="13"/>
  <c r="AC56" i="13"/>
  <c r="N20" i="23" s="1"/>
  <c r="AF55" i="13"/>
  <c r="AC55" i="13"/>
  <c r="AF54" i="13"/>
  <c r="AC54" i="13"/>
  <c r="AF53" i="13"/>
  <c r="AC53" i="13"/>
  <c r="N19" i="23" s="1"/>
  <c r="AF52" i="13"/>
  <c r="AC52" i="13"/>
  <c r="AF51" i="13"/>
  <c r="AC51" i="13"/>
  <c r="AF50" i="13"/>
  <c r="AC50" i="13"/>
  <c r="N18" i="23" s="1"/>
  <c r="AF49" i="13"/>
  <c r="AC49" i="13"/>
  <c r="AF48" i="13"/>
  <c r="AC48" i="13"/>
  <c r="AF47" i="13"/>
  <c r="AC47" i="13"/>
  <c r="N17" i="23" s="1"/>
  <c r="AF46" i="13"/>
  <c r="AC46" i="13"/>
  <c r="AF45" i="13"/>
  <c r="AC45" i="13"/>
  <c r="AF44" i="13"/>
  <c r="AC44" i="13"/>
  <c r="N16" i="23" s="1"/>
  <c r="AF43" i="13"/>
  <c r="AC43" i="13"/>
  <c r="AF42" i="13"/>
  <c r="AC42" i="13"/>
  <c r="AF41" i="13"/>
  <c r="AC41" i="13"/>
  <c r="N15" i="23" s="1"/>
  <c r="AF40" i="13"/>
  <c r="AC40" i="13"/>
  <c r="AF39" i="13"/>
  <c r="AC39" i="13"/>
  <c r="AF38" i="13"/>
  <c r="AC38" i="13"/>
  <c r="N14" i="23" s="1"/>
  <c r="AF37" i="13"/>
  <c r="AC37" i="13"/>
  <c r="AF36" i="13"/>
  <c r="AC36" i="13"/>
  <c r="AF35" i="13"/>
  <c r="AC35" i="13"/>
  <c r="AF34" i="13"/>
  <c r="AC34" i="13"/>
  <c r="AF33" i="13"/>
  <c r="AC33" i="13"/>
  <c r="AF32" i="13"/>
  <c r="AC32" i="13"/>
  <c r="AF31" i="13"/>
  <c r="AC31" i="13"/>
  <c r="AF30" i="13"/>
  <c r="AC30" i="13"/>
  <c r="AF29" i="13"/>
  <c r="AC29" i="13"/>
  <c r="AF28" i="13"/>
  <c r="AC28" i="13"/>
  <c r="AF27" i="13"/>
  <c r="AC27" i="13"/>
  <c r="AF26" i="13"/>
  <c r="AC26" i="13"/>
  <c r="AC25" i="13"/>
  <c r="AC24" i="13"/>
  <c r="AF23" i="13"/>
  <c r="AC23" i="13"/>
  <c r="AF22" i="13"/>
  <c r="AC22" i="13"/>
  <c r="AF21" i="13"/>
  <c r="AC21" i="13"/>
  <c r="AF20" i="13"/>
  <c r="AC20" i="13"/>
  <c r="AF19" i="13"/>
  <c r="O19" i="19" s="1"/>
  <c r="AC19" i="13"/>
  <c r="AF18" i="13"/>
  <c r="AC18" i="13"/>
  <c r="AF17" i="13"/>
  <c r="AC17" i="13"/>
  <c r="B20" i="19"/>
  <c r="K19" i="26" l="1"/>
  <c r="K19" i="25"/>
  <c r="M19" i="26"/>
  <c r="K20" i="26"/>
  <c r="K20" i="25"/>
  <c r="M19" i="25"/>
  <c r="K20" i="19"/>
  <c r="N8" i="23"/>
  <c r="E22" i="26"/>
  <c r="I20" i="26"/>
  <c r="G21" i="26"/>
  <c r="G21" i="25"/>
  <c r="E22" i="25"/>
  <c r="I20" i="25"/>
  <c r="I20" i="19"/>
  <c r="E22" i="19"/>
  <c r="G21" i="19"/>
  <c r="E24" i="26"/>
  <c r="I22" i="26"/>
  <c r="G23" i="26"/>
  <c r="G23" i="25"/>
  <c r="E24" i="25"/>
  <c r="I22" i="25"/>
  <c r="I22" i="19"/>
  <c r="E24" i="19"/>
  <c r="G23" i="19"/>
  <c r="E26" i="26"/>
  <c r="I24" i="26"/>
  <c r="G25" i="26"/>
  <c r="G25" i="25"/>
  <c r="E26" i="25"/>
  <c r="I24" i="25"/>
  <c r="I24" i="19"/>
  <c r="E26" i="19"/>
  <c r="G25" i="19"/>
  <c r="E28" i="26"/>
  <c r="I26" i="26"/>
  <c r="G27" i="25"/>
  <c r="G27" i="26"/>
  <c r="E28" i="25"/>
  <c r="I26" i="25"/>
  <c r="I26" i="19"/>
  <c r="E28" i="19"/>
  <c r="G27" i="19"/>
  <c r="E30" i="26"/>
  <c r="I28" i="26"/>
  <c r="G29" i="25"/>
  <c r="G29" i="26"/>
  <c r="E30" i="25"/>
  <c r="I28" i="25"/>
  <c r="I28" i="19"/>
  <c r="E30" i="19"/>
  <c r="G29" i="19"/>
  <c r="E32" i="26"/>
  <c r="I30" i="26"/>
  <c r="G31" i="25"/>
  <c r="G31" i="26"/>
  <c r="E32" i="25"/>
  <c r="I30" i="25"/>
  <c r="I30" i="19"/>
  <c r="E32" i="19"/>
  <c r="G31" i="19"/>
  <c r="I33" i="26"/>
  <c r="I33" i="25"/>
  <c r="I33" i="19"/>
  <c r="E19" i="26"/>
  <c r="E19" i="25"/>
  <c r="E20" i="26"/>
  <c r="G19" i="26"/>
  <c r="G19" i="25"/>
  <c r="E20" i="25"/>
  <c r="E20" i="19"/>
  <c r="E21" i="26"/>
  <c r="I19" i="26"/>
  <c r="G20" i="26"/>
  <c r="G20" i="25"/>
  <c r="E21" i="25"/>
  <c r="I19" i="25"/>
  <c r="G20" i="19"/>
  <c r="E21" i="19"/>
  <c r="N7" i="23"/>
  <c r="M21" i="26"/>
  <c r="K22" i="26"/>
  <c r="O20" i="26"/>
  <c r="K22" i="25"/>
  <c r="O20" i="25"/>
  <c r="M21" i="25"/>
  <c r="O20" i="19"/>
  <c r="M21" i="19"/>
  <c r="K22" i="19"/>
  <c r="M22" i="26"/>
  <c r="K23" i="26"/>
  <c r="O21" i="26"/>
  <c r="K23" i="25"/>
  <c r="O21" i="25"/>
  <c r="M22" i="25"/>
  <c r="O21" i="19"/>
  <c r="M22" i="19"/>
  <c r="K23" i="19"/>
  <c r="Q23" i="19" s="1"/>
  <c r="M23" i="26"/>
  <c r="K24" i="26"/>
  <c r="O22" i="26"/>
  <c r="K24" i="25"/>
  <c r="O22" i="25"/>
  <c r="M23" i="25"/>
  <c r="O22" i="19"/>
  <c r="M23" i="19"/>
  <c r="K24" i="19"/>
  <c r="M24" i="26"/>
  <c r="K25" i="26"/>
  <c r="O23" i="26"/>
  <c r="K25" i="25"/>
  <c r="O23" i="25"/>
  <c r="M24" i="25"/>
  <c r="O23" i="19"/>
  <c r="M24" i="19"/>
  <c r="K25" i="19"/>
  <c r="M25" i="26"/>
  <c r="K26" i="26"/>
  <c r="O24" i="26"/>
  <c r="K26" i="25"/>
  <c r="O24" i="25"/>
  <c r="M25" i="25"/>
  <c r="O24" i="19"/>
  <c r="M25" i="19"/>
  <c r="K26" i="19"/>
  <c r="M26" i="26"/>
  <c r="K27" i="25"/>
  <c r="K27" i="26"/>
  <c r="O25" i="26"/>
  <c r="O25" i="25"/>
  <c r="M26" i="25"/>
  <c r="O25" i="19"/>
  <c r="M26" i="19"/>
  <c r="K27" i="19"/>
  <c r="M27" i="26"/>
  <c r="K28" i="25"/>
  <c r="K28" i="26"/>
  <c r="O26" i="26"/>
  <c r="O26" i="25"/>
  <c r="M27" i="25"/>
  <c r="O26" i="19"/>
  <c r="M27" i="19"/>
  <c r="K28" i="19"/>
  <c r="M28" i="26"/>
  <c r="K29" i="25"/>
  <c r="O27" i="25"/>
  <c r="K29" i="26"/>
  <c r="O27" i="26"/>
  <c r="M28" i="25"/>
  <c r="O27" i="19"/>
  <c r="M28" i="19"/>
  <c r="K29" i="19"/>
  <c r="M29" i="26"/>
  <c r="K30" i="25"/>
  <c r="O28" i="25"/>
  <c r="K30" i="26"/>
  <c r="O28" i="26"/>
  <c r="M29" i="25"/>
  <c r="O28" i="19"/>
  <c r="M29" i="19"/>
  <c r="K30" i="19"/>
  <c r="M30" i="26"/>
  <c r="K31" i="25"/>
  <c r="O29" i="25"/>
  <c r="K31" i="26"/>
  <c r="O29" i="26"/>
  <c r="M30" i="25"/>
  <c r="O29" i="19"/>
  <c r="M30" i="19"/>
  <c r="K31" i="19"/>
  <c r="M31" i="26"/>
  <c r="K32" i="25"/>
  <c r="O30" i="25"/>
  <c r="K32" i="26"/>
  <c r="O30" i="26"/>
  <c r="M31" i="25"/>
  <c r="O30" i="19"/>
  <c r="M31" i="19"/>
  <c r="K32" i="19"/>
  <c r="M32" i="26"/>
  <c r="K33" i="25"/>
  <c r="O31" i="25"/>
  <c r="K33" i="26"/>
  <c r="O31" i="26"/>
  <c r="M32" i="25"/>
  <c r="O31" i="19"/>
  <c r="M32" i="19"/>
  <c r="K33" i="19"/>
  <c r="M33" i="26"/>
  <c r="O32" i="25"/>
  <c r="O32" i="26"/>
  <c r="M33" i="25"/>
  <c r="O32" i="19"/>
  <c r="M33" i="19"/>
  <c r="O33" i="25"/>
  <c r="O33" i="26"/>
  <c r="O33" i="19"/>
  <c r="F5" i="19"/>
  <c r="F5" i="26"/>
  <c r="F5" i="25"/>
  <c r="G19" i="19"/>
  <c r="K19" i="19"/>
  <c r="M20" i="26"/>
  <c r="K21" i="26"/>
  <c r="O19" i="26"/>
  <c r="K21" i="25"/>
  <c r="O19" i="25"/>
  <c r="M20" i="25"/>
  <c r="M20" i="19"/>
  <c r="K21" i="19"/>
  <c r="E23" i="26"/>
  <c r="I21" i="26"/>
  <c r="G22" i="26"/>
  <c r="G22" i="25"/>
  <c r="E23" i="25"/>
  <c r="I21" i="25"/>
  <c r="G22" i="19"/>
  <c r="Q22" i="19" s="1"/>
  <c r="I21" i="19"/>
  <c r="Q21" i="19" s="1"/>
  <c r="E23" i="19"/>
  <c r="N9" i="23"/>
  <c r="E25" i="26"/>
  <c r="I23" i="26"/>
  <c r="G24" i="26"/>
  <c r="G24" i="25"/>
  <c r="E25" i="25"/>
  <c r="I23" i="25"/>
  <c r="G24" i="19"/>
  <c r="E25" i="19"/>
  <c r="I23" i="19"/>
  <c r="E27" i="26"/>
  <c r="I25" i="26"/>
  <c r="G26" i="26"/>
  <c r="G26" i="25"/>
  <c r="E27" i="25"/>
  <c r="I25" i="25"/>
  <c r="G26" i="19"/>
  <c r="E27" i="19"/>
  <c r="I25" i="19"/>
  <c r="Q25" i="19" s="1"/>
  <c r="E29" i="26"/>
  <c r="I27" i="26"/>
  <c r="G28" i="25"/>
  <c r="G28" i="26"/>
  <c r="E29" i="25"/>
  <c r="I27" i="25"/>
  <c r="G28" i="19"/>
  <c r="I27" i="19"/>
  <c r="E29" i="19"/>
  <c r="E31" i="26"/>
  <c r="I29" i="26"/>
  <c r="G30" i="25"/>
  <c r="G30" i="26"/>
  <c r="E31" i="25"/>
  <c r="I29" i="25"/>
  <c r="G30" i="19"/>
  <c r="Q30" i="19" s="1"/>
  <c r="E31" i="19"/>
  <c r="I29" i="19"/>
  <c r="E33" i="26"/>
  <c r="I31" i="26"/>
  <c r="G32" i="25"/>
  <c r="G32" i="26"/>
  <c r="E33" i="25"/>
  <c r="I31" i="25"/>
  <c r="G32" i="19"/>
  <c r="I31" i="19"/>
  <c r="E33" i="19"/>
  <c r="N12" i="23"/>
  <c r="I32" i="26"/>
  <c r="G33" i="25"/>
  <c r="G33" i="26"/>
  <c r="I32" i="25"/>
  <c r="I32" i="19"/>
  <c r="G33" i="19"/>
  <c r="E19" i="19"/>
  <c r="I19" i="19"/>
  <c r="M19" i="19"/>
  <c r="N13" i="23"/>
  <c r="N11" i="23"/>
  <c r="N10" i="23"/>
  <c r="Q29" i="19" l="1"/>
  <c r="Q28" i="19"/>
  <c r="Q24" i="19"/>
  <c r="Q20" i="19"/>
  <c r="Q33" i="19"/>
  <c r="Q33" i="25"/>
  <c r="Q31" i="19"/>
  <c r="Q27" i="19"/>
  <c r="Q26" i="19"/>
  <c r="Q32" i="19"/>
  <c r="Q33" i="26"/>
  <c r="Q27" i="25"/>
  <c r="Q27" i="26"/>
  <c r="Q20" i="26"/>
  <c r="Q19" i="26"/>
  <c r="Q32" i="25"/>
  <c r="Q32" i="26"/>
  <c r="Q28" i="25"/>
  <c r="Q28" i="26"/>
  <c r="Q24" i="25"/>
  <c r="Q24" i="26"/>
  <c r="Q31" i="25"/>
  <c r="Q31" i="26"/>
  <c r="Q29" i="25"/>
  <c r="Q29" i="26"/>
  <c r="Q25" i="25"/>
  <c r="Q25" i="26"/>
  <c r="Q23" i="25"/>
  <c r="Q23" i="26"/>
  <c r="Q21" i="25"/>
  <c r="Q21" i="26"/>
  <c r="Q20" i="25"/>
  <c r="Q19" i="25"/>
  <c r="Q30" i="25"/>
  <c r="Q30" i="26"/>
  <c r="Q26" i="25"/>
  <c r="Q26" i="26"/>
  <c r="Q22" i="25"/>
  <c r="Q22" i="26"/>
  <c r="I31" i="23"/>
  <c r="I30" i="23"/>
  <c r="O27" i="23"/>
  <c r="Q27" i="23" s="1"/>
  <c r="L27" i="23"/>
  <c r="M27" i="23" s="1"/>
  <c r="F27" i="23"/>
  <c r="G27" i="23" s="1"/>
  <c r="D27" i="23"/>
  <c r="E27" i="23" s="1"/>
  <c r="J27" i="23"/>
  <c r="K27" i="23" s="1"/>
  <c r="O26" i="23"/>
  <c r="Q26" i="23" s="1"/>
  <c r="L26" i="23"/>
  <c r="M26" i="23" s="1"/>
  <c r="F26" i="23"/>
  <c r="G26" i="23" s="1"/>
  <c r="D26" i="23"/>
  <c r="E26" i="23" s="1"/>
  <c r="J26" i="23"/>
  <c r="K26" i="23" s="1"/>
  <c r="O25" i="23"/>
  <c r="Q25" i="23" s="1"/>
  <c r="L25" i="23"/>
  <c r="M25" i="23" s="1"/>
  <c r="F25" i="23"/>
  <c r="G25" i="23" s="1"/>
  <c r="D25" i="23"/>
  <c r="E25" i="23" s="1"/>
  <c r="J25" i="23"/>
  <c r="K25" i="23" s="1"/>
  <c r="O24" i="23"/>
  <c r="Q24" i="23" s="1"/>
  <c r="L24" i="23"/>
  <c r="M24" i="23" s="1"/>
  <c r="F24" i="23"/>
  <c r="G24" i="23" s="1"/>
  <c r="D24" i="23"/>
  <c r="E24" i="23" s="1"/>
  <c r="J24" i="23"/>
  <c r="K24" i="23" s="1"/>
  <c r="O23" i="23"/>
  <c r="Q23" i="23" s="1"/>
  <c r="L23" i="23"/>
  <c r="M23" i="23" s="1"/>
  <c r="G23" i="23"/>
  <c r="D23" i="23"/>
  <c r="E23" i="23" s="1"/>
  <c r="J23" i="23"/>
  <c r="K23" i="23" s="1"/>
  <c r="O22" i="23"/>
  <c r="Q22" i="23" s="1"/>
  <c r="L22" i="23"/>
  <c r="M22" i="23" s="1"/>
  <c r="G22" i="23"/>
  <c r="D22" i="23"/>
  <c r="E22" i="23" s="1"/>
  <c r="J22" i="23"/>
  <c r="K22" i="23" s="1"/>
  <c r="O21" i="23"/>
  <c r="Q21" i="23" s="1"/>
  <c r="M21" i="23"/>
  <c r="L21" i="23"/>
  <c r="G21" i="23"/>
  <c r="D21" i="23"/>
  <c r="E21" i="23" s="1"/>
  <c r="J21" i="23"/>
  <c r="K21" i="23" s="1"/>
  <c r="O20" i="23"/>
  <c r="Q20" i="23" s="1"/>
  <c r="L20" i="23"/>
  <c r="M20" i="23" s="1"/>
  <c r="G20" i="23"/>
  <c r="D20" i="23"/>
  <c r="E20" i="23" s="1"/>
  <c r="J20" i="23"/>
  <c r="K20" i="23" s="1"/>
  <c r="O19" i="23"/>
  <c r="Q19" i="23" s="1"/>
  <c r="L19" i="23"/>
  <c r="M19" i="23" s="1"/>
  <c r="G19" i="23"/>
  <c r="D19" i="23"/>
  <c r="E19" i="23" s="1"/>
  <c r="J19" i="23"/>
  <c r="K19" i="23" s="1"/>
  <c r="O18" i="23"/>
  <c r="Q18" i="23" s="1"/>
  <c r="L18" i="23"/>
  <c r="M18" i="23" s="1"/>
  <c r="G18" i="23"/>
  <c r="D18" i="23"/>
  <c r="E18" i="23" s="1"/>
  <c r="J18" i="23"/>
  <c r="K18" i="23" s="1"/>
  <c r="O17" i="23"/>
  <c r="Q17" i="23" s="1"/>
  <c r="L17" i="23"/>
  <c r="M17" i="23" s="1"/>
  <c r="G17" i="23"/>
  <c r="D17" i="23"/>
  <c r="E17" i="23" s="1"/>
  <c r="J17" i="23"/>
  <c r="K17" i="23" s="1"/>
  <c r="O16" i="23"/>
  <c r="Q16" i="23" s="1"/>
  <c r="L16" i="23"/>
  <c r="M16" i="23" s="1"/>
  <c r="G16" i="23"/>
  <c r="D16" i="23"/>
  <c r="E16" i="23" s="1"/>
  <c r="J16" i="23"/>
  <c r="K16" i="23" s="1"/>
  <c r="O15" i="23"/>
  <c r="Q15" i="23" s="1"/>
  <c r="L15" i="23"/>
  <c r="M15" i="23" s="1"/>
  <c r="G15" i="23"/>
  <c r="D15" i="23"/>
  <c r="E15" i="23" s="1"/>
  <c r="J15" i="23"/>
  <c r="K15" i="23" s="1"/>
  <c r="O14" i="23"/>
  <c r="Q14" i="23" s="1"/>
  <c r="L14" i="23"/>
  <c r="M14" i="23" s="1"/>
  <c r="G14" i="23"/>
  <c r="D14" i="23"/>
  <c r="E14" i="23" s="1"/>
  <c r="J14" i="23"/>
  <c r="K14" i="23" s="1"/>
  <c r="O13" i="23"/>
  <c r="Q13" i="23" s="1"/>
  <c r="M13" i="23"/>
  <c r="L13" i="23"/>
  <c r="G13" i="23"/>
  <c r="D13" i="23"/>
  <c r="E13" i="23" s="1"/>
  <c r="J13" i="23"/>
  <c r="K13" i="23" s="1"/>
  <c r="O12" i="23"/>
  <c r="Q12" i="23" s="1"/>
  <c r="L12" i="23"/>
  <c r="M12" i="23" s="1"/>
  <c r="G12" i="23"/>
  <c r="D12" i="23"/>
  <c r="E12" i="23" s="1"/>
  <c r="J12" i="23"/>
  <c r="K12" i="23" s="1"/>
  <c r="O11" i="23"/>
  <c r="Q11" i="23" s="1"/>
  <c r="L11" i="23"/>
  <c r="M11" i="23" s="1"/>
  <c r="G11" i="23"/>
  <c r="D11" i="23"/>
  <c r="E11" i="23" s="1"/>
  <c r="J11" i="23"/>
  <c r="K11" i="23" s="1"/>
  <c r="O10" i="23"/>
  <c r="Q10" i="23" s="1"/>
  <c r="L10" i="23"/>
  <c r="M10" i="23" s="1"/>
  <c r="G10" i="23"/>
  <c r="D10" i="23"/>
  <c r="E10" i="23" s="1"/>
  <c r="J10" i="23"/>
  <c r="K10" i="23" s="1"/>
  <c r="O9" i="23"/>
  <c r="Q9" i="23" s="1"/>
  <c r="L9" i="23"/>
  <c r="M9" i="23" s="1"/>
  <c r="G9" i="23"/>
  <c r="D9" i="23"/>
  <c r="E9" i="23" s="1"/>
  <c r="J9" i="23"/>
  <c r="K9" i="23" s="1"/>
  <c r="O8" i="23"/>
  <c r="Q8" i="23" s="1"/>
  <c r="L8" i="23"/>
  <c r="M8" i="23" s="1"/>
  <c r="G8" i="23"/>
  <c r="D8" i="23"/>
  <c r="E8" i="23" s="1"/>
  <c r="J8" i="23"/>
  <c r="K8" i="23" s="1"/>
  <c r="O7" i="23"/>
  <c r="Q7" i="23" s="1"/>
  <c r="M7" i="23"/>
  <c r="L7" i="23"/>
  <c r="G7" i="23"/>
  <c r="D7" i="23"/>
  <c r="E7" i="23" s="1"/>
  <c r="I32" i="23" l="1"/>
  <c r="M32" i="23" s="1"/>
  <c r="H7" i="23" s="1"/>
  <c r="H8" i="23" l="1"/>
  <c r="I7" i="23"/>
  <c r="H9" i="23" l="1"/>
  <c r="I8" i="23"/>
  <c r="P8" i="23" s="1"/>
  <c r="T8" i="23" s="1"/>
  <c r="T20" i="26" s="1"/>
  <c r="T20" i="25" l="1"/>
  <c r="T20" i="19"/>
  <c r="H10" i="23"/>
  <c r="I9" i="23"/>
  <c r="P9" i="23" s="1"/>
  <c r="T9" i="23" s="1"/>
  <c r="T21" i="19" l="1"/>
  <c r="T21" i="25"/>
  <c r="T21" i="26"/>
  <c r="H11" i="23"/>
  <c r="I10" i="23"/>
  <c r="P10" i="23" s="1"/>
  <c r="T10" i="23" s="1"/>
  <c r="H12" i="23" l="1"/>
  <c r="I11" i="23"/>
  <c r="P11" i="23" s="1"/>
  <c r="T11" i="23" s="1"/>
  <c r="T22" i="19"/>
  <c r="T22" i="25"/>
  <c r="T22" i="26"/>
  <c r="T23" i="19" l="1"/>
  <c r="T23" i="25"/>
  <c r="T23" i="26"/>
  <c r="H13" i="23"/>
  <c r="I12" i="23"/>
  <c r="P12" i="23" s="1"/>
  <c r="T12" i="23" s="1"/>
  <c r="I13" i="23" l="1"/>
  <c r="P13" i="23" s="1"/>
  <c r="T13" i="23" s="1"/>
  <c r="H14" i="23"/>
  <c r="T24" i="26"/>
  <c r="T24" i="19"/>
  <c r="T24" i="25"/>
  <c r="I14" i="23" l="1"/>
  <c r="P14" i="23" s="1"/>
  <c r="T14" i="23" s="1"/>
  <c r="H15" i="23"/>
  <c r="T25" i="19"/>
  <c r="T25" i="25"/>
  <c r="T25" i="26"/>
  <c r="I15" i="23" l="1"/>
  <c r="P15" i="23" s="1"/>
  <c r="T15" i="23" s="1"/>
  <c r="H16" i="23"/>
  <c r="T26" i="26"/>
  <c r="T26" i="19"/>
  <c r="T26" i="25"/>
  <c r="H17" i="23" l="1"/>
  <c r="I16" i="23"/>
  <c r="P16" i="23" s="1"/>
  <c r="T16" i="23" s="1"/>
  <c r="T27" i="19"/>
  <c r="T27" i="25"/>
  <c r="T27" i="26"/>
  <c r="T28" i="19" l="1"/>
  <c r="T28" i="25"/>
  <c r="T28" i="26"/>
  <c r="H18" i="23"/>
  <c r="I17" i="23"/>
  <c r="P17" i="23" s="1"/>
  <c r="T17" i="23" s="1"/>
  <c r="I18" i="23" l="1"/>
  <c r="P18" i="23" s="1"/>
  <c r="T18" i="23" s="1"/>
  <c r="H19" i="23"/>
  <c r="T29" i="26"/>
  <c r="T29" i="19"/>
  <c r="T29" i="25"/>
  <c r="I19" i="23" l="1"/>
  <c r="P19" i="23" s="1"/>
  <c r="T19" i="23" s="1"/>
  <c r="H20" i="23"/>
  <c r="T30" i="19"/>
  <c r="T30" i="25"/>
  <c r="T30" i="26"/>
  <c r="H21" i="23" l="1"/>
  <c r="I20" i="23"/>
  <c r="P20" i="23" s="1"/>
  <c r="T20" i="23" s="1"/>
  <c r="T31" i="19"/>
  <c r="T31" i="25"/>
  <c r="T31" i="26"/>
  <c r="T32" i="19" l="1"/>
  <c r="T32" i="25"/>
  <c r="T32" i="26"/>
  <c r="H22" i="23"/>
  <c r="I21" i="23"/>
  <c r="P21" i="23" s="1"/>
  <c r="T21" i="23" s="1"/>
  <c r="H23" i="23" l="1"/>
  <c r="I22" i="23"/>
  <c r="P22" i="23" s="1"/>
  <c r="T22" i="23" s="1"/>
  <c r="T33" i="26"/>
  <c r="T33" i="19"/>
  <c r="T33" i="25"/>
  <c r="I23" i="23" l="1"/>
  <c r="P23" i="23" s="1"/>
  <c r="T23" i="23" s="1"/>
  <c r="H24" i="23"/>
  <c r="I24" i="23" l="1"/>
  <c r="P24" i="23" s="1"/>
  <c r="T24" i="23" s="1"/>
  <c r="H25" i="23"/>
  <c r="H26" i="23" l="1"/>
  <c r="I25" i="23"/>
  <c r="P25" i="23" s="1"/>
  <c r="T25" i="23" s="1"/>
  <c r="S36" i="22"/>
  <c r="H35" i="22"/>
  <c r="H27" i="23" l="1"/>
  <c r="I27" i="23" s="1"/>
  <c r="P27" i="23" s="1"/>
  <c r="T27" i="23" s="1"/>
  <c r="I26" i="23"/>
  <c r="P26" i="23" s="1"/>
  <c r="T26" i="23" s="1"/>
  <c r="W21" i="22"/>
  <c r="L52" i="21"/>
  <c r="L51" i="21"/>
  <c r="L50" i="21"/>
  <c r="L49" i="21"/>
  <c r="L48" i="21"/>
  <c r="L47" i="21"/>
  <c r="L46" i="21"/>
  <c r="L45" i="21"/>
  <c r="L44" i="21"/>
  <c r="L43" i="21"/>
  <c r="L42" i="21"/>
  <c r="L41" i="21"/>
  <c r="L40" i="21"/>
  <c r="L39" i="21"/>
  <c r="L38" i="21"/>
  <c r="L37" i="21"/>
  <c r="L36" i="21"/>
  <c r="L35" i="21"/>
  <c r="L34" i="21"/>
  <c r="L33" i="21"/>
  <c r="L32" i="21"/>
  <c r="L31" i="21"/>
  <c r="L30" i="21"/>
  <c r="L29" i="21"/>
  <c r="L28" i="21"/>
  <c r="L27" i="21"/>
  <c r="L26" i="21"/>
  <c r="L25" i="21"/>
  <c r="L24" i="21"/>
  <c r="L23" i="21"/>
  <c r="L22" i="21"/>
  <c r="L21" i="21"/>
  <c r="L20" i="21"/>
  <c r="F20" i="21"/>
  <c r="L19" i="21"/>
  <c r="F19" i="21"/>
  <c r="L18" i="21"/>
  <c r="F18" i="21"/>
  <c r="L17" i="21"/>
  <c r="F17" i="21"/>
  <c r="L16" i="21"/>
  <c r="F16" i="21"/>
  <c r="L15" i="21"/>
  <c r="F15" i="21"/>
  <c r="L14" i="21"/>
  <c r="F14" i="21"/>
  <c r="L13" i="21"/>
  <c r="F13" i="21"/>
  <c r="L12" i="21"/>
  <c r="F12" i="21"/>
  <c r="L11" i="21"/>
  <c r="F11" i="21"/>
  <c r="L10" i="21"/>
  <c r="F10" i="21"/>
  <c r="L9" i="21"/>
  <c r="F9" i="21"/>
  <c r="L8" i="21"/>
  <c r="F8" i="21"/>
  <c r="L7" i="21"/>
  <c r="F7" i="21"/>
  <c r="L6" i="21"/>
  <c r="F6" i="21"/>
  <c r="F5" i="21"/>
  <c r="B19" i="19" l="1"/>
  <c r="Q19" i="19" s="1"/>
  <c r="J7" i="23"/>
  <c r="K7" i="23" s="1"/>
  <c r="P7" i="23" s="1"/>
  <c r="T7" i="23" l="1"/>
  <c r="T19" i="19" l="1"/>
  <c r="T19" i="26"/>
  <c r="T19" i="25"/>
</calcChain>
</file>

<file path=xl/comments1.xml><?xml version="1.0" encoding="utf-8"?>
<comments xmlns="http://schemas.openxmlformats.org/spreadsheetml/2006/main">
  <authors>
    <author>Nathaphol Boonmee</author>
  </authors>
  <commentList>
    <comment ref="Q36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Nathaphol Boonmee</author>
  </authors>
  <commentList>
    <comment ref="D4" authorId="0" shapeId="0">
      <text>
        <r>
          <rPr>
            <sz val="9"/>
            <color indexed="81"/>
            <rFont val="Tahoma"/>
            <family val="2"/>
          </rPr>
          <t>Certificate of Calubration
ULM</t>
        </r>
      </text>
    </comment>
    <comment ref="F4" authorId="0" shapeId="0">
      <text>
        <r>
          <rPr>
            <sz val="9"/>
            <color indexed="81"/>
            <rFont val="Tahoma"/>
            <family val="2"/>
          </rPr>
          <t>Certificate of Calubration
Gauge Block</t>
        </r>
      </text>
    </comment>
    <comment ref="J4" authorId="0" shapeId="0">
      <text>
        <r>
          <rPr>
            <sz val="9"/>
            <color indexed="81"/>
            <rFont val="Tahoma"/>
            <family val="2"/>
          </rPr>
          <t>(Normal Value * 11.5*10^-6 * 1)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G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K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M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O6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Universal Length Measuring</t>
        </r>
      </text>
    </comment>
    <comment ref="E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B5" authorId="0" shapeId="0">
      <text>
        <r>
          <rPr>
            <sz val="14"/>
            <color indexed="81"/>
            <rFont val="Angsana New"/>
            <family val="1"/>
          </rPr>
          <t>Normal Value
(mm)</t>
        </r>
      </text>
    </comment>
    <comment ref="D5" authorId="0" shapeId="0">
      <text>
        <r>
          <rPr>
            <sz val="9"/>
            <color indexed="81"/>
            <rFont val="Tahoma"/>
            <family val="2"/>
          </rPr>
          <t>มาจากค่าความไม่แน่นอนของการวัด ULM</t>
        </r>
      </text>
    </comment>
    <comment ref="F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K5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J6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L6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</commentList>
</comments>
</file>

<file path=xl/sharedStrings.xml><?xml version="1.0" encoding="utf-8"?>
<sst xmlns="http://schemas.openxmlformats.org/spreadsheetml/2006/main" count="549" uniqueCount="130">
  <si>
    <t>Certificate No.</t>
  </si>
  <si>
    <t>Customer</t>
  </si>
  <si>
    <t xml:space="preserve">  </t>
  </si>
  <si>
    <t>Manufacturer</t>
  </si>
  <si>
    <t>Model</t>
  </si>
  <si>
    <t>Received Date</t>
  </si>
  <si>
    <t>Calibration Date</t>
  </si>
  <si>
    <t>Environmental Conditions</t>
  </si>
  <si>
    <t>Ambient Temperature</t>
  </si>
  <si>
    <t>Relative Humidity</t>
  </si>
  <si>
    <t>Authorized Signatory</t>
  </si>
  <si>
    <t>- End of Certificate -</t>
  </si>
  <si>
    <t>Measurement Uncertainty</t>
  </si>
  <si>
    <t xml:space="preserve">The reported uncertainty of measurement is the expanded uncertainty obtained by multiplying the </t>
  </si>
  <si>
    <t>Repeatability</t>
  </si>
  <si>
    <t>Uc</t>
  </si>
  <si>
    <t>Ui</t>
  </si>
  <si>
    <t>Nominal</t>
  </si>
  <si>
    <t>Value</t>
  </si>
  <si>
    <t>:</t>
  </si>
  <si>
    <t>Equipment Name</t>
  </si>
  <si>
    <t>Serial Number</t>
  </si>
  <si>
    <t>Certificate Number</t>
  </si>
  <si>
    <t>Approved by  :</t>
  </si>
  <si>
    <t>Method of Calibration</t>
  </si>
  <si>
    <t>Due. Date</t>
  </si>
  <si>
    <t>Location of Calibration</t>
  </si>
  <si>
    <t>ID. Number</t>
  </si>
  <si>
    <t>In-Lab</t>
  </si>
  <si>
    <t>Serial No.</t>
  </si>
  <si>
    <t>Certificate of Calibration</t>
  </si>
  <si>
    <t>LMI 01-680 PC</t>
  </si>
  <si>
    <t>050021</t>
  </si>
  <si>
    <t>Result of Calibration</t>
  </si>
  <si>
    <t>Recommended Due Date</t>
  </si>
  <si>
    <t>This certification is traceable to the International System of Unit maintained at :</t>
  </si>
  <si>
    <t>-The National Institute of Metrology ( Thailand ), NIMT.</t>
  </si>
  <si>
    <t>Certificate No. :</t>
  </si>
  <si>
    <t>Traceability</t>
  </si>
  <si>
    <t>SP METROLOGY SYSTEM THAILAND</t>
  </si>
  <si>
    <t>Measured Value</t>
  </si>
  <si>
    <t>Average</t>
  </si>
  <si>
    <t>1/5T</t>
  </si>
  <si>
    <t>1/2T</t>
  </si>
  <si>
    <t>4/5T</t>
  </si>
  <si>
    <t>standard uncertainty with the coverage factor k = 2.00, providing a level of confidence approximately 95%.</t>
  </si>
  <si>
    <t>X-Axis    ( mm )</t>
  </si>
  <si>
    <t>Y-Axis   ( mm )</t>
  </si>
  <si>
    <t>( mm )</t>
  </si>
  <si>
    <t>SP-SD-001</t>
  </si>
  <si>
    <t>Due Date</t>
  </si>
  <si>
    <t>mm</t>
  </si>
  <si>
    <t>Temperature Effect</t>
  </si>
  <si>
    <t xml:space="preserve">Resolution of ULM </t>
  </si>
  <si>
    <t>Uncertainty of  ULM</t>
  </si>
  <si>
    <t>Nominal Value</t>
  </si>
  <si>
    <t>Certificate Report</t>
  </si>
  <si>
    <t>Ms. Arunkamon Raramanus</t>
  </si>
  <si>
    <t>µm</t>
  </si>
  <si>
    <t>Mr.Sombut Srikampa</t>
  </si>
  <si>
    <t>Mr. Natthaphol Boonmee</t>
  </si>
  <si>
    <t>Location</t>
  </si>
  <si>
    <t>Uncertainty of GB</t>
  </si>
  <si>
    <t xml:space="preserve">Elastic Deformation </t>
  </si>
  <si>
    <t>Uncertainty Budget of Plain Plug Gauge/Pin Gauge/3-Wire</t>
  </si>
  <si>
    <t>Elastic Deformation</t>
  </si>
  <si>
    <r>
      <t>l</t>
    </r>
    <r>
      <rPr>
        <i/>
        <vertAlign val="subscript"/>
        <sz val="14"/>
        <rFont val="Cordia New"/>
        <family val="2"/>
      </rPr>
      <t>1</t>
    </r>
  </si>
  <si>
    <r>
      <t>l</t>
    </r>
    <r>
      <rPr>
        <i/>
        <vertAlign val="subscript"/>
        <sz val="14"/>
        <rFont val="Cordia New"/>
        <family val="2"/>
      </rPr>
      <t>2</t>
    </r>
    <r>
      <rPr>
        <sz val="10"/>
        <rFont val="Arial"/>
        <family val="2"/>
      </rPr>
      <t/>
    </r>
  </si>
  <si>
    <t>d</t>
  </si>
  <si>
    <t>m</t>
  </si>
  <si>
    <t>A2</t>
  </si>
  <si>
    <t>Certificate of Calibration (Gauge Block)</t>
  </si>
  <si>
    <t>SP-SD-010</t>
  </si>
  <si>
    <t xml:space="preserve">Page </t>
  </si>
  <si>
    <t>of</t>
  </si>
  <si>
    <t xml:space="preserve">Equipment Name 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</si>
  <si>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</si>
  <si>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%RH</t>
  </si>
  <si>
    <t>In Lab</t>
  </si>
  <si>
    <t>On Site</t>
  </si>
  <si>
    <t>to</t>
  </si>
  <si>
    <t>Overall Inspection</t>
  </si>
  <si>
    <t>Good</t>
  </si>
  <si>
    <t>Not Good</t>
  </si>
  <si>
    <t>SP METROLOGY SYSTEM (THAILAND) CO.,LTD.</t>
  </si>
  <si>
    <t>N/A</t>
  </si>
  <si>
    <t>SPR15120012-1</t>
  </si>
  <si>
    <t xml:space="preserve"> Plain Plug Gauge/Pin Gauge/3-Wire</t>
  </si>
  <si>
    <t>Reference Standards</t>
  </si>
  <si>
    <r>
      <t>Page :</t>
    </r>
    <r>
      <rPr>
        <sz val="10"/>
        <rFont val="Gulim"/>
        <family val="2"/>
      </rPr>
      <t xml:space="preserve"> 2 of 3</t>
    </r>
  </si>
  <si>
    <r>
      <t>Page :</t>
    </r>
    <r>
      <rPr>
        <sz val="10.5"/>
        <rFont val="Gulim"/>
        <family val="2"/>
      </rPr>
      <t xml:space="preserve"> 1 of 3</t>
    </r>
  </si>
  <si>
    <t>20 °C ± 1 °C</t>
  </si>
  <si>
    <t>50% ± 15 %</t>
  </si>
  <si>
    <t>Calibration Procedure</t>
  </si>
  <si>
    <t>This certifies that the above instrument was calibrated in compliance with the calibration system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</si>
  <si>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</si>
  <si>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</si>
  <si>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</si>
  <si>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</si>
  <si>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</si>
  <si>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 xml:space="preserve">Date of Issue </t>
  </si>
  <si>
    <t xml:space="preserve">Calibrated by </t>
  </si>
  <si>
    <r>
      <t>Page :</t>
    </r>
    <r>
      <rPr>
        <sz val="10"/>
        <rFont val="Gulim"/>
        <family val="2"/>
      </rPr>
      <t xml:space="preserve"> 3 of 3</t>
    </r>
  </si>
  <si>
    <r>
      <t>V</t>
    </r>
    <r>
      <rPr>
        <vertAlign val="subscript"/>
        <sz val="9"/>
        <rFont val="Gulim"/>
        <family val="2"/>
      </rPr>
      <t>eff</t>
    </r>
  </si>
  <si>
    <r>
      <t>K</t>
    </r>
    <r>
      <rPr>
        <vertAlign val="subscript"/>
        <sz val="9"/>
        <rFont val="Gulim"/>
        <family val="2"/>
      </rPr>
      <t>95</t>
    </r>
  </si>
  <si>
    <r>
      <t>U</t>
    </r>
    <r>
      <rPr>
        <b/>
        <vertAlign val="subscript"/>
        <sz val="10"/>
        <color rgb="FF0070C0"/>
        <rFont val="Gulim"/>
        <family val="2"/>
      </rPr>
      <t>95</t>
    </r>
    <r>
      <rPr>
        <b/>
        <strike/>
        <vertAlign val="subscript"/>
        <sz val="10"/>
        <color rgb="FF0070C0"/>
        <rFont val="Gulim"/>
        <family val="2"/>
      </rPr>
      <t>%</t>
    </r>
  </si>
  <si>
    <t>(mm)</t>
  </si>
  <si>
    <r>
      <t>(</t>
    </r>
    <r>
      <rPr>
        <sz val="10"/>
        <color rgb="FF0070C0"/>
        <rFont val="Calibri"/>
        <family val="2"/>
      </rPr>
      <t>µ</t>
    </r>
    <r>
      <rPr>
        <sz val="10"/>
        <color rgb="FF0070C0"/>
        <rFont val="Gulim"/>
        <family val="2"/>
      </rPr>
      <t>m)</t>
    </r>
  </si>
  <si>
    <t>Position</t>
  </si>
  <si>
    <t>X-AXIS</t>
  </si>
  <si>
    <t>Y-AXIS</t>
  </si>
  <si>
    <t>Error</t>
  </si>
  <si>
    <t>Customer Name</t>
  </si>
  <si>
    <t>Range</t>
  </si>
  <si>
    <t>ID No</t>
  </si>
  <si>
    <t xml:space="preserve">Certificate No. </t>
  </si>
  <si>
    <t>Receive Date</t>
  </si>
  <si>
    <t xml:space="preserve">Temp &amp; Humiduty </t>
  </si>
  <si>
    <t xml:space="preserve">Calibration Date </t>
  </si>
  <si>
    <t>Referance Standard</t>
  </si>
  <si>
    <t>Calibrated By</t>
  </si>
  <si>
    <t>Plain Plug Gauge</t>
  </si>
  <si>
    <t>SP-CPT-04-19</t>
  </si>
  <si>
    <t>Universal Length 
Measuring</t>
  </si>
  <si>
    <t>1000959-1</t>
  </si>
  <si>
    <t>x-axis</t>
  </si>
  <si>
    <t>Nominal 
Value</t>
  </si>
  <si>
    <t>Uncertainty 
± (µm)</t>
  </si>
  <si>
    <t>Unit :</t>
  </si>
  <si>
    <t>y-axis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</si>
</sst>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64" formatCode="_(* #,##0.00_);_(* \(#,##0.00\);_(* &quot;-&quot;??_);_(@_)"/>
    <numFmt numFmtId="165" formatCode="[$-1010409]d\ mmmm\ yyyy;@"/>
    <numFmt numFmtId="166" formatCode="0.0"/>
    <numFmt numFmtId="167" formatCode="0.000"/>
    <numFmt numFmtId="168" formatCode="dd\ mmmm\ yyyy"/>
    <numFmt numFmtId="169" formatCode="0.0000"/>
    <numFmt numFmtId="170" formatCode="0.0E+00"/>
    <numFmt numFmtId="171" formatCode="[$-809]dd\ mmmm\ yyyy;@"/>
    <numFmt numFmtId="172" formatCode="0.00000"/>
    <numFmt numFmtId="173" formatCode="[$-409]d\-mmm\-yyyy;@"/>
    <numFmt numFmtId="174" formatCode="0.0000000"/>
    <numFmt numFmtId="175" formatCode="0.000000"/>
    <numFmt numFmtId="176" formatCode="[$-409]dd\-mmm\-yy;@"/>
    <numFmt numFmtId="177" formatCode="[$-409]d\-mmm\-yy;@"/>
  </numFmts>
  <fonts count="6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4"/>
      <name val="Cordia New"/>
      <family val="2"/>
    </font>
    <font>
      <sz val="10"/>
      <name val="Arial"/>
      <family val="2"/>
    </font>
    <font>
      <sz val="11"/>
      <color theme="1"/>
      <name val="Calibri"/>
      <family val="2"/>
      <charset val="222"/>
      <scheme val="minor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8"/>
      <color indexed="20"/>
      <name val="Arial"/>
      <family val="2"/>
    </font>
    <font>
      <sz val="12"/>
      <name val="Shruti"/>
      <family val="2"/>
    </font>
    <font>
      <b/>
      <sz val="11"/>
      <name val="Gulim"/>
      <family val="2"/>
    </font>
    <font>
      <sz val="11"/>
      <name val="Gulim"/>
      <family val="2"/>
    </font>
    <font>
      <b/>
      <sz val="22"/>
      <name val="Gulim"/>
      <family val="2"/>
    </font>
    <font>
      <sz val="12"/>
      <name val="Gulim"/>
      <family val="2"/>
    </font>
    <font>
      <b/>
      <sz val="12"/>
      <name val="Gulim"/>
      <family val="2"/>
    </font>
    <font>
      <sz val="10"/>
      <name val="Gulim"/>
      <family val="2"/>
    </font>
    <font>
      <sz val="10"/>
      <color indexed="10"/>
      <name val="Gulim"/>
      <family val="2"/>
    </font>
    <font>
      <b/>
      <sz val="10"/>
      <name val="Gulim"/>
      <family val="2"/>
    </font>
    <font>
      <sz val="10"/>
      <color theme="1"/>
      <name val="Gulim"/>
      <family val="2"/>
    </font>
    <font>
      <b/>
      <i/>
      <sz val="10"/>
      <name val="Gulim"/>
      <family val="2"/>
    </font>
    <font>
      <b/>
      <sz val="26"/>
      <name val="Gulim"/>
      <family val="2"/>
    </font>
    <font>
      <sz val="10"/>
      <color theme="0"/>
      <name val="Gulim"/>
      <family val="2"/>
    </font>
    <font>
      <sz val="9"/>
      <name val="Gulim"/>
      <family val="2"/>
    </font>
    <font>
      <sz val="9"/>
      <color theme="1"/>
      <name val="Gulim"/>
      <family val="2"/>
    </font>
    <font>
      <b/>
      <sz val="10"/>
      <color theme="1"/>
      <name val="Gulim"/>
      <family val="2"/>
    </font>
    <font>
      <sz val="10"/>
      <color rgb="FFFF0000"/>
      <name val="Gulim"/>
      <family val="2"/>
    </font>
    <font>
      <sz val="10"/>
      <color theme="4"/>
      <name val="Gulim"/>
      <family val="2"/>
    </font>
    <font>
      <sz val="18"/>
      <name val="Angsana New"/>
      <family val="1"/>
    </font>
    <font>
      <sz val="16"/>
      <name val="Angsana New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6" tint="-0.499984740745262"/>
      <name val="Angsana New"/>
      <family val="1"/>
    </font>
    <font>
      <sz val="14"/>
      <color indexed="81"/>
      <name val="Angsana New"/>
      <family val="1"/>
    </font>
    <font>
      <sz val="12"/>
      <name val="Cordia New"/>
      <family val="2"/>
    </font>
    <font>
      <b/>
      <sz val="14"/>
      <name val="Cordia New"/>
      <family val="2"/>
    </font>
    <font>
      <sz val="14"/>
      <color theme="1"/>
      <name val="Cordia New"/>
      <family val="2"/>
    </font>
    <font>
      <sz val="14"/>
      <color theme="1"/>
      <name val="Calibri"/>
      <family val="2"/>
      <scheme val="minor"/>
    </font>
    <font>
      <b/>
      <sz val="14"/>
      <color theme="0"/>
      <name val="Cordia New"/>
      <family val="2"/>
    </font>
    <font>
      <sz val="12"/>
      <color rgb="FF0070C0"/>
      <name val="Cordia New"/>
      <family val="2"/>
    </font>
    <font>
      <sz val="12"/>
      <color indexed="20"/>
      <name val="Cordia New"/>
      <family val="2"/>
    </font>
    <font>
      <b/>
      <sz val="16"/>
      <color rgb="FF002060"/>
      <name val="Cordia New"/>
      <family val="2"/>
    </font>
    <font>
      <b/>
      <sz val="12"/>
      <color rgb="FFFF0000"/>
      <name val="Cordia New"/>
      <family val="2"/>
    </font>
    <font>
      <b/>
      <sz val="12"/>
      <color theme="8" tint="-0.499984740745262"/>
      <name val="Cordia New"/>
      <family val="2"/>
    </font>
    <font>
      <b/>
      <sz val="10"/>
      <color theme="6" tint="-0.499984740745262"/>
      <name val="Gulim"/>
      <family val="2"/>
    </font>
    <font>
      <b/>
      <sz val="18"/>
      <name val="Arial"/>
      <family val="2"/>
    </font>
    <font>
      <i/>
      <sz val="14"/>
      <name val="Cordia New"/>
      <family val="2"/>
    </font>
    <font>
      <i/>
      <vertAlign val="subscript"/>
      <sz val="14"/>
      <name val="Cordia New"/>
      <family val="2"/>
    </font>
    <font>
      <b/>
      <sz val="12"/>
      <name val="Cordia New"/>
      <family val="2"/>
    </font>
    <font>
      <vertAlign val="superscript"/>
      <sz val="9"/>
      <color indexed="8"/>
      <name val="Gulim"/>
      <family val="2"/>
    </font>
    <font>
      <sz val="9"/>
      <color indexed="8"/>
      <name val="Gulim"/>
      <family val="2"/>
    </font>
    <font>
      <sz val="14"/>
      <color rgb="FF0070C0"/>
      <name val="Cordia New"/>
      <family val="2"/>
    </font>
    <font>
      <i/>
      <sz val="10"/>
      <name val="Gulim"/>
      <family val="2"/>
    </font>
    <font>
      <b/>
      <sz val="18"/>
      <name val="Gulim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sz val="10.5"/>
      <color theme="1"/>
      <name val="Gulim"/>
      <family val="2"/>
    </font>
    <font>
      <b/>
      <sz val="10.5"/>
      <color theme="0"/>
      <name val="Gulim"/>
      <family val="2"/>
    </font>
    <font>
      <vertAlign val="subscript"/>
      <sz val="9"/>
      <name val="Gulim"/>
      <family val="2"/>
    </font>
    <font>
      <b/>
      <sz val="10"/>
      <color rgb="FF0070C0"/>
      <name val="Gulim"/>
      <family val="2"/>
    </font>
    <font>
      <b/>
      <vertAlign val="subscript"/>
      <sz val="10"/>
      <color rgb="FF0070C0"/>
      <name val="Gulim"/>
      <family val="2"/>
    </font>
    <font>
      <b/>
      <strike/>
      <vertAlign val="subscript"/>
      <sz val="10"/>
      <color rgb="FF0070C0"/>
      <name val="Gulim"/>
      <family val="2"/>
    </font>
    <font>
      <sz val="10"/>
      <color rgb="FF0070C0"/>
      <name val="Gulim"/>
      <family val="2"/>
    </font>
    <font>
      <sz val="10"/>
      <color rgb="FF0070C0"/>
      <name val="Calibri"/>
      <family val="2"/>
    </font>
    <font>
      <sz val="11"/>
      <color theme="1"/>
      <name val="Cordia New"/>
      <family val="2"/>
    </font>
    <font>
      <sz val="10"/>
      <color indexed="20"/>
      <name val="Gulim"/>
      <family val="2"/>
    </font>
    <font>
      <sz val="10"/>
      <color theme="8" tint="-0.499984740745262"/>
      <name val="Gulim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0" fontId="2" fillId="0" borderId="0"/>
    <xf numFmtId="0" fontId="3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</cellStyleXfs>
  <cellXfs count="424">
    <xf numFmtId="0" fontId="0" fillId="0" borderId="0" xfId="0"/>
    <xf numFmtId="0" fontId="5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9" fillId="0" borderId="0" xfId="1" applyFont="1" applyAlignment="1">
      <alignment vertical="center"/>
    </xf>
    <xf numFmtId="0" fontId="10" fillId="0" borderId="0" xfId="1" applyFont="1" applyBorder="1" applyAlignment="1">
      <alignment vertical="center"/>
    </xf>
    <xf numFmtId="0" fontId="11" fillId="0" borderId="0" xfId="1" applyFont="1" applyAlignment="1">
      <alignment vertical="center"/>
    </xf>
    <xf numFmtId="0" fontId="11" fillId="0" borderId="0" xfId="1" applyFont="1" applyBorder="1" applyAlignment="1">
      <alignment vertical="center"/>
    </xf>
    <xf numFmtId="0" fontId="12" fillId="0" borderId="0" xfId="1" applyFont="1" applyAlignment="1">
      <alignment horizontal="center" vertical="center"/>
    </xf>
    <xf numFmtId="0" fontId="13" fillId="0" borderId="0" xfId="1" applyFont="1" applyAlignment="1">
      <alignment vertical="center"/>
    </xf>
    <xf numFmtId="0" fontId="13" fillId="0" borderId="0" xfId="3" applyFont="1" applyBorder="1" applyAlignment="1">
      <alignment horizontal="left" vertical="center"/>
    </xf>
    <xf numFmtId="0" fontId="13" fillId="0" borderId="0" xfId="1" applyFont="1" applyBorder="1" applyAlignment="1">
      <alignment vertical="center"/>
    </xf>
    <xf numFmtId="0" fontId="13" fillId="0" borderId="0" xfId="1" applyFont="1" applyAlignment="1">
      <alignment horizontal="left" vertical="center"/>
    </xf>
    <xf numFmtId="0" fontId="13" fillId="0" borderId="0" xfId="1" applyFont="1" applyBorder="1" applyAlignment="1">
      <alignment horizontal="left" vertical="center"/>
    </xf>
    <xf numFmtId="0" fontId="13" fillId="0" borderId="0" xfId="2" applyFont="1" applyBorder="1" applyAlignment="1">
      <alignment vertical="center"/>
    </xf>
    <xf numFmtId="0" fontId="13" fillId="0" borderId="0" xfId="6" applyFont="1" applyBorder="1" applyAlignment="1">
      <alignment vertical="center"/>
    </xf>
    <xf numFmtId="0" fontId="11" fillId="0" borderId="0" xfId="1" applyFont="1" applyAlignment="1">
      <alignment horizontal="right" vertical="center"/>
    </xf>
    <xf numFmtId="0" fontId="14" fillId="0" borderId="0" xfId="1" applyFont="1" applyBorder="1" applyAlignment="1">
      <alignment vertical="center"/>
    </xf>
    <xf numFmtId="0" fontId="15" fillId="0" borderId="0" xfId="1" applyFont="1" applyAlignment="1">
      <alignment vertical="center"/>
    </xf>
    <xf numFmtId="0" fontId="15" fillId="0" borderId="0" xfId="1" quotePrefix="1" applyFont="1" applyAlignment="1">
      <alignment vertical="center"/>
    </xf>
    <xf numFmtId="0" fontId="15" fillId="0" borderId="1" xfId="1" applyFont="1" applyBorder="1" applyAlignment="1">
      <alignment vertical="center"/>
    </xf>
    <xf numFmtId="0" fontId="15" fillId="0" borderId="0" xfId="1" applyFont="1" applyBorder="1" applyAlignment="1">
      <alignment vertical="center"/>
    </xf>
    <xf numFmtId="0" fontId="15" fillId="0" borderId="0" xfId="2" applyFont="1" applyBorder="1" applyAlignment="1">
      <alignment vertical="center"/>
    </xf>
    <xf numFmtId="0" fontId="16" fillId="0" borderId="0" xfId="3" applyFont="1" applyBorder="1" applyAlignment="1">
      <alignment horizontal="left" vertical="center"/>
    </xf>
    <xf numFmtId="0" fontId="15" fillId="0" borderId="0" xfId="3" applyFont="1" applyBorder="1" applyAlignment="1">
      <alignment horizontal="left" vertical="center"/>
    </xf>
    <xf numFmtId="1" fontId="17" fillId="0" borderId="0" xfId="2" applyNumberFormat="1" applyFont="1" applyBorder="1" applyAlignment="1">
      <alignment horizontal="left" vertical="center"/>
    </xf>
    <xf numFmtId="0" fontId="17" fillId="0" borderId="0" xfId="1" applyFont="1" applyAlignment="1">
      <alignment vertical="center"/>
    </xf>
    <xf numFmtId="0" fontId="18" fillId="0" borderId="0" xfId="1" applyFont="1" applyAlignment="1">
      <alignment vertical="center"/>
    </xf>
    <xf numFmtId="0" fontId="15" fillId="0" borderId="0" xfId="2" applyFont="1" applyAlignment="1">
      <alignment vertical="center"/>
    </xf>
    <xf numFmtId="0" fontId="19" fillId="0" borderId="0" xfId="2" applyFont="1" applyBorder="1" applyAlignment="1">
      <alignment horizontal="right" vertical="center"/>
    </xf>
    <xf numFmtId="0" fontId="15" fillId="0" borderId="0" xfId="2" applyFont="1" applyAlignment="1">
      <alignment horizontal="right" vertical="center"/>
    </xf>
    <xf numFmtId="0" fontId="15" fillId="0" borderId="0" xfId="7" applyFont="1"/>
    <xf numFmtId="0" fontId="15" fillId="0" borderId="0" xfId="0" applyFont="1" applyBorder="1" applyAlignment="1">
      <alignment vertical="center"/>
    </xf>
    <xf numFmtId="0" fontId="13" fillId="0" borderId="0" xfId="1" applyFont="1" applyBorder="1" applyAlignment="1">
      <alignment horizontal="center" vertical="center"/>
    </xf>
    <xf numFmtId="0" fontId="21" fillId="0" borderId="0" xfId="0" applyFont="1" applyBorder="1" applyAlignment="1">
      <alignment vertical="center"/>
    </xf>
    <xf numFmtId="0" fontId="21" fillId="0" borderId="0" xfId="2" applyFont="1" applyAlignment="1">
      <alignment vertical="center"/>
    </xf>
    <xf numFmtId="0" fontId="18" fillId="0" borderId="0" xfId="16" applyFont="1" applyFill="1" applyBorder="1" applyAlignment="1">
      <alignment vertical="center"/>
    </xf>
    <xf numFmtId="0" fontId="18" fillId="0" borderId="0" xfId="16" applyFont="1" applyFill="1" applyAlignment="1">
      <alignment vertical="center"/>
    </xf>
    <xf numFmtId="0" fontId="18" fillId="0" borderId="0" xfId="16" applyFont="1" applyFill="1" applyBorder="1" applyAlignment="1">
      <alignment horizontal="center" vertical="center"/>
    </xf>
    <xf numFmtId="0" fontId="24" fillId="0" borderId="0" xfId="16" applyFont="1" applyFill="1" applyBorder="1" applyAlignment="1">
      <alignment vertical="center"/>
    </xf>
    <xf numFmtId="0" fontId="24" fillId="0" borderId="0" xfId="16" applyFont="1" applyFill="1" applyBorder="1" applyAlignment="1">
      <alignment horizontal="center" vertical="center"/>
    </xf>
    <xf numFmtId="0" fontId="15" fillId="0" borderId="0" xfId="1" applyFont="1" applyBorder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17" fillId="0" borderId="0" xfId="0" applyFont="1" applyAlignment="1"/>
    <xf numFmtId="0" fontId="15" fillId="0" borderId="0" xfId="11" quotePrefix="1" applyFont="1" applyBorder="1" applyAlignment="1">
      <alignment vertical="center"/>
    </xf>
    <xf numFmtId="0" fontId="17" fillId="0" borderId="0" xfId="2" applyFont="1" applyAlignment="1">
      <alignment horizontal="right" vertical="center"/>
    </xf>
    <xf numFmtId="0" fontId="17" fillId="0" borderId="0" xfId="0" applyFont="1" applyBorder="1" applyAlignment="1">
      <alignment vertical="center"/>
    </xf>
    <xf numFmtId="167" fontId="5" fillId="6" borderId="0" xfId="0" applyNumberFormat="1" applyFont="1" applyFill="1" applyBorder="1" applyAlignment="1">
      <alignment horizontal="center" vertical="center"/>
    </xf>
    <xf numFmtId="2" fontId="5" fillId="6" borderId="0" xfId="0" applyNumberFormat="1" applyFont="1" applyFill="1" applyBorder="1" applyAlignment="1">
      <alignment horizontal="center" vertical="center"/>
    </xf>
    <xf numFmtId="167" fontId="7" fillId="6" borderId="0" xfId="0" applyNumberFormat="1" applyFont="1" applyFill="1" applyBorder="1" applyAlignment="1">
      <alignment horizontal="center" vertical="center"/>
    </xf>
    <xf numFmtId="167" fontId="8" fillId="6" borderId="0" xfId="0" applyNumberFormat="1" applyFont="1" applyFill="1" applyBorder="1" applyAlignment="1">
      <alignment horizontal="center" vertical="center"/>
    </xf>
    <xf numFmtId="170" fontId="7" fillId="6" borderId="0" xfId="0" applyNumberFormat="1" applyFont="1" applyFill="1" applyBorder="1" applyAlignment="1">
      <alignment horizontal="center" vertical="center"/>
    </xf>
    <xf numFmtId="2" fontId="7" fillId="6" borderId="0" xfId="0" applyNumberFormat="1" applyFont="1" applyFill="1" applyBorder="1" applyAlignment="1">
      <alignment horizontal="center" vertical="center"/>
    </xf>
    <xf numFmtId="0" fontId="15" fillId="6" borderId="0" xfId="9" applyFont="1" applyFill="1" applyBorder="1" applyAlignment="1">
      <alignment horizontal="center" vertical="center"/>
    </xf>
    <xf numFmtId="0" fontId="25" fillId="6" borderId="0" xfId="9" applyFont="1" applyFill="1" applyBorder="1" applyAlignment="1">
      <alignment horizontal="center" vertical="center"/>
    </xf>
    <xf numFmtId="167" fontId="15" fillId="6" borderId="0" xfId="9" applyNumberFormat="1" applyFont="1" applyFill="1" applyBorder="1" applyAlignment="1">
      <alignment horizontal="center" vertical="center"/>
    </xf>
    <xf numFmtId="0" fontId="26" fillId="6" borderId="0" xfId="9" applyFont="1" applyFill="1" applyBorder="1" applyAlignment="1">
      <alignment horizontal="center" vertical="center"/>
    </xf>
    <xf numFmtId="2" fontId="15" fillId="6" borderId="0" xfId="9" applyNumberFormat="1" applyFont="1" applyFill="1" applyBorder="1" applyAlignment="1">
      <alignment horizontal="center" vertical="center"/>
    </xf>
    <xf numFmtId="2" fontId="26" fillId="6" borderId="0" xfId="9" applyNumberFormat="1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167" fontId="26" fillId="6" borderId="0" xfId="9" applyNumberFormat="1" applyFont="1" applyFill="1" applyBorder="1" applyAlignment="1">
      <alignment horizontal="center" vertical="center"/>
    </xf>
    <xf numFmtId="0" fontId="13" fillId="0" borderId="0" xfId="1" quotePrefix="1" applyFont="1" applyBorder="1" applyAlignment="1">
      <alignment vertical="center" shrinkToFit="1"/>
    </xf>
    <xf numFmtId="167" fontId="5" fillId="6" borderId="0" xfId="0" applyNumberFormat="1" applyFont="1" applyFill="1" applyBorder="1" applyAlignment="1">
      <alignment vertical="center"/>
    </xf>
    <xf numFmtId="0" fontId="27" fillId="0" borderId="0" xfId="19" applyFont="1" applyAlignment="1">
      <alignment horizontal="center" vertical="center"/>
    </xf>
    <xf numFmtId="0" fontId="27" fillId="2" borderId="0" xfId="19" applyFont="1" applyFill="1" applyAlignment="1">
      <alignment horizontal="center" vertical="center"/>
    </xf>
    <xf numFmtId="0" fontId="28" fillId="0" borderId="0" xfId="19" applyFont="1" applyAlignment="1" applyProtection="1">
      <alignment horizontal="center" vertical="center"/>
      <protection locked="0"/>
    </xf>
    <xf numFmtId="0" fontId="34" fillId="0" borderId="0" xfId="1" applyFont="1" applyAlignment="1">
      <alignment horizontal="center" vertical="center"/>
    </xf>
    <xf numFmtId="0" fontId="2" fillId="0" borderId="0" xfId="1" applyFont="1" applyAlignment="1">
      <alignment vertical="center"/>
    </xf>
    <xf numFmtId="0" fontId="15" fillId="0" borderId="0" xfId="1" quotePrefix="1" applyFont="1" applyBorder="1" applyAlignment="1">
      <alignment vertical="center"/>
    </xf>
    <xf numFmtId="1" fontId="33" fillId="0" borderId="14" xfId="19" applyNumberFormat="1" applyFont="1" applyBorder="1" applyAlignment="1" applyProtection="1">
      <alignment horizontal="right" vertical="center"/>
      <protection locked="0"/>
    </xf>
    <xf numFmtId="1" fontId="33" fillId="0" borderId="15" xfId="19" applyNumberFormat="1" applyFont="1" applyBorder="1" applyAlignment="1" applyProtection="1">
      <alignment horizontal="center" vertical="center"/>
      <protection locked="0"/>
    </xf>
    <xf numFmtId="0" fontId="33" fillId="3" borderId="14" xfId="19" applyFont="1" applyFill="1" applyBorder="1" applyAlignment="1" applyProtection="1">
      <alignment horizontal="right" vertical="center"/>
      <protection locked="0"/>
    </xf>
    <xf numFmtId="0" fontId="33" fillId="3" borderId="15" xfId="19" applyFont="1" applyFill="1" applyBorder="1" applyAlignment="1" applyProtection="1">
      <alignment horizontal="center" vertical="center"/>
      <protection locked="0"/>
    </xf>
    <xf numFmtId="0" fontId="33" fillId="9" borderId="14" xfId="19" applyFont="1" applyFill="1" applyBorder="1" applyAlignment="1" applyProtection="1">
      <alignment horizontal="center" vertical="center"/>
      <protection locked="0"/>
    </xf>
    <xf numFmtId="0" fontId="33" fillId="9" borderId="15" xfId="19" applyFont="1" applyFill="1" applyBorder="1" applyAlignment="1" applyProtection="1">
      <alignment horizontal="left" vertical="center"/>
      <protection locked="0"/>
    </xf>
    <xf numFmtId="2" fontId="33" fillId="0" borderId="14" xfId="19" applyNumberFormat="1" applyFont="1" applyBorder="1" applyAlignment="1" applyProtection="1">
      <alignment horizontal="right" vertical="center"/>
      <protection locked="0"/>
    </xf>
    <xf numFmtId="0" fontId="33" fillId="3" borderId="15" xfId="19" applyFont="1" applyFill="1" applyBorder="1" applyAlignment="1" applyProtection="1">
      <alignment horizontal="right" vertical="center"/>
      <protection locked="0"/>
    </xf>
    <xf numFmtId="0" fontId="18" fillId="0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43" fillId="0" borderId="0" xfId="16" applyFont="1" applyFill="1" applyBorder="1" applyAlignment="1">
      <alignment vertical="center"/>
    </xf>
    <xf numFmtId="0" fontId="2" fillId="0" borderId="0" xfId="1" applyFont="1" applyAlignment="1">
      <alignment horizontal="center" vertical="center"/>
    </xf>
    <xf numFmtId="166" fontId="33" fillId="6" borderId="0" xfId="0" applyNumberFormat="1" applyFont="1" applyFill="1" applyBorder="1" applyAlignment="1">
      <alignment horizontal="center" vertical="center"/>
    </xf>
    <xf numFmtId="2" fontId="38" fillId="6" borderId="0" xfId="0" applyNumberFormat="1" applyFont="1" applyFill="1" applyBorder="1" applyAlignment="1">
      <alignment horizontal="center" vertical="center"/>
    </xf>
    <xf numFmtId="167" fontId="33" fillId="6" borderId="0" xfId="0" applyNumberFormat="1" applyFont="1" applyFill="1" applyBorder="1" applyAlignment="1">
      <alignment horizontal="center" vertical="center"/>
    </xf>
    <xf numFmtId="167" fontId="39" fillId="6" borderId="0" xfId="0" applyNumberFormat="1" applyFont="1" applyFill="1" applyBorder="1" applyAlignment="1">
      <alignment horizontal="center" vertical="center"/>
    </xf>
    <xf numFmtId="172" fontId="33" fillId="6" borderId="0" xfId="0" applyNumberFormat="1" applyFont="1" applyFill="1" applyBorder="1" applyAlignment="1">
      <alignment horizontal="center" vertical="center"/>
    </xf>
    <xf numFmtId="169" fontId="33" fillId="6" borderId="0" xfId="0" applyNumberFormat="1" applyFont="1" applyFill="1" applyBorder="1" applyAlignment="1">
      <alignment horizontal="center" vertical="center"/>
    </xf>
    <xf numFmtId="175" fontId="39" fillId="6" borderId="0" xfId="0" applyNumberFormat="1" applyFont="1" applyFill="1" applyBorder="1" applyAlignment="1">
      <alignment horizontal="center" vertical="center"/>
    </xf>
    <xf numFmtId="174" fontId="33" fillId="6" borderId="0" xfId="0" applyNumberFormat="1" applyFont="1" applyFill="1" applyBorder="1" applyAlignment="1">
      <alignment horizontal="center" vertical="center"/>
    </xf>
    <xf numFmtId="170" fontId="33" fillId="6" borderId="0" xfId="0" applyNumberFormat="1" applyFont="1" applyFill="1" applyBorder="1" applyAlignment="1">
      <alignment horizontal="center" vertical="center"/>
    </xf>
    <xf numFmtId="2" fontId="33" fillId="6" borderId="0" xfId="0" applyNumberFormat="1" applyFont="1" applyFill="1" applyBorder="1" applyAlignment="1">
      <alignment horizontal="center" vertical="center"/>
    </xf>
    <xf numFmtId="2" fontId="42" fillId="0" borderId="0" xfId="0" applyNumberFormat="1" applyFont="1" applyFill="1" applyBorder="1" applyAlignment="1">
      <alignment horizontal="center" vertical="center"/>
    </xf>
    <xf numFmtId="0" fontId="45" fillId="0" borderId="3" xfId="0" applyFont="1" applyFill="1" applyBorder="1" applyAlignment="1">
      <alignment horizontal="center"/>
    </xf>
    <xf numFmtId="0" fontId="35" fillId="0" borderId="3" xfId="0" applyFont="1" applyFill="1" applyBorder="1" applyAlignment="1">
      <alignment vertical="center"/>
    </xf>
    <xf numFmtId="0" fontId="35" fillId="0" borderId="0" xfId="0" applyFont="1" applyFill="1" applyAlignment="1">
      <alignment vertical="center"/>
    </xf>
    <xf numFmtId="0" fontId="45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 vertical="center"/>
    </xf>
    <xf numFmtId="167" fontId="33" fillId="0" borderId="3" xfId="19" applyNumberFormat="1" applyFont="1" applyBorder="1" applyAlignment="1" applyProtection="1">
      <alignment horizontal="center" vertical="center"/>
      <protection locked="0"/>
    </xf>
    <xf numFmtId="0" fontId="33" fillId="3" borderId="15" xfId="19" applyFont="1" applyFill="1" applyBorder="1" applyAlignment="1" applyProtection="1">
      <alignment horizontal="left" vertical="center"/>
      <protection locked="0"/>
    </xf>
    <xf numFmtId="172" fontId="33" fillId="14" borderId="14" xfId="19" applyNumberFormat="1" applyFont="1" applyFill="1" applyBorder="1" applyAlignment="1" applyProtection="1">
      <alignment horizontal="right" vertical="center"/>
      <protection locked="0"/>
    </xf>
    <xf numFmtId="0" fontId="33" fillId="14" borderId="15" xfId="19" applyFont="1" applyFill="1" applyBorder="1" applyAlignment="1" applyProtection="1">
      <alignment horizontal="left" vertical="center"/>
      <protection locked="0"/>
    </xf>
    <xf numFmtId="2" fontId="33" fillId="0" borderId="3" xfId="19" applyNumberFormat="1" applyFont="1" applyBorder="1" applyAlignment="1" applyProtection="1">
      <alignment horizontal="center" vertical="center"/>
      <protection locked="0"/>
    </xf>
    <xf numFmtId="1" fontId="33" fillId="0" borderId="3" xfId="19" applyNumberFormat="1" applyFont="1" applyBorder="1" applyAlignment="1" applyProtection="1">
      <alignment horizontal="center" vertical="center"/>
      <protection locked="0"/>
    </xf>
    <xf numFmtId="0" fontId="18" fillId="0" borderId="0" xfId="0" applyFont="1" applyFill="1" applyAlignment="1">
      <alignment horizontal="center" vertical="center"/>
    </xf>
    <xf numFmtId="0" fontId="18" fillId="0" borderId="0" xfId="16" applyFont="1" applyFill="1" applyAlignment="1">
      <alignment horizontal="center" vertical="center"/>
    </xf>
    <xf numFmtId="0" fontId="23" fillId="0" borderId="0" xfId="16" applyFont="1" applyFill="1" applyAlignment="1"/>
    <xf numFmtId="0" fontId="23" fillId="0" borderId="0" xfId="16" applyFont="1" applyFill="1" applyBorder="1" applyAlignment="1"/>
    <xf numFmtId="168" fontId="23" fillId="0" borderId="0" xfId="16" applyNumberFormat="1" applyFont="1" applyFill="1" applyBorder="1" applyAlignment="1"/>
    <xf numFmtId="0" fontId="23" fillId="0" borderId="0" xfId="16" applyFont="1" applyFill="1" applyAlignment="1">
      <alignment horizontal="center"/>
    </xf>
    <xf numFmtId="0" fontId="23" fillId="0" borderId="0" xfId="16" applyFont="1" applyFill="1" applyAlignment="1">
      <alignment horizontal="left"/>
    </xf>
    <xf numFmtId="0" fontId="23" fillId="0" borderId="0" xfId="0" applyFont="1" applyFill="1" applyBorder="1" applyAlignment="1"/>
    <xf numFmtId="0" fontId="23" fillId="0" borderId="0" xfId="0" applyFont="1" applyFill="1" applyBorder="1" applyAlignment="1">
      <alignment vertical="center"/>
    </xf>
    <xf numFmtId="0" fontId="23" fillId="0" borderId="0" xfId="0" applyFont="1" applyFill="1" applyAlignment="1">
      <alignment vertical="center"/>
    </xf>
    <xf numFmtId="0" fontId="23" fillId="0" borderId="0" xfId="0" applyFont="1" applyFill="1" applyAlignment="1"/>
    <xf numFmtId="0" fontId="23" fillId="0" borderId="0" xfId="0" applyFont="1" applyFill="1" applyAlignment="1">
      <alignment horizontal="left"/>
    </xf>
    <xf numFmtId="0" fontId="22" fillId="0" borderId="0" xfId="0" applyFont="1" applyBorder="1" applyAlignment="1">
      <alignment horizontal="center"/>
    </xf>
    <xf numFmtId="0" fontId="23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/>
    </xf>
    <xf numFmtId="0" fontId="17" fillId="0" borderId="0" xfId="1" applyFont="1" applyBorder="1" applyAlignment="1">
      <alignment vertical="center"/>
    </xf>
    <xf numFmtId="0" fontId="17" fillId="0" borderId="0" xfId="1" applyFont="1" applyAlignment="1">
      <alignment horizontal="center" vertical="center"/>
    </xf>
    <xf numFmtId="0" fontId="17" fillId="0" borderId="0" xfId="1" applyFont="1" applyBorder="1" applyAlignment="1">
      <alignment horizontal="center" vertical="center"/>
    </xf>
    <xf numFmtId="0" fontId="17" fillId="0" borderId="0" xfId="2" applyFont="1" applyBorder="1" applyAlignment="1">
      <alignment vertical="center"/>
    </xf>
    <xf numFmtId="0" fontId="15" fillId="0" borderId="0" xfId="2" applyFont="1" applyBorder="1" applyAlignment="1">
      <alignment horizontal="left" vertical="center"/>
    </xf>
    <xf numFmtId="0" fontId="15" fillId="0" borderId="0" xfId="3" applyFont="1" applyFill="1" applyBorder="1" applyAlignment="1">
      <alignment horizontal="left" vertical="center"/>
    </xf>
    <xf numFmtId="0" fontId="17" fillId="0" borderId="1" xfId="1" applyFont="1" applyBorder="1" applyAlignment="1">
      <alignment vertical="center"/>
    </xf>
    <xf numFmtId="0" fontId="17" fillId="0" borderId="1" xfId="1" applyFont="1" applyBorder="1" applyAlignment="1">
      <alignment horizontal="center" vertical="center"/>
    </xf>
    <xf numFmtId="0" fontId="15" fillId="0" borderId="1" xfId="3" applyFont="1" applyBorder="1" applyAlignment="1">
      <alignment horizontal="left" vertical="center"/>
    </xf>
    <xf numFmtId="0" fontId="17" fillId="0" borderId="0" xfId="2" applyFont="1" applyBorder="1" applyAlignment="1">
      <alignment horizontal="center" vertical="center"/>
    </xf>
    <xf numFmtId="0" fontId="17" fillId="0" borderId="0" xfId="3" applyFont="1" applyFill="1" applyBorder="1" applyAlignment="1">
      <alignment horizontal="left"/>
    </xf>
    <xf numFmtId="0" fontId="17" fillId="0" borderId="0" xfId="2" applyFont="1" applyBorder="1" applyAlignment="1">
      <alignment horizontal="left" vertical="center"/>
    </xf>
    <xf numFmtId="0" fontId="17" fillId="0" borderId="0" xfId="1" applyFont="1" applyAlignment="1">
      <alignment horizontal="left" vertical="center"/>
    </xf>
    <xf numFmtId="168" fontId="15" fillId="0" borderId="0" xfId="2" applyNumberFormat="1" applyFont="1" applyBorder="1" applyAlignment="1">
      <alignment horizontal="left" vertical="center"/>
    </xf>
    <xf numFmtId="0" fontId="18" fillId="0" borderId="0" xfId="2" applyFont="1" applyBorder="1" applyAlignment="1">
      <alignment horizontal="left" vertical="center"/>
    </xf>
    <xf numFmtId="0" fontId="15" fillId="0" borderId="0" xfId="6" applyFont="1" applyBorder="1" applyAlignment="1">
      <alignment vertical="center"/>
    </xf>
    <xf numFmtId="0" fontId="15" fillId="0" borderId="0" xfId="1" applyFont="1" applyAlignment="1">
      <alignment horizontal="left" vertical="center"/>
    </xf>
    <xf numFmtId="0" fontId="18" fillId="0" borderId="0" xfId="17" applyFont="1" applyFill="1" applyAlignment="1">
      <alignment vertical="center"/>
    </xf>
    <xf numFmtId="2" fontId="15" fillId="0" borderId="0" xfId="2" applyNumberFormat="1" applyFont="1" applyBorder="1" applyAlignment="1">
      <alignment vertical="center"/>
    </xf>
    <xf numFmtId="0" fontId="23" fillId="0" borderId="0" xfId="16" applyFont="1" applyFill="1" applyBorder="1" applyAlignment="1">
      <alignment horizontal="center"/>
    </xf>
    <xf numFmtId="0" fontId="15" fillId="0" borderId="0" xfId="1" applyFont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" fontId="15" fillId="0" borderId="0" xfId="2" quotePrefix="1" applyNumberFormat="1" applyFont="1" applyBorder="1" applyAlignment="1">
      <alignment horizontal="left" vertical="center"/>
    </xf>
    <xf numFmtId="0" fontId="2" fillId="0" borderId="0" xfId="1" applyFont="1" applyBorder="1" applyAlignment="1">
      <alignment horizontal="center" vertical="center"/>
    </xf>
    <xf numFmtId="164" fontId="15" fillId="0" borderId="0" xfId="4" applyFont="1" applyFill="1" applyBorder="1" applyAlignment="1" applyProtection="1">
      <alignment vertical="center"/>
      <protection locked="0"/>
    </xf>
    <xf numFmtId="0" fontId="51" fillId="0" borderId="0" xfId="2" applyFont="1" applyBorder="1" applyAlignment="1">
      <alignment horizontal="left" vertical="center"/>
    </xf>
    <xf numFmtId="165" fontId="17" fillId="0" borderId="0" xfId="2" applyNumberFormat="1" applyFont="1" applyBorder="1" applyAlignment="1">
      <alignment horizontal="left" vertical="center"/>
    </xf>
    <xf numFmtId="0" fontId="15" fillId="0" borderId="0" xfId="5" applyFont="1" applyBorder="1" applyAlignment="1">
      <alignment vertical="center"/>
    </xf>
    <xf numFmtId="168" fontId="15" fillId="0" borderId="0" xfId="1" applyNumberFormat="1" applyFont="1" applyBorder="1" applyAlignment="1">
      <alignment vertical="center"/>
    </xf>
    <xf numFmtId="0" fontId="15" fillId="0" borderId="0" xfId="1" applyFont="1" applyAlignment="1">
      <alignment horizontal="right" vertical="center"/>
    </xf>
    <xf numFmtId="1" fontId="15" fillId="0" borderId="0" xfId="2" applyNumberFormat="1" applyFont="1" applyBorder="1" applyAlignment="1">
      <alignment vertical="center"/>
    </xf>
    <xf numFmtId="0" fontId="15" fillId="0" borderId="0" xfId="1" quotePrefix="1" applyFont="1" applyBorder="1" applyAlignment="1">
      <alignment vertical="center" shrinkToFit="1"/>
    </xf>
    <xf numFmtId="0" fontId="54" fillId="0" borderId="0" xfId="1" applyFont="1" applyBorder="1" applyAlignment="1">
      <alignment vertical="center"/>
    </xf>
    <xf numFmtId="0" fontId="54" fillId="0" borderId="0" xfId="1" applyFont="1" applyAlignment="1">
      <alignment vertical="center"/>
    </xf>
    <xf numFmtId="0" fontId="54" fillId="0" borderId="0" xfId="1" applyFont="1" applyAlignment="1">
      <alignment horizontal="center" vertical="center"/>
    </xf>
    <xf numFmtId="0" fontId="55" fillId="0" borderId="0" xfId="1" applyFont="1" applyBorder="1" applyAlignment="1">
      <alignment vertical="center"/>
    </xf>
    <xf numFmtId="0" fontId="55" fillId="0" borderId="0" xfId="1" applyFont="1" applyAlignment="1">
      <alignment vertical="center"/>
    </xf>
    <xf numFmtId="0" fontId="54" fillId="0" borderId="0" xfId="1" applyFont="1" applyAlignment="1">
      <alignment horizontal="right" vertical="center"/>
    </xf>
    <xf numFmtId="0" fontId="54" fillId="0" borderId="0" xfId="1" applyFont="1" applyBorder="1" applyAlignment="1">
      <alignment horizontal="center" vertical="center"/>
    </xf>
    <xf numFmtId="0" fontId="54" fillId="0" borderId="0" xfId="2" applyFont="1" applyBorder="1" applyAlignment="1">
      <alignment vertical="center"/>
    </xf>
    <xf numFmtId="0" fontId="55" fillId="0" borderId="0" xfId="2" applyFont="1" applyBorder="1" applyAlignment="1">
      <alignment vertical="center"/>
    </xf>
    <xf numFmtId="0" fontId="56" fillId="0" borderId="0" xfId="3" applyFont="1" applyBorder="1" applyAlignment="1">
      <alignment horizontal="left" vertical="center"/>
    </xf>
    <xf numFmtId="0" fontId="55" fillId="0" borderId="0" xfId="3" applyFont="1" applyBorder="1" applyAlignment="1">
      <alignment horizontal="left" vertical="center"/>
    </xf>
    <xf numFmtId="0" fontId="55" fillId="0" borderId="0" xfId="2" applyFont="1" applyBorder="1" applyAlignment="1">
      <alignment horizontal="left" vertical="center"/>
    </xf>
    <xf numFmtId="0" fontId="55" fillId="0" borderId="0" xfId="3" applyFont="1" applyFill="1" applyBorder="1" applyAlignment="1">
      <alignment horizontal="left" vertical="center"/>
    </xf>
    <xf numFmtId="164" fontId="13" fillId="0" borderId="1" xfId="4" applyFont="1" applyFill="1" applyBorder="1" applyAlignment="1" applyProtection="1">
      <alignment vertical="center"/>
      <protection locked="0"/>
    </xf>
    <xf numFmtId="0" fontId="13" fillId="0" borderId="1" xfId="1" applyFont="1" applyBorder="1" applyAlignment="1">
      <alignment horizontal="left" vertical="center"/>
    </xf>
    <xf numFmtId="0" fontId="54" fillId="0" borderId="0" xfId="2" applyFont="1" applyBorder="1" applyAlignment="1">
      <alignment horizontal="left" vertical="center"/>
    </xf>
    <xf numFmtId="0" fontId="55" fillId="0" borderId="0" xfId="2" quotePrefix="1" applyFont="1" applyBorder="1" applyAlignment="1">
      <alignment vertical="center"/>
    </xf>
    <xf numFmtId="1" fontId="15" fillId="0" borderId="0" xfId="2" quotePrefix="1" applyNumberFormat="1" applyFont="1" applyBorder="1" applyAlignment="1">
      <alignment vertical="center"/>
    </xf>
    <xf numFmtId="1" fontId="55" fillId="0" borderId="0" xfId="2" applyNumberFormat="1" applyFont="1" applyBorder="1" applyAlignment="1">
      <alignment horizontal="left" vertical="center"/>
    </xf>
    <xf numFmtId="1" fontId="55" fillId="0" borderId="0" xfId="2" quotePrefix="1" applyNumberFormat="1" applyFont="1" applyBorder="1" applyAlignment="1">
      <alignment horizontal="left" vertical="center"/>
    </xf>
    <xf numFmtId="171" fontId="15" fillId="0" borderId="0" xfId="2" quotePrefix="1" applyNumberFormat="1" applyFont="1" applyBorder="1" applyAlignment="1">
      <alignment vertical="center"/>
    </xf>
    <xf numFmtId="0" fontId="57" fillId="0" borderId="0" xfId="2" applyFont="1" applyBorder="1" applyAlignment="1">
      <alignment horizontal="left" vertical="center"/>
    </xf>
    <xf numFmtId="177" fontId="55" fillId="0" borderId="0" xfId="2" quotePrefix="1" applyNumberFormat="1" applyFont="1" applyBorder="1" applyAlignment="1">
      <alignment horizontal="left" vertical="center"/>
    </xf>
    <xf numFmtId="9" fontId="57" fillId="0" borderId="0" xfId="2" applyNumberFormat="1" applyFont="1" applyBorder="1" applyAlignment="1">
      <alignment horizontal="left" vertical="center"/>
    </xf>
    <xf numFmtId="171" fontId="15" fillId="0" borderId="0" xfId="2" applyNumberFormat="1" applyFont="1" applyBorder="1" applyAlignment="1">
      <alignment vertical="center"/>
    </xf>
    <xf numFmtId="171" fontId="55" fillId="0" borderId="0" xfId="2" applyNumberFormat="1" applyFont="1" applyBorder="1" applyAlignment="1">
      <alignment horizontal="left" vertical="center"/>
    </xf>
    <xf numFmtId="0" fontId="36" fillId="0" borderId="0" xfId="20" applyFont="1"/>
    <xf numFmtId="168" fontId="55" fillId="0" borderId="0" xfId="1" applyNumberFormat="1" applyFont="1" applyAlignment="1">
      <alignment vertical="center"/>
    </xf>
    <xf numFmtId="0" fontId="55" fillId="0" borderId="1" xfId="1" applyFont="1" applyBorder="1" applyAlignment="1">
      <alignment vertical="center"/>
    </xf>
    <xf numFmtId="0" fontId="13" fillId="0" borderId="1" xfId="1" applyFont="1" applyBorder="1" applyAlignment="1">
      <alignment vertical="center"/>
    </xf>
    <xf numFmtId="0" fontId="55" fillId="0" borderId="0" xfId="1" applyFont="1" applyBorder="1" applyAlignment="1">
      <alignment horizontal="left" vertical="center"/>
    </xf>
    <xf numFmtId="0" fontId="55" fillId="0" borderId="0" xfId="1" applyFont="1" applyAlignment="1">
      <alignment horizontal="center" vertical="center"/>
    </xf>
    <xf numFmtId="2" fontId="55" fillId="0" borderId="0" xfId="2" applyNumberFormat="1" applyFont="1" applyBorder="1" applyAlignment="1">
      <alignment vertical="center"/>
    </xf>
    <xf numFmtId="0" fontId="58" fillId="0" borderId="0" xfId="20" applyFont="1" applyFill="1" applyBorder="1" applyAlignment="1">
      <alignment vertical="center"/>
    </xf>
    <xf numFmtId="0" fontId="2" fillId="0" borderId="0" xfId="20" applyFont="1" applyAlignment="1">
      <alignment vertical="center"/>
    </xf>
    <xf numFmtId="0" fontId="3" fillId="0" borderId="0" xfId="20"/>
    <xf numFmtId="0" fontId="18" fillId="0" borderId="0" xfId="20" applyFont="1" applyFill="1" applyAlignment="1">
      <alignment vertical="center"/>
    </xf>
    <xf numFmtId="0" fontId="35" fillId="0" borderId="0" xfId="20" applyFont="1" applyAlignment="1">
      <alignment vertical="center"/>
    </xf>
    <xf numFmtId="0" fontId="17" fillId="0" borderId="0" xfId="2" applyNumberFormat="1" applyFont="1" applyBorder="1" applyAlignment="1">
      <alignment vertical="center"/>
    </xf>
    <xf numFmtId="0" fontId="17" fillId="0" borderId="0" xfId="2" applyNumberFormat="1" applyFont="1" applyBorder="1" applyAlignment="1">
      <alignment horizontal="center" vertical="center"/>
    </xf>
    <xf numFmtId="16" fontId="17" fillId="0" borderId="0" xfId="0" quotePrefix="1" applyNumberFormat="1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5" fillId="0" borderId="0" xfId="2" applyFont="1"/>
    <xf numFmtId="0" fontId="15" fillId="0" borderId="0" xfId="2" applyFont="1" applyAlignment="1"/>
    <xf numFmtId="0" fontId="15" fillId="0" borderId="0" xfId="0" applyFont="1"/>
    <xf numFmtId="169" fontId="15" fillId="0" borderId="0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vertical="center" shrinkToFit="1"/>
    </xf>
    <xf numFmtId="2" fontId="15" fillId="0" borderId="0" xfId="0" applyNumberFormat="1" applyFont="1" applyBorder="1" applyAlignment="1">
      <alignment horizontal="center" vertical="center"/>
    </xf>
    <xf numFmtId="0" fontId="60" fillId="16" borderId="11" xfId="0" applyFont="1" applyFill="1" applyBorder="1" applyAlignment="1">
      <alignment horizontal="center" vertical="center"/>
    </xf>
    <xf numFmtId="0" fontId="63" fillId="16" borderId="13" xfId="0" applyFont="1" applyFill="1" applyBorder="1" applyAlignment="1">
      <alignment horizontal="center" vertical="center"/>
    </xf>
    <xf numFmtId="0" fontId="33" fillId="16" borderId="3" xfId="0" applyFont="1" applyFill="1" applyBorder="1" applyAlignment="1">
      <alignment horizontal="center" vertical="center"/>
    </xf>
    <xf numFmtId="174" fontId="35" fillId="3" borderId="3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23" fillId="0" borderId="1" xfId="0" applyFont="1" applyFill="1" applyBorder="1" applyAlignment="1"/>
    <xf numFmtId="0" fontId="23" fillId="0" borderId="0" xfId="16" applyFont="1" applyFill="1" applyBorder="1" applyAlignment="1">
      <alignment horizontal="left"/>
    </xf>
    <xf numFmtId="0" fontId="18" fillId="0" borderId="0" xfId="16" applyFont="1" applyFill="1" applyAlignment="1"/>
    <xf numFmtId="0" fontId="18" fillId="0" borderId="0" xfId="16" applyFont="1" applyFill="1" applyAlignment="1">
      <alignment horizontal="center"/>
    </xf>
    <xf numFmtId="0" fontId="23" fillId="0" borderId="4" xfId="0" applyFont="1" applyFill="1" applyBorder="1" applyAlignment="1"/>
    <xf numFmtId="0" fontId="18" fillId="0" borderId="1" xfId="16" applyFont="1" applyFill="1" applyBorder="1" applyAlignment="1">
      <alignment vertical="center"/>
    </xf>
    <xf numFmtId="0" fontId="65" fillId="0" borderId="6" xfId="16" applyFont="1" applyFill="1" applyBorder="1" applyAlignment="1">
      <alignment horizontal="center" vertical="center" textRotation="180"/>
    </xf>
    <xf numFmtId="0" fontId="65" fillId="0" borderId="8" xfId="16" applyFont="1" applyFill="1" applyBorder="1" applyAlignment="1">
      <alignment horizontal="center" vertical="center" textRotation="180"/>
    </xf>
    <xf numFmtId="0" fontId="65" fillId="0" borderId="12" xfId="16" applyFont="1" applyFill="1" applyBorder="1" applyAlignment="1">
      <alignment horizontal="center" vertical="center" textRotation="180"/>
    </xf>
    <xf numFmtId="0" fontId="23" fillId="0" borderId="0" xfId="0" applyFont="1" applyFill="1" applyBorder="1" applyAlignment="1">
      <alignment horizontal="left"/>
    </xf>
    <xf numFmtId="0" fontId="18" fillId="0" borderId="1" xfId="0" applyFont="1" applyFill="1" applyBorder="1" applyAlignment="1">
      <alignment vertical="center"/>
    </xf>
    <xf numFmtId="0" fontId="18" fillId="0" borderId="0" xfId="0" applyFont="1"/>
    <xf numFmtId="0" fontId="23" fillId="0" borderId="0" xfId="0" applyFont="1"/>
    <xf numFmtId="0" fontId="15" fillId="2" borderId="0" xfId="0" applyFont="1" applyFill="1" applyAlignment="1">
      <alignment horizontal="center" vertical="center"/>
    </xf>
    <xf numFmtId="172" fontId="63" fillId="6" borderId="3" xfId="0" applyNumberFormat="1" applyFont="1" applyFill="1" applyBorder="1" applyAlignment="1">
      <alignment horizontal="center" vertical="center"/>
    </xf>
    <xf numFmtId="172" fontId="15" fillId="6" borderId="3" xfId="0" applyNumberFormat="1" applyFont="1" applyFill="1" applyBorder="1" applyAlignment="1">
      <alignment horizontal="center" vertical="center"/>
    </xf>
    <xf numFmtId="167" fontId="66" fillId="6" borderId="3" xfId="0" applyNumberFormat="1" applyFont="1" applyFill="1" applyBorder="1" applyAlignment="1">
      <alignment horizontal="center" vertical="center"/>
    </xf>
    <xf numFmtId="174" fontId="15" fillId="6" borderId="3" xfId="0" applyNumberFormat="1" applyFont="1" applyFill="1" applyBorder="1" applyAlignment="1">
      <alignment horizontal="center" vertical="center"/>
    </xf>
    <xf numFmtId="175" fontId="66" fillId="6" borderId="3" xfId="0" applyNumberFormat="1" applyFont="1" applyFill="1" applyBorder="1" applyAlignment="1">
      <alignment horizontal="center" vertical="center"/>
    </xf>
    <xf numFmtId="174" fontId="66" fillId="6" borderId="3" xfId="0" applyNumberFormat="1" applyFont="1" applyFill="1" applyBorder="1" applyAlignment="1">
      <alignment horizontal="center" vertical="center"/>
    </xf>
    <xf numFmtId="169" fontId="15" fillId="6" borderId="13" xfId="0" applyNumberFormat="1" applyFont="1" applyFill="1" applyBorder="1" applyAlignment="1">
      <alignment horizontal="center" vertical="center"/>
    </xf>
    <xf numFmtId="170" fontId="15" fillId="6" borderId="13" xfId="0" applyNumberFormat="1" applyFont="1" applyFill="1" applyBorder="1" applyAlignment="1">
      <alignment horizontal="center" vertical="center"/>
    </xf>
    <xf numFmtId="2" fontId="15" fillId="6" borderId="3" xfId="0" applyNumberFormat="1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2" fontId="15" fillId="2" borderId="0" xfId="0" applyNumberFormat="1" applyFont="1" applyFill="1" applyBorder="1" applyAlignment="1">
      <alignment horizontal="center" vertical="center"/>
    </xf>
    <xf numFmtId="172" fontId="66" fillId="6" borderId="3" xfId="0" applyNumberFormat="1" applyFont="1" applyFill="1" applyBorder="1" applyAlignment="1">
      <alignment horizontal="center" vertical="center"/>
    </xf>
    <xf numFmtId="0" fontId="15" fillId="10" borderId="3" xfId="0" applyFont="1" applyFill="1" applyBorder="1" applyAlignment="1">
      <alignment horizontal="center" vertical="center"/>
    </xf>
    <xf numFmtId="0" fontId="15" fillId="11" borderId="3" xfId="0" applyFont="1" applyFill="1" applyBorder="1" applyAlignment="1">
      <alignment horizontal="center" vertical="center"/>
    </xf>
    <xf numFmtId="0" fontId="15" fillId="10" borderId="11" xfId="0" applyFont="1" applyFill="1" applyBorder="1" applyAlignment="1">
      <alignment horizontal="center" vertical="center"/>
    </xf>
    <xf numFmtId="166" fontId="67" fillId="16" borderId="3" xfId="0" applyNumberFormat="1" applyFont="1" applyFill="1" applyBorder="1" applyAlignment="1">
      <alignment horizontal="center" vertical="center"/>
    </xf>
    <xf numFmtId="169" fontId="15" fillId="0" borderId="0" xfId="0" applyNumberFormat="1" applyFont="1" applyBorder="1" applyAlignment="1">
      <alignment horizontal="center" vertical="center"/>
    </xf>
    <xf numFmtId="0" fontId="23" fillId="0" borderId="2" xfId="16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2" fontId="15" fillId="0" borderId="0" xfId="0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vertical="center"/>
    </xf>
    <xf numFmtId="0" fontId="18" fillId="0" borderId="0" xfId="0" applyFont="1" applyFill="1" applyAlignment="1">
      <alignment horizontal="left" vertical="center"/>
    </xf>
    <xf numFmtId="172" fontId="18" fillId="0" borderId="11" xfId="16" applyNumberFormat="1" applyFont="1" applyFill="1" applyBorder="1" applyAlignment="1">
      <alignment horizontal="center" vertical="center"/>
    </xf>
    <xf numFmtId="0" fontId="18" fillId="0" borderId="11" xfId="16" applyFont="1" applyFill="1" applyBorder="1" applyAlignment="1">
      <alignment horizontal="center" vertical="center"/>
    </xf>
    <xf numFmtId="172" fontId="15" fillId="0" borderId="9" xfId="0" applyNumberFormat="1" applyFont="1" applyBorder="1" applyAlignment="1">
      <alignment horizontal="center" vertical="center"/>
    </xf>
    <xf numFmtId="172" fontId="15" fillId="0" borderId="0" xfId="0" applyNumberFormat="1" applyFont="1" applyBorder="1" applyAlignment="1">
      <alignment horizontal="center" vertical="center"/>
    </xf>
    <xf numFmtId="172" fontId="18" fillId="0" borderId="12" xfId="16" applyNumberFormat="1" applyFont="1" applyFill="1" applyBorder="1" applyAlignment="1">
      <alignment horizontal="center" vertical="center"/>
    </xf>
    <xf numFmtId="0" fontId="18" fillId="0" borderId="12" xfId="16" applyFont="1" applyFill="1" applyBorder="1" applyAlignment="1">
      <alignment horizontal="center" vertical="center"/>
    </xf>
    <xf numFmtId="172" fontId="15" fillId="0" borderId="7" xfId="0" applyNumberFormat="1" applyFont="1" applyBorder="1" applyAlignment="1">
      <alignment horizontal="center" vertical="center"/>
    </xf>
    <xf numFmtId="172" fontId="15" fillId="0" borderId="1" xfId="0" applyNumberFormat="1" applyFont="1" applyBorder="1" applyAlignment="1">
      <alignment horizontal="center" vertical="center"/>
    </xf>
    <xf numFmtId="172" fontId="18" fillId="0" borderId="13" xfId="16" applyNumberFormat="1" applyFont="1" applyFill="1" applyBorder="1" applyAlignment="1">
      <alignment horizontal="center" vertical="center"/>
    </xf>
    <xf numFmtId="0" fontId="18" fillId="0" borderId="13" xfId="16" applyFont="1" applyFill="1" applyBorder="1" applyAlignment="1">
      <alignment horizontal="center" vertical="center"/>
    </xf>
    <xf numFmtId="166" fontId="18" fillId="0" borderId="5" xfId="16" applyNumberFormat="1" applyFont="1" applyFill="1" applyBorder="1" applyAlignment="1">
      <alignment horizontal="center" vertical="center"/>
    </xf>
    <xf numFmtId="166" fontId="18" fillId="0" borderId="4" xfId="16" applyNumberFormat="1" applyFont="1" applyFill="1" applyBorder="1" applyAlignment="1">
      <alignment horizontal="center" vertical="center"/>
    </xf>
    <xf numFmtId="166" fontId="18" fillId="0" borderId="6" xfId="16" applyNumberFormat="1" applyFont="1" applyFill="1" applyBorder="1" applyAlignment="1">
      <alignment horizontal="center" vertical="center"/>
    </xf>
    <xf numFmtId="166" fontId="18" fillId="0" borderId="9" xfId="16" applyNumberFormat="1" applyFont="1" applyFill="1" applyBorder="1" applyAlignment="1">
      <alignment horizontal="center" vertical="center"/>
    </xf>
    <xf numFmtId="166" fontId="18" fillId="0" borderId="0" xfId="16" applyNumberFormat="1" applyFont="1" applyFill="1" applyBorder="1" applyAlignment="1">
      <alignment horizontal="center" vertical="center"/>
    </xf>
    <xf numFmtId="166" fontId="18" fillId="0" borderId="10" xfId="16" applyNumberFormat="1" applyFont="1" applyFill="1" applyBorder="1" applyAlignment="1">
      <alignment horizontal="center" vertical="center"/>
    </xf>
    <xf numFmtId="166" fontId="18" fillId="0" borderId="7" xfId="16" applyNumberFormat="1" applyFont="1" applyFill="1" applyBorder="1" applyAlignment="1">
      <alignment horizontal="center" vertical="center"/>
    </xf>
    <xf numFmtId="166" fontId="18" fillId="0" borderId="1" xfId="16" applyNumberFormat="1" applyFont="1" applyFill="1" applyBorder="1" applyAlignment="1">
      <alignment horizontal="center" vertical="center"/>
    </xf>
    <xf numFmtId="166" fontId="18" fillId="0" borderId="8" xfId="16" applyNumberFormat="1" applyFont="1" applyFill="1" applyBorder="1" applyAlignment="1">
      <alignment horizontal="center" vertical="center"/>
    </xf>
    <xf numFmtId="172" fontId="15" fillId="0" borderId="5" xfId="0" applyNumberFormat="1" applyFont="1" applyBorder="1" applyAlignment="1">
      <alignment horizontal="center" vertical="center"/>
    </xf>
    <xf numFmtId="172" fontId="15" fillId="0" borderId="4" xfId="0" applyNumberFormat="1" applyFont="1" applyBorder="1" applyAlignment="1">
      <alignment horizontal="center" vertical="center"/>
    </xf>
    <xf numFmtId="0" fontId="18" fillId="0" borderId="3" xfId="16" applyFont="1" applyFill="1" applyBorder="1" applyAlignment="1">
      <alignment horizontal="center" vertical="center"/>
    </xf>
    <xf numFmtId="169" fontId="25" fillId="0" borderId="5" xfId="16" applyNumberFormat="1" applyFont="1" applyFill="1" applyBorder="1" applyAlignment="1">
      <alignment horizontal="center" vertical="center"/>
    </xf>
    <xf numFmtId="169" fontId="25" fillId="0" borderId="4" xfId="16" applyNumberFormat="1" applyFont="1" applyFill="1" applyBorder="1" applyAlignment="1">
      <alignment horizontal="center" vertical="center"/>
    </xf>
    <xf numFmtId="169" fontId="25" fillId="0" borderId="6" xfId="16" applyNumberFormat="1" applyFont="1" applyFill="1" applyBorder="1" applyAlignment="1">
      <alignment horizontal="center" vertical="center"/>
    </xf>
    <xf numFmtId="169" fontId="25" fillId="0" borderId="9" xfId="16" applyNumberFormat="1" applyFont="1" applyFill="1" applyBorder="1" applyAlignment="1">
      <alignment horizontal="center" vertical="center"/>
    </xf>
    <xf numFmtId="169" fontId="25" fillId="0" borderId="0" xfId="16" applyNumberFormat="1" applyFont="1" applyFill="1" applyBorder="1" applyAlignment="1">
      <alignment horizontal="center" vertical="center"/>
    </xf>
    <xf numFmtId="169" fontId="25" fillId="0" borderId="10" xfId="16" applyNumberFormat="1" applyFont="1" applyFill="1" applyBorder="1" applyAlignment="1">
      <alignment horizontal="center" vertical="center"/>
    </xf>
    <xf numFmtId="169" fontId="25" fillId="0" borderId="7" xfId="16" applyNumberFormat="1" applyFont="1" applyFill="1" applyBorder="1" applyAlignment="1">
      <alignment horizontal="center" vertical="center"/>
    </xf>
    <xf numFmtId="169" fontId="25" fillId="0" borderId="1" xfId="16" applyNumberFormat="1" applyFont="1" applyFill="1" applyBorder="1" applyAlignment="1">
      <alignment horizontal="center" vertical="center"/>
    </xf>
    <xf numFmtId="169" fontId="25" fillId="0" borderId="8" xfId="16" applyNumberFormat="1" applyFont="1" applyFill="1" applyBorder="1" applyAlignment="1">
      <alignment horizontal="center" vertical="center"/>
    </xf>
    <xf numFmtId="0" fontId="18" fillId="0" borderId="14" xfId="16" applyFont="1" applyFill="1" applyBorder="1" applyAlignment="1">
      <alignment horizontal="center" vertical="center"/>
    </xf>
    <xf numFmtId="0" fontId="18" fillId="0" borderId="2" xfId="16" applyFont="1" applyFill="1" applyBorder="1" applyAlignment="1">
      <alignment horizontal="center" vertical="center"/>
    </xf>
    <xf numFmtId="0" fontId="18" fillId="0" borderId="15" xfId="16" applyFont="1" applyFill="1" applyBorder="1" applyAlignment="1">
      <alignment horizontal="center" vertical="center"/>
    </xf>
    <xf numFmtId="169" fontId="18" fillId="0" borderId="11" xfId="16" applyNumberFormat="1" applyFont="1" applyFill="1" applyBorder="1" applyAlignment="1">
      <alignment horizontal="center" vertical="center"/>
    </xf>
    <xf numFmtId="169" fontId="18" fillId="0" borderId="12" xfId="16" applyNumberFormat="1" applyFont="1" applyFill="1" applyBorder="1" applyAlignment="1">
      <alignment horizontal="center" vertical="center"/>
    </xf>
    <xf numFmtId="169" fontId="18" fillId="0" borderId="13" xfId="16" applyNumberFormat="1" applyFont="1" applyFill="1" applyBorder="1" applyAlignment="1">
      <alignment horizontal="center" vertical="center"/>
    </xf>
    <xf numFmtId="0" fontId="31" fillId="17" borderId="5" xfId="16" applyFont="1" applyFill="1" applyBorder="1" applyAlignment="1">
      <alignment horizontal="center" vertical="center"/>
    </xf>
    <xf numFmtId="0" fontId="31" fillId="17" borderId="4" xfId="16" applyFont="1" applyFill="1" applyBorder="1" applyAlignment="1">
      <alignment horizontal="center" vertical="center"/>
    </xf>
    <xf numFmtId="0" fontId="31" fillId="17" borderId="6" xfId="16" applyFont="1" applyFill="1" applyBorder="1" applyAlignment="1">
      <alignment horizontal="center" vertical="center"/>
    </xf>
    <xf numFmtId="0" fontId="31" fillId="17" borderId="9" xfId="16" applyFont="1" applyFill="1" applyBorder="1" applyAlignment="1">
      <alignment horizontal="center" vertical="center"/>
    </xf>
    <xf numFmtId="0" fontId="31" fillId="17" borderId="0" xfId="16" applyFont="1" applyFill="1" applyBorder="1" applyAlignment="1">
      <alignment horizontal="center" vertical="center"/>
    </xf>
    <xf numFmtId="0" fontId="31" fillId="17" borderId="10" xfId="16" applyFont="1" applyFill="1" applyBorder="1" applyAlignment="1">
      <alignment horizontal="center" vertical="center"/>
    </xf>
    <xf numFmtId="0" fontId="31" fillId="17" borderId="7" xfId="16" applyFont="1" applyFill="1" applyBorder="1" applyAlignment="1">
      <alignment horizontal="center" vertical="center"/>
    </xf>
    <xf numFmtId="0" fontId="31" fillId="17" borderId="1" xfId="16" applyFont="1" applyFill="1" applyBorder="1" applyAlignment="1">
      <alignment horizontal="center" vertical="center"/>
    </xf>
    <xf numFmtId="0" fontId="31" fillId="17" borderId="8" xfId="16" applyFont="1" applyFill="1" applyBorder="1" applyAlignment="1">
      <alignment horizontal="center" vertical="center"/>
    </xf>
    <xf numFmtId="175" fontId="2" fillId="0" borderId="5" xfId="0" applyNumberFormat="1" applyFont="1" applyBorder="1" applyAlignment="1">
      <alignment horizontal="center" vertical="center"/>
    </xf>
    <xf numFmtId="175" fontId="2" fillId="0" borderId="4" xfId="0" applyNumberFormat="1" applyFont="1" applyBorder="1" applyAlignment="1">
      <alignment horizontal="center" vertical="center"/>
    </xf>
    <xf numFmtId="175" fontId="2" fillId="0" borderId="6" xfId="0" applyNumberFormat="1" applyFont="1" applyBorder="1" applyAlignment="1">
      <alignment horizontal="center" vertical="center"/>
    </xf>
    <xf numFmtId="175" fontId="2" fillId="0" borderId="9" xfId="0" applyNumberFormat="1" applyFont="1" applyBorder="1" applyAlignment="1">
      <alignment horizontal="center" vertical="center"/>
    </xf>
    <xf numFmtId="175" fontId="2" fillId="0" borderId="0" xfId="0" applyNumberFormat="1" applyFont="1" applyBorder="1" applyAlignment="1">
      <alignment horizontal="center" vertical="center"/>
    </xf>
    <xf numFmtId="175" fontId="2" fillId="0" borderId="10" xfId="0" applyNumberFormat="1" applyFont="1" applyBorder="1" applyAlignment="1">
      <alignment horizontal="center" vertical="center"/>
    </xf>
    <xf numFmtId="175" fontId="2" fillId="0" borderId="7" xfId="0" applyNumberFormat="1" applyFont="1" applyBorder="1" applyAlignment="1">
      <alignment horizontal="center" vertical="center"/>
    </xf>
    <xf numFmtId="175" fontId="2" fillId="0" borderId="1" xfId="0" applyNumberFormat="1" applyFont="1" applyBorder="1" applyAlignment="1">
      <alignment horizontal="center" vertical="center"/>
    </xf>
    <xf numFmtId="175" fontId="2" fillId="0" borderId="8" xfId="0" applyNumberFormat="1" applyFont="1" applyBorder="1" applyAlignment="1">
      <alignment horizontal="center" vertical="center"/>
    </xf>
    <xf numFmtId="169" fontId="15" fillId="0" borderId="5" xfId="0" applyNumberFormat="1" applyFont="1" applyBorder="1" applyAlignment="1">
      <alignment horizontal="center" vertical="center"/>
    </xf>
    <xf numFmtId="169" fontId="15" fillId="0" borderId="4" xfId="0" applyNumberFormat="1" applyFont="1" applyBorder="1" applyAlignment="1">
      <alignment horizontal="center" vertical="center"/>
    </xf>
    <xf numFmtId="169" fontId="15" fillId="0" borderId="9" xfId="0" applyNumberFormat="1" applyFont="1" applyBorder="1" applyAlignment="1">
      <alignment horizontal="center" vertical="center"/>
    </xf>
    <xf numFmtId="169" fontId="15" fillId="0" borderId="0" xfId="0" applyNumberFormat="1" applyFont="1" applyBorder="1" applyAlignment="1">
      <alignment horizontal="center" vertical="center"/>
    </xf>
    <xf numFmtId="169" fontId="15" fillId="0" borderId="7" xfId="0" applyNumberFormat="1" applyFont="1" applyBorder="1" applyAlignment="1">
      <alignment horizontal="center" vertical="center"/>
    </xf>
    <xf numFmtId="169" fontId="15" fillId="0" borderId="1" xfId="0" applyNumberFormat="1" applyFont="1" applyBorder="1" applyAlignment="1">
      <alignment horizontal="center" vertical="center"/>
    </xf>
    <xf numFmtId="169" fontId="15" fillId="0" borderId="6" xfId="0" applyNumberFormat="1" applyFont="1" applyBorder="1" applyAlignment="1">
      <alignment horizontal="center" vertical="center"/>
    </xf>
    <xf numFmtId="169" fontId="15" fillId="0" borderId="10" xfId="0" applyNumberFormat="1" applyFont="1" applyBorder="1" applyAlignment="1">
      <alignment horizontal="center" vertical="center"/>
    </xf>
    <xf numFmtId="169" fontId="15" fillId="0" borderId="8" xfId="0" applyNumberFormat="1" applyFont="1" applyBorder="1" applyAlignment="1">
      <alignment horizontal="center" vertical="center"/>
    </xf>
    <xf numFmtId="177" fontId="23" fillId="0" borderId="1" xfId="16" applyNumberFormat="1" applyFont="1" applyFill="1" applyBorder="1" applyAlignment="1">
      <alignment horizontal="center"/>
    </xf>
    <xf numFmtId="0" fontId="23" fillId="0" borderId="1" xfId="0" applyFont="1" applyFill="1" applyBorder="1" applyAlignment="1">
      <alignment horizontal="left"/>
    </xf>
    <xf numFmtId="0" fontId="23" fillId="0" borderId="2" xfId="0" applyFont="1" applyFill="1" applyBorder="1" applyAlignment="1">
      <alignment horizontal="left"/>
    </xf>
    <xf numFmtId="0" fontId="18" fillId="0" borderId="2" xfId="0" applyFont="1" applyFill="1" applyBorder="1" applyAlignment="1">
      <alignment horizontal="left"/>
    </xf>
    <xf numFmtId="0" fontId="23" fillId="0" borderId="2" xfId="0" applyFont="1" applyFill="1" applyBorder="1" applyAlignment="1">
      <alignment horizontal="center"/>
    </xf>
    <xf numFmtId="0" fontId="15" fillId="0" borderId="5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8" fillId="0" borderId="11" xfId="16" applyFont="1" applyFill="1" applyBorder="1" applyAlignment="1">
      <alignment horizontal="center" vertical="center" textRotation="180"/>
    </xf>
    <xf numFmtId="0" fontId="18" fillId="0" borderId="12" xfId="16" applyFont="1" applyFill="1" applyBorder="1" applyAlignment="1">
      <alignment horizontal="center" vertical="center" textRotation="180"/>
    </xf>
    <xf numFmtId="0" fontId="18" fillId="0" borderId="13" xfId="16" applyFont="1" applyFill="1" applyBorder="1" applyAlignment="1">
      <alignment horizontal="center" vertical="center" textRotation="180"/>
    </xf>
    <xf numFmtId="0" fontId="15" fillId="0" borderId="14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37" fillId="4" borderId="0" xfId="16" applyFont="1" applyFill="1" applyBorder="1" applyAlignment="1">
      <alignment horizontal="center" vertical="center"/>
    </xf>
    <xf numFmtId="0" fontId="35" fillId="5" borderId="0" xfId="16" applyFont="1" applyFill="1" applyBorder="1" applyAlignment="1">
      <alignment horizontal="center" vertical="center"/>
    </xf>
    <xf numFmtId="0" fontId="50" fillId="15" borderId="0" xfId="16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center"/>
    </xf>
    <xf numFmtId="0" fontId="23" fillId="0" borderId="4" xfId="0" applyFont="1" applyFill="1" applyBorder="1" applyAlignment="1">
      <alignment horizontal="center"/>
    </xf>
    <xf numFmtId="0" fontId="23" fillId="0" borderId="1" xfId="16" applyFont="1" applyFill="1" applyBorder="1" applyAlignment="1">
      <alignment horizontal="left"/>
    </xf>
    <xf numFmtId="177" fontId="23" fillId="0" borderId="2" xfId="16" applyNumberFormat="1" applyFont="1" applyFill="1" applyBorder="1" applyAlignment="1">
      <alignment horizontal="left"/>
    </xf>
    <xf numFmtId="0" fontId="23" fillId="0" borderId="1" xfId="0" applyFont="1" applyFill="1" applyBorder="1" applyAlignment="1">
      <alignment horizontal="center"/>
    </xf>
    <xf numFmtId="0" fontId="23" fillId="0" borderId="1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/>
    </xf>
    <xf numFmtId="0" fontId="55" fillId="0" borderId="0" xfId="1" applyFont="1" applyBorder="1" applyAlignment="1">
      <alignment horizontal="center" vertical="center"/>
    </xf>
    <xf numFmtId="0" fontId="55" fillId="0" borderId="0" xfId="1" applyFont="1" applyAlignment="1">
      <alignment horizontal="center" vertical="center"/>
    </xf>
    <xf numFmtId="0" fontId="13" fillId="0" borderId="0" xfId="1" quotePrefix="1" applyFont="1" applyBorder="1" applyAlignment="1">
      <alignment horizontal="center" vertical="center" shrinkToFit="1"/>
    </xf>
    <xf numFmtId="0" fontId="53" fillId="0" borderId="0" xfId="1" applyFont="1" applyAlignment="1">
      <alignment horizontal="center" vertical="center"/>
    </xf>
    <xf numFmtId="1" fontId="55" fillId="0" borderId="0" xfId="2" quotePrefix="1" applyNumberFormat="1" applyFont="1" applyBorder="1" applyAlignment="1">
      <alignment horizontal="left" vertical="center"/>
    </xf>
    <xf numFmtId="177" fontId="55" fillId="0" borderId="0" xfId="2" quotePrefix="1" applyNumberFormat="1" applyFont="1" applyBorder="1" applyAlignment="1">
      <alignment horizontal="left" vertical="center"/>
    </xf>
    <xf numFmtId="177" fontId="55" fillId="0" borderId="0" xfId="2" applyNumberFormat="1" applyFont="1" applyBorder="1" applyAlignment="1">
      <alignment horizontal="left" vertical="center"/>
    </xf>
    <xf numFmtId="176" fontId="55" fillId="0" borderId="0" xfId="1" applyNumberFormat="1" applyFont="1" applyAlignment="1">
      <alignment horizontal="left" vertical="center"/>
    </xf>
    <xf numFmtId="0" fontId="15" fillId="0" borderId="0" xfId="1" quotePrefix="1" applyFont="1" applyBorder="1" applyAlignment="1">
      <alignment horizontal="center" vertical="center" shrinkToFit="1"/>
    </xf>
    <xf numFmtId="165" fontId="15" fillId="0" borderId="0" xfId="1" applyNumberFormat="1" applyFont="1" applyBorder="1" applyAlignment="1">
      <alignment horizontal="left" vertical="center"/>
    </xf>
    <xf numFmtId="0" fontId="17" fillId="0" borderId="0" xfId="1" applyFont="1" applyBorder="1" applyAlignment="1">
      <alignment horizontal="right" vertical="center"/>
    </xf>
    <xf numFmtId="0" fontId="15" fillId="0" borderId="3" xfId="1" applyFont="1" applyBorder="1" applyAlignment="1">
      <alignment horizontal="center" vertical="center"/>
    </xf>
    <xf numFmtId="177" fontId="15" fillId="0" borderId="3" xfId="1" applyNumberFormat="1" applyFont="1" applyBorder="1" applyAlignment="1">
      <alignment horizontal="center" vertical="center"/>
    </xf>
    <xf numFmtId="0" fontId="52" fillId="0" borderId="0" xfId="1" applyFont="1" applyAlignment="1">
      <alignment horizontal="center" vertical="center"/>
    </xf>
    <xf numFmtId="0" fontId="20" fillId="0" borderId="0" xfId="1" applyFont="1" applyAlignment="1">
      <alignment horizontal="center" vertical="center"/>
    </xf>
    <xf numFmtId="0" fontId="15" fillId="0" borderId="0" xfId="1" applyFont="1" applyBorder="1" applyAlignment="1">
      <alignment horizontal="center" vertical="center"/>
    </xf>
    <xf numFmtId="0" fontId="17" fillId="0" borderId="14" xfId="1" applyFont="1" applyBorder="1" applyAlignment="1">
      <alignment horizontal="center" vertical="center"/>
    </xf>
    <xf numFmtId="0" fontId="17" fillId="0" borderId="2" xfId="1" applyFont="1" applyBorder="1" applyAlignment="1">
      <alignment horizontal="center" vertical="center"/>
    </xf>
    <xf numFmtId="0" fontId="17" fillId="0" borderId="15" xfId="1" applyFont="1" applyBorder="1" applyAlignment="1">
      <alignment horizontal="center" vertical="center"/>
    </xf>
    <xf numFmtId="0" fontId="17" fillId="0" borderId="3" xfId="1" applyFont="1" applyBorder="1" applyAlignment="1">
      <alignment horizontal="center" vertical="center"/>
    </xf>
    <xf numFmtId="0" fontId="15" fillId="0" borderId="3" xfId="1" applyFont="1" applyBorder="1" applyAlignment="1">
      <alignment horizontal="center" vertical="center" wrapText="1"/>
    </xf>
    <xf numFmtId="0" fontId="15" fillId="0" borderId="3" xfId="1" quotePrefix="1" applyFont="1" applyBorder="1" applyAlignment="1">
      <alignment horizontal="center" vertical="center"/>
    </xf>
    <xf numFmtId="2" fontId="15" fillId="0" borderId="7" xfId="0" applyNumberFormat="1" applyFont="1" applyBorder="1" applyAlignment="1">
      <alignment horizontal="center" vertical="center"/>
    </xf>
    <xf numFmtId="2" fontId="15" fillId="0" borderId="1" xfId="0" applyNumberFormat="1" applyFont="1" applyBorder="1" applyAlignment="1">
      <alignment horizontal="center" vertical="center"/>
    </xf>
    <xf numFmtId="2" fontId="15" fillId="0" borderId="8" xfId="0" applyNumberFormat="1" applyFont="1" applyBorder="1" applyAlignment="1">
      <alignment horizontal="center" vertical="center"/>
    </xf>
    <xf numFmtId="2" fontId="15" fillId="0" borderId="9" xfId="0" applyNumberFormat="1" applyFont="1" applyBorder="1" applyAlignment="1">
      <alignment horizontal="center" vertical="center"/>
    </xf>
    <xf numFmtId="2" fontId="15" fillId="0" borderId="0" xfId="0" applyNumberFormat="1" applyFont="1" applyBorder="1" applyAlignment="1">
      <alignment horizontal="center" vertical="center"/>
    </xf>
    <xf numFmtId="2" fontId="15" fillId="0" borderId="10" xfId="0" applyNumberFormat="1" applyFont="1" applyBorder="1" applyAlignment="1">
      <alignment horizontal="center" vertical="center"/>
    </xf>
    <xf numFmtId="169" fontId="15" fillId="0" borderId="13" xfId="0" applyNumberFormat="1" applyFont="1" applyBorder="1" applyAlignment="1">
      <alignment horizontal="center" vertical="center"/>
    </xf>
    <xf numFmtId="169" fontId="15" fillId="0" borderId="12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 shrinkToFit="1"/>
    </xf>
    <xf numFmtId="2" fontId="15" fillId="0" borderId="5" xfId="0" applyNumberFormat="1" applyFont="1" applyBorder="1" applyAlignment="1">
      <alignment horizontal="center" vertical="center"/>
    </xf>
    <xf numFmtId="2" fontId="15" fillId="0" borderId="4" xfId="0" applyNumberFormat="1" applyFont="1" applyBorder="1" applyAlignment="1">
      <alignment horizontal="center" vertical="center"/>
    </xf>
    <xf numFmtId="2" fontId="15" fillId="0" borderId="6" xfId="0" applyNumberFormat="1" applyFont="1" applyBorder="1" applyAlignment="1">
      <alignment horizontal="center" vertical="center"/>
    </xf>
    <xf numFmtId="0" fontId="20" fillId="0" borderId="0" xfId="2" applyNumberFormat="1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5" xfId="2" applyNumberFormat="1" applyFont="1" applyBorder="1" applyAlignment="1">
      <alignment horizontal="center" vertical="center" wrapText="1"/>
    </xf>
    <xf numFmtId="0" fontId="15" fillId="0" borderId="4" xfId="2" applyNumberFormat="1" applyFont="1" applyBorder="1" applyAlignment="1">
      <alignment horizontal="center" vertical="center" wrapText="1"/>
    </xf>
    <xf numFmtId="0" fontId="15" fillId="0" borderId="6" xfId="2" applyNumberFormat="1" applyFont="1" applyBorder="1" applyAlignment="1">
      <alignment horizontal="center" vertical="center" wrapText="1"/>
    </xf>
    <xf numFmtId="0" fontId="15" fillId="0" borderId="9" xfId="2" applyNumberFormat="1" applyFont="1" applyBorder="1" applyAlignment="1">
      <alignment horizontal="center" vertical="center" wrapText="1"/>
    </xf>
    <xf numFmtId="0" fontId="15" fillId="0" borderId="0" xfId="2" applyNumberFormat="1" applyFont="1" applyBorder="1" applyAlignment="1">
      <alignment horizontal="center" vertical="center" wrapText="1"/>
    </xf>
    <xf numFmtId="0" fontId="15" fillId="0" borderId="10" xfId="2" applyNumberFormat="1" applyFont="1" applyBorder="1" applyAlignment="1">
      <alignment horizontal="center" vertical="center" wrapText="1"/>
    </xf>
    <xf numFmtId="0" fontId="15" fillId="0" borderId="7" xfId="2" applyNumberFormat="1" applyFont="1" applyBorder="1" applyAlignment="1">
      <alignment horizontal="center" vertical="center" wrapText="1"/>
    </xf>
    <xf numFmtId="0" fontId="15" fillId="0" borderId="1" xfId="2" applyNumberFormat="1" applyFont="1" applyBorder="1" applyAlignment="1">
      <alignment horizontal="center" vertical="center" wrapText="1"/>
    </xf>
    <xf numFmtId="0" fontId="15" fillId="0" borderId="8" xfId="2" applyNumberFormat="1" applyFont="1" applyBorder="1" applyAlignment="1">
      <alignment horizontal="center" vertical="center" wrapText="1"/>
    </xf>
    <xf numFmtId="2" fontId="15" fillId="0" borderId="11" xfId="0" applyNumberFormat="1" applyFont="1" applyBorder="1" applyAlignment="1">
      <alignment horizontal="center" vertical="center"/>
    </xf>
    <xf numFmtId="169" fontId="15" fillId="0" borderId="11" xfId="0" applyNumberFormat="1" applyFont="1" applyBorder="1" applyAlignment="1">
      <alignment horizontal="center" vertical="center"/>
    </xf>
    <xf numFmtId="2" fontId="15" fillId="0" borderId="12" xfId="0" applyNumberFormat="1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1" xfId="2" applyFont="1" applyBorder="1" applyAlignment="1">
      <alignment horizontal="right"/>
    </xf>
    <xf numFmtId="0" fontId="15" fillId="0" borderId="0" xfId="0" quotePrefix="1" applyFont="1" applyBorder="1" applyAlignment="1">
      <alignment horizontal="center" vertical="center"/>
    </xf>
    <xf numFmtId="0" fontId="35" fillId="0" borderId="3" xfId="0" applyFont="1" applyFill="1" applyBorder="1" applyAlignment="1">
      <alignment horizontal="center" vertical="center"/>
    </xf>
    <xf numFmtId="166" fontId="15" fillId="6" borderId="14" xfId="0" applyNumberFormat="1" applyFont="1" applyFill="1" applyBorder="1" applyAlignment="1">
      <alignment horizontal="center" vertical="center"/>
    </xf>
    <xf numFmtId="166" fontId="15" fillId="6" borderId="15" xfId="0" applyNumberFormat="1" applyFont="1" applyFill="1" applyBorder="1" applyAlignment="1">
      <alignment horizontal="center" vertical="center"/>
    </xf>
    <xf numFmtId="0" fontId="22" fillId="12" borderId="11" xfId="0" applyFont="1" applyFill="1" applyBorder="1" applyAlignment="1">
      <alignment horizontal="center" vertical="center"/>
    </xf>
    <xf numFmtId="0" fontId="22" fillId="12" borderId="13" xfId="0" applyFont="1" applyFill="1" applyBorder="1" applyAlignment="1">
      <alignment horizontal="center" vertical="center"/>
    </xf>
    <xf numFmtId="0" fontId="22" fillId="12" borderId="7" xfId="0" applyFont="1" applyFill="1" applyBorder="1" applyAlignment="1">
      <alignment horizontal="center" vertical="center"/>
    </xf>
    <xf numFmtId="0" fontId="22" fillId="12" borderId="8" xfId="0" applyFont="1" applyFill="1" applyBorder="1" applyAlignment="1">
      <alignment horizontal="center" vertical="center"/>
    </xf>
    <xf numFmtId="0" fontId="15" fillId="10" borderId="14" xfId="0" applyFont="1" applyFill="1" applyBorder="1" applyAlignment="1">
      <alignment horizontal="center" vertical="center"/>
    </xf>
    <xf numFmtId="0" fontId="15" fillId="10" borderId="15" xfId="0" applyFont="1" applyFill="1" applyBorder="1" applyAlignment="1">
      <alignment horizontal="center" vertical="center"/>
    </xf>
    <xf numFmtId="0" fontId="44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22" fillId="12" borderId="5" xfId="0" applyFont="1" applyFill="1" applyBorder="1" applyAlignment="1">
      <alignment horizontal="center" vertical="center"/>
    </xf>
    <xf numFmtId="0" fontId="22" fillId="12" borderId="6" xfId="0" applyFont="1" applyFill="1" applyBorder="1" applyAlignment="1">
      <alignment horizontal="center" vertical="center"/>
    </xf>
    <xf numFmtId="0" fontId="22" fillId="12" borderId="5" xfId="9" applyFont="1" applyFill="1" applyBorder="1" applyAlignment="1">
      <alignment horizontal="center" vertical="center"/>
    </xf>
    <xf numFmtId="0" fontId="22" fillId="12" borderId="6" xfId="9" applyFont="1" applyFill="1" applyBorder="1" applyAlignment="1">
      <alignment horizontal="center" vertical="center"/>
    </xf>
    <xf numFmtId="0" fontId="33" fillId="8" borderId="14" xfId="19" applyFont="1" applyFill="1" applyBorder="1" applyAlignment="1" applyProtection="1">
      <alignment horizontal="center" vertical="center"/>
      <protection locked="0"/>
    </xf>
    <xf numFmtId="0" fontId="33" fillId="8" borderId="15" xfId="19" applyFont="1" applyFill="1" applyBorder="1" applyAlignment="1" applyProtection="1">
      <alignment horizontal="center" vertical="center"/>
      <protection locked="0"/>
    </xf>
    <xf numFmtId="173" fontId="41" fillId="8" borderId="14" xfId="19" applyNumberFormat="1" applyFont="1" applyFill="1" applyBorder="1" applyAlignment="1" applyProtection="1">
      <alignment horizontal="center" vertical="center"/>
      <protection locked="0"/>
    </xf>
    <xf numFmtId="173" fontId="41" fillId="8" borderId="2" xfId="19" applyNumberFormat="1" applyFont="1" applyFill="1" applyBorder="1" applyAlignment="1" applyProtection="1">
      <alignment horizontal="center" vertical="center"/>
      <protection locked="0"/>
    </xf>
    <xf numFmtId="173" fontId="41" fillId="8" borderId="15" xfId="19" applyNumberFormat="1" applyFont="1" applyFill="1" applyBorder="1" applyAlignment="1" applyProtection="1">
      <alignment horizontal="center" vertical="center"/>
      <protection locked="0"/>
    </xf>
    <xf numFmtId="0" fontId="40" fillId="7" borderId="14" xfId="19" applyFont="1" applyFill="1" applyBorder="1" applyAlignment="1" applyProtection="1">
      <alignment horizontal="center" vertical="center"/>
      <protection locked="0"/>
    </xf>
    <xf numFmtId="0" fontId="40" fillId="7" borderId="2" xfId="19" applyFont="1" applyFill="1" applyBorder="1" applyAlignment="1" applyProtection="1">
      <alignment horizontal="center" vertical="center"/>
      <protection locked="0"/>
    </xf>
    <xf numFmtId="0" fontId="40" fillId="7" borderId="15" xfId="19" applyFont="1" applyFill="1" applyBorder="1" applyAlignment="1" applyProtection="1">
      <alignment horizontal="center" vertical="center"/>
      <protection locked="0"/>
    </xf>
    <xf numFmtId="0" fontId="47" fillId="13" borderId="14" xfId="19" applyFont="1" applyFill="1" applyBorder="1" applyAlignment="1" applyProtection="1">
      <alignment horizontal="center" vertical="center"/>
      <protection locked="0"/>
    </xf>
    <xf numFmtId="0" fontId="47" fillId="13" borderId="2" xfId="19" applyFont="1" applyFill="1" applyBorder="1" applyAlignment="1" applyProtection="1">
      <alignment horizontal="center" vertical="center"/>
      <protection locked="0"/>
    </xf>
    <xf numFmtId="0" fontId="47" fillId="13" borderId="15" xfId="19" applyFont="1" applyFill="1" applyBorder="1" applyAlignment="1" applyProtection="1">
      <alignment horizontal="center" vertical="center"/>
      <protection locked="0"/>
    </xf>
    <xf numFmtId="0" fontId="33" fillId="8" borderId="2" xfId="19" applyFont="1" applyFill="1" applyBorder="1" applyAlignment="1" applyProtection="1">
      <alignment horizontal="center" vertical="center"/>
      <protection locked="0"/>
    </xf>
  </cellXfs>
  <cellStyles count="22">
    <cellStyle name="Comma 2" xfId="4"/>
    <cellStyle name="Normal" xfId="0" builtinId="0"/>
    <cellStyle name="Normal - Style1" xfId="20"/>
    <cellStyle name="Normal 2" xfId="2"/>
    <cellStyle name="Normal 2 2" xfId="6"/>
    <cellStyle name="Normal 2 2 6" xfId="7"/>
    <cellStyle name="Normal 2 2 7" xfId="14"/>
    <cellStyle name="Normal 2 2 8" xfId="8"/>
    <cellStyle name="Normal 3" xfId="9"/>
    <cellStyle name="Normal 4" xfId="1"/>
    <cellStyle name="Normal 4 2" xfId="10"/>
    <cellStyle name="Normal 4 7" xfId="13"/>
    <cellStyle name="Normal 5" xfId="21"/>
    <cellStyle name="Normal 6" xfId="11"/>
    <cellStyle name="Normal 6 2" xfId="17"/>
    <cellStyle name="Normal 7" xfId="12"/>
    <cellStyle name="Normal 7 2" xfId="18"/>
    <cellStyle name="Normal_Uncertainty Budget" xfId="19"/>
    <cellStyle name="ปกติ 2" xfId="15"/>
    <cellStyle name="ปกติ 2 2" xfId="3"/>
    <cellStyle name="ปกติ 3" xfId="16"/>
    <cellStyle name="ปกติ_Cert.(ตัวอย่าง DMM)" xfId="5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28</xdr:col>
      <xdr:colOff>0</xdr:colOff>
      <xdr:row>23</xdr:row>
      <xdr:rowOff>38100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9696450" y="5295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23</xdr:row>
      <xdr:rowOff>38100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9696450" y="5295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23</xdr:row>
      <xdr:rowOff>38100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9696450" y="5295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23</xdr:row>
      <xdr:rowOff>38100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9696450" y="5295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23</xdr:row>
      <xdr:rowOff>38100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10410825" y="5295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23</xdr:row>
      <xdr:rowOff>38100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10410825" y="5295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23</xdr:row>
      <xdr:rowOff>38100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10410825" y="5295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23</xdr:row>
      <xdr:rowOff>38100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10410825" y="5295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23</xdr:row>
      <xdr:rowOff>38100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10410825" y="5295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23</xdr:row>
      <xdr:rowOff>38100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10410825" y="5295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23</xdr:row>
      <xdr:rowOff>38100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10410825" y="5295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24</xdr:row>
      <xdr:rowOff>38100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9696450" y="55245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24</xdr:row>
      <xdr:rowOff>38100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9696450" y="55245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24</xdr:row>
      <xdr:rowOff>38100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9696450" y="55245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24</xdr:row>
      <xdr:rowOff>38100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9696450" y="55245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25</xdr:row>
      <xdr:rowOff>38100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9696450" y="575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32</xdr:row>
      <xdr:rowOff>38100</xdr:rowOff>
    </xdr:from>
    <xdr:ext cx="18531" cy="548483"/>
    <xdr:sp macro="" textlink="">
      <xdr:nvSpPr>
        <xdr:cNvPr id="51" name="Text Box 387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>
          <a:spLocks noChangeArrowheads="1"/>
        </xdr:cNvSpPr>
      </xdr:nvSpPr>
      <xdr:spPr bwMode="auto">
        <a:xfrm>
          <a:off x="9696450" y="73533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32</xdr:row>
      <xdr:rowOff>38100</xdr:rowOff>
    </xdr:from>
    <xdr:ext cx="18531" cy="548483"/>
    <xdr:sp macro="" textlink="">
      <xdr:nvSpPr>
        <xdr:cNvPr id="52" name="Text Box 387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>
          <a:spLocks noChangeArrowheads="1"/>
        </xdr:cNvSpPr>
      </xdr:nvSpPr>
      <xdr:spPr bwMode="auto">
        <a:xfrm>
          <a:off x="9696450" y="73533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33</xdr:row>
      <xdr:rowOff>38100</xdr:rowOff>
    </xdr:from>
    <xdr:ext cx="18531" cy="548483"/>
    <xdr:sp macro="" textlink="">
      <xdr:nvSpPr>
        <xdr:cNvPr id="55" name="Text Box 387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>
          <a:spLocks noChangeArrowheads="1"/>
        </xdr:cNvSpPr>
      </xdr:nvSpPr>
      <xdr:spPr bwMode="auto">
        <a:xfrm>
          <a:off x="9696450" y="7581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33</xdr:row>
      <xdr:rowOff>38100</xdr:rowOff>
    </xdr:from>
    <xdr:ext cx="18531" cy="548483"/>
    <xdr:sp macro="" textlink="">
      <xdr:nvSpPr>
        <xdr:cNvPr id="56" name="Text Box 387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>
          <a:spLocks noChangeArrowheads="1"/>
        </xdr:cNvSpPr>
      </xdr:nvSpPr>
      <xdr:spPr bwMode="auto">
        <a:xfrm>
          <a:off x="9696450" y="7581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33</xdr:row>
      <xdr:rowOff>38100</xdr:rowOff>
    </xdr:from>
    <xdr:ext cx="18531" cy="548483"/>
    <xdr:sp macro="" textlink="">
      <xdr:nvSpPr>
        <xdr:cNvPr id="57" name="Text Box 3871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>
          <a:spLocks noChangeArrowheads="1"/>
        </xdr:cNvSpPr>
      </xdr:nvSpPr>
      <xdr:spPr bwMode="auto">
        <a:xfrm>
          <a:off x="9696450" y="7581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33</xdr:row>
      <xdr:rowOff>38100</xdr:rowOff>
    </xdr:from>
    <xdr:ext cx="18531" cy="548483"/>
    <xdr:sp macro="" textlink="">
      <xdr:nvSpPr>
        <xdr:cNvPr id="58" name="Text Box 3871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>
          <a:spLocks noChangeArrowheads="1"/>
        </xdr:cNvSpPr>
      </xdr:nvSpPr>
      <xdr:spPr bwMode="auto">
        <a:xfrm>
          <a:off x="9696450" y="7581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161925</xdr:colOff>
          <xdr:row>3</xdr:row>
          <xdr:rowOff>114300</xdr:rowOff>
        </xdr:from>
        <xdr:to>
          <xdr:col>24</xdr:col>
          <xdr:colOff>9525</xdr:colOff>
          <xdr:row>4</xdr:row>
          <xdr:rowOff>28575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0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171450</xdr:colOff>
          <xdr:row>3</xdr:row>
          <xdr:rowOff>104775</xdr:rowOff>
        </xdr:from>
        <xdr:to>
          <xdr:col>15</xdr:col>
          <xdr:colOff>171450</xdr:colOff>
          <xdr:row>4</xdr:row>
          <xdr:rowOff>19050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180975</xdr:colOff>
          <xdr:row>8</xdr:row>
          <xdr:rowOff>76200</xdr:rowOff>
        </xdr:from>
        <xdr:to>
          <xdr:col>8</xdr:col>
          <xdr:colOff>9525</xdr:colOff>
          <xdr:row>9</xdr:row>
          <xdr:rowOff>47625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180975</xdr:colOff>
          <xdr:row>8</xdr:row>
          <xdr:rowOff>95250</xdr:rowOff>
        </xdr:from>
        <xdr:to>
          <xdr:col>15</xdr:col>
          <xdr:colOff>38100</xdr:colOff>
          <xdr:row>9</xdr:row>
          <xdr:rowOff>28575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0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28</xdr:col>
      <xdr:colOff>0</xdr:colOff>
      <xdr:row>44</xdr:row>
      <xdr:rowOff>38100</xdr:rowOff>
    </xdr:from>
    <xdr:ext cx="18531" cy="548483"/>
    <xdr:sp macro="" textlink="">
      <xdr:nvSpPr>
        <xdr:cNvPr id="28" name="Text Box 3871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>
          <a:spLocks noChangeArrowheads="1"/>
        </xdr:cNvSpPr>
      </xdr:nvSpPr>
      <xdr:spPr bwMode="auto">
        <a:xfrm>
          <a:off x="6257925" y="61817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44</xdr:row>
      <xdr:rowOff>38100</xdr:rowOff>
    </xdr:from>
    <xdr:ext cx="18531" cy="548483"/>
    <xdr:sp macro="" textlink="">
      <xdr:nvSpPr>
        <xdr:cNvPr id="29" name="Text Box 387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>
          <a:spLocks noChangeArrowheads="1"/>
        </xdr:cNvSpPr>
      </xdr:nvSpPr>
      <xdr:spPr bwMode="auto">
        <a:xfrm>
          <a:off x="6257925" y="61817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44</xdr:row>
      <xdr:rowOff>38100</xdr:rowOff>
    </xdr:from>
    <xdr:ext cx="18531" cy="548483"/>
    <xdr:sp macro="" textlink="">
      <xdr:nvSpPr>
        <xdr:cNvPr id="30" name="Text Box 3871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>
          <a:spLocks noChangeArrowheads="1"/>
        </xdr:cNvSpPr>
      </xdr:nvSpPr>
      <xdr:spPr bwMode="auto">
        <a:xfrm>
          <a:off x="6257925" y="61817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44</xdr:row>
      <xdr:rowOff>38100</xdr:rowOff>
    </xdr:from>
    <xdr:ext cx="18531" cy="548483"/>
    <xdr:sp macro="" textlink="">
      <xdr:nvSpPr>
        <xdr:cNvPr id="31" name="Text Box 387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>
          <a:spLocks noChangeArrowheads="1"/>
        </xdr:cNvSpPr>
      </xdr:nvSpPr>
      <xdr:spPr bwMode="auto">
        <a:xfrm>
          <a:off x="6257925" y="61817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44</xdr:row>
      <xdr:rowOff>38100</xdr:rowOff>
    </xdr:from>
    <xdr:ext cx="18531" cy="548483"/>
    <xdr:sp macro="" textlink="">
      <xdr:nvSpPr>
        <xdr:cNvPr id="32" name="Text Box 387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>
          <a:spLocks noChangeArrowheads="1"/>
        </xdr:cNvSpPr>
      </xdr:nvSpPr>
      <xdr:spPr bwMode="auto">
        <a:xfrm>
          <a:off x="6257925" y="61817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44</xdr:row>
      <xdr:rowOff>38100</xdr:rowOff>
    </xdr:from>
    <xdr:ext cx="18531" cy="548483"/>
    <xdr:sp macro="" textlink="">
      <xdr:nvSpPr>
        <xdr:cNvPr id="33" name="Text Box 387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>
          <a:spLocks noChangeArrowheads="1"/>
        </xdr:cNvSpPr>
      </xdr:nvSpPr>
      <xdr:spPr bwMode="auto">
        <a:xfrm>
          <a:off x="6257925" y="61817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44</xdr:row>
      <xdr:rowOff>38100</xdr:rowOff>
    </xdr:from>
    <xdr:ext cx="18531" cy="548483"/>
    <xdr:sp macro="" textlink="">
      <xdr:nvSpPr>
        <xdr:cNvPr id="34" name="Text Box 387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>
          <a:spLocks noChangeArrowheads="1"/>
        </xdr:cNvSpPr>
      </xdr:nvSpPr>
      <xdr:spPr bwMode="auto">
        <a:xfrm>
          <a:off x="6257925" y="61817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44</xdr:row>
      <xdr:rowOff>38100</xdr:rowOff>
    </xdr:from>
    <xdr:ext cx="18531" cy="548483"/>
    <xdr:sp macro="" textlink="">
      <xdr:nvSpPr>
        <xdr:cNvPr id="35" name="Text Box 387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>
          <a:spLocks noChangeArrowheads="1"/>
        </xdr:cNvSpPr>
      </xdr:nvSpPr>
      <xdr:spPr bwMode="auto">
        <a:xfrm>
          <a:off x="6257925" y="61817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44</xdr:row>
      <xdr:rowOff>38100</xdr:rowOff>
    </xdr:from>
    <xdr:ext cx="18531" cy="548483"/>
    <xdr:sp macro="" textlink="">
      <xdr:nvSpPr>
        <xdr:cNvPr id="36" name="Text Box 387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>
          <a:spLocks noChangeArrowheads="1"/>
        </xdr:cNvSpPr>
      </xdr:nvSpPr>
      <xdr:spPr bwMode="auto">
        <a:xfrm>
          <a:off x="6257925" y="61817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44</xdr:row>
      <xdr:rowOff>38100</xdr:rowOff>
    </xdr:from>
    <xdr:ext cx="18531" cy="548483"/>
    <xdr:sp macro="" textlink="">
      <xdr:nvSpPr>
        <xdr:cNvPr id="37" name="Text Box 387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>
          <a:spLocks noChangeArrowheads="1"/>
        </xdr:cNvSpPr>
      </xdr:nvSpPr>
      <xdr:spPr bwMode="auto">
        <a:xfrm>
          <a:off x="6257925" y="61817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44</xdr:row>
      <xdr:rowOff>38100</xdr:rowOff>
    </xdr:from>
    <xdr:ext cx="18531" cy="548483"/>
    <xdr:sp macro="" textlink="">
      <xdr:nvSpPr>
        <xdr:cNvPr id="38" name="Text Box 387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>
          <a:spLocks noChangeArrowheads="1"/>
        </xdr:cNvSpPr>
      </xdr:nvSpPr>
      <xdr:spPr bwMode="auto">
        <a:xfrm>
          <a:off x="6257925" y="61817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45</xdr:row>
      <xdr:rowOff>38100</xdr:rowOff>
    </xdr:from>
    <xdr:ext cx="18531" cy="548483"/>
    <xdr:sp macro="" textlink="">
      <xdr:nvSpPr>
        <xdr:cNvPr id="39" name="Text Box 387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6257925" y="6448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45</xdr:row>
      <xdr:rowOff>38100</xdr:rowOff>
    </xdr:from>
    <xdr:ext cx="18531" cy="548483"/>
    <xdr:sp macro="" textlink="">
      <xdr:nvSpPr>
        <xdr:cNvPr id="40" name="Text Box 387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6257925" y="6448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45</xdr:row>
      <xdr:rowOff>38100</xdr:rowOff>
    </xdr:from>
    <xdr:ext cx="18531" cy="548483"/>
    <xdr:sp macro="" textlink="">
      <xdr:nvSpPr>
        <xdr:cNvPr id="41" name="Text Box 387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6257925" y="6448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45</xdr:row>
      <xdr:rowOff>38100</xdr:rowOff>
    </xdr:from>
    <xdr:ext cx="18531" cy="548483"/>
    <xdr:sp macro="" textlink="">
      <xdr:nvSpPr>
        <xdr:cNvPr id="42" name="Text Box 387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>
          <a:spLocks noChangeArrowheads="1"/>
        </xdr:cNvSpPr>
      </xdr:nvSpPr>
      <xdr:spPr bwMode="auto">
        <a:xfrm>
          <a:off x="6257925" y="6448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46</xdr:row>
      <xdr:rowOff>38100</xdr:rowOff>
    </xdr:from>
    <xdr:ext cx="18531" cy="548483"/>
    <xdr:sp macro="" textlink="">
      <xdr:nvSpPr>
        <xdr:cNvPr id="43" name="Text Box 387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>
          <a:spLocks noChangeArrowheads="1"/>
        </xdr:cNvSpPr>
      </xdr:nvSpPr>
      <xdr:spPr bwMode="auto">
        <a:xfrm>
          <a:off x="6257925" y="6715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53</xdr:row>
      <xdr:rowOff>38100</xdr:rowOff>
    </xdr:from>
    <xdr:ext cx="18531" cy="548483"/>
    <xdr:sp macro="" textlink="">
      <xdr:nvSpPr>
        <xdr:cNvPr id="44" name="Text Box 387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>
          <a:spLocks noChangeArrowheads="1"/>
        </xdr:cNvSpPr>
      </xdr:nvSpPr>
      <xdr:spPr bwMode="auto">
        <a:xfrm>
          <a:off x="6257925" y="8582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53</xdr:row>
      <xdr:rowOff>38100</xdr:rowOff>
    </xdr:from>
    <xdr:ext cx="18531" cy="548483"/>
    <xdr:sp macro="" textlink="">
      <xdr:nvSpPr>
        <xdr:cNvPr id="45" name="Text Box 387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>
          <a:spLocks noChangeArrowheads="1"/>
        </xdr:cNvSpPr>
      </xdr:nvSpPr>
      <xdr:spPr bwMode="auto">
        <a:xfrm>
          <a:off x="6257925" y="8582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54</xdr:row>
      <xdr:rowOff>38100</xdr:rowOff>
    </xdr:from>
    <xdr:ext cx="18531" cy="548483"/>
    <xdr:sp macro="" textlink="">
      <xdr:nvSpPr>
        <xdr:cNvPr id="46" name="Text Box 387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>
          <a:spLocks noChangeArrowheads="1"/>
        </xdr:cNvSpPr>
      </xdr:nvSpPr>
      <xdr:spPr bwMode="auto">
        <a:xfrm>
          <a:off x="6257925" y="88487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54</xdr:row>
      <xdr:rowOff>38100</xdr:rowOff>
    </xdr:from>
    <xdr:ext cx="18531" cy="548483"/>
    <xdr:sp macro="" textlink="">
      <xdr:nvSpPr>
        <xdr:cNvPr id="47" name="Text Box 387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>
          <a:spLocks noChangeArrowheads="1"/>
        </xdr:cNvSpPr>
      </xdr:nvSpPr>
      <xdr:spPr bwMode="auto">
        <a:xfrm>
          <a:off x="6257925" y="88487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54</xdr:row>
      <xdr:rowOff>38100</xdr:rowOff>
    </xdr:from>
    <xdr:ext cx="18531" cy="548483"/>
    <xdr:sp macro="" textlink="">
      <xdr:nvSpPr>
        <xdr:cNvPr id="48" name="Text Box 387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>
          <a:spLocks noChangeArrowheads="1"/>
        </xdr:cNvSpPr>
      </xdr:nvSpPr>
      <xdr:spPr bwMode="auto">
        <a:xfrm>
          <a:off x="6257925" y="88487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54</xdr:row>
      <xdr:rowOff>38100</xdr:rowOff>
    </xdr:from>
    <xdr:ext cx="18531" cy="548483"/>
    <xdr:sp macro="" textlink="">
      <xdr:nvSpPr>
        <xdr:cNvPr id="49" name="Text Box 387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>
          <a:spLocks noChangeArrowheads="1"/>
        </xdr:cNvSpPr>
      </xdr:nvSpPr>
      <xdr:spPr bwMode="auto">
        <a:xfrm>
          <a:off x="6257925" y="88487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62</xdr:row>
      <xdr:rowOff>38100</xdr:rowOff>
    </xdr:from>
    <xdr:ext cx="18531" cy="548483"/>
    <xdr:sp macro="" textlink="">
      <xdr:nvSpPr>
        <xdr:cNvPr id="78" name="Text Box 3871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 txBox="1">
          <a:spLocks noChangeArrowheads="1"/>
        </xdr:cNvSpPr>
      </xdr:nvSpPr>
      <xdr:spPr bwMode="auto">
        <a:xfrm>
          <a:off x="6257925" y="11782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62</xdr:row>
      <xdr:rowOff>38100</xdr:rowOff>
    </xdr:from>
    <xdr:ext cx="18531" cy="548483"/>
    <xdr:sp macro="" textlink="">
      <xdr:nvSpPr>
        <xdr:cNvPr id="79" name="Text Box 387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 txBox="1">
          <a:spLocks noChangeArrowheads="1"/>
        </xdr:cNvSpPr>
      </xdr:nvSpPr>
      <xdr:spPr bwMode="auto">
        <a:xfrm>
          <a:off x="6257925" y="11782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62</xdr:row>
      <xdr:rowOff>38100</xdr:rowOff>
    </xdr:from>
    <xdr:ext cx="18531" cy="548483"/>
    <xdr:sp macro="" textlink="">
      <xdr:nvSpPr>
        <xdr:cNvPr id="80" name="Text Box 3871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 txBox="1">
          <a:spLocks noChangeArrowheads="1"/>
        </xdr:cNvSpPr>
      </xdr:nvSpPr>
      <xdr:spPr bwMode="auto">
        <a:xfrm>
          <a:off x="6257925" y="11782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62</xdr:row>
      <xdr:rowOff>38100</xdr:rowOff>
    </xdr:from>
    <xdr:ext cx="18531" cy="548483"/>
    <xdr:sp macro="" textlink="">
      <xdr:nvSpPr>
        <xdr:cNvPr id="81" name="Text Box 3871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 txBox="1">
          <a:spLocks noChangeArrowheads="1"/>
        </xdr:cNvSpPr>
      </xdr:nvSpPr>
      <xdr:spPr bwMode="auto">
        <a:xfrm>
          <a:off x="6257925" y="11782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62</xdr:row>
      <xdr:rowOff>38100</xdr:rowOff>
    </xdr:from>
    <xdr:ext cx="18531" cy="548483"/>
    <xdr:sp macro="" textlink="">
      <xdr:nvSpPr>
        <xdr:cNvPr id="82" name="Text Box 387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 txBox="1">
          <a:spLocks noChangeArrowheads="1"/>
        </xdr:cNvSpPr>
      </xdr:nvSpPr>
      <xdr:spPr bwMode="auto">
        <a:xfrm>
          <a:off x="6257925" y="11782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62</xdr:row>
      <xdr:rowOff>38100</xdr:rowOff>
    </xdr:from>
    <xdr:ext cx="18531" cy="548483"/>
    <xdr:sp macro="" textlink="">
      <xdr:nvSpPr>
        <xdr:cNvPr id="83" name="Text Box 3871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>
          <a:spLocks noChangeArrowheads="1"/>
        </xdr:cNvSpPr>
      </xdr:nvSpPr>
      <xdr:spPr bwMode="auto">
        <a:xfrm>
          <a:off x="6257925" y="11782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62</xdr:row>
      <xdr:rowOff>38100</xdr:rowOff>
    </xdr:from>
    <xdr:ext cx="18531" cy="548483"/>
    <xdr:sp macro="" textlink="">
      <xdr:nvSpPr>
        <xdr:cNvPr id="84" name="Text Box 3871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 txBox="1">
          <a:spLocks noChangeArrowheads="1"/>
        </xdr:cNvSpPr>
      </xdr:nvSpPr>
      <xdr:spPr bwMode="auto">
        <a:xfrm>
          <a:off x="6257925" y="11782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62</xdr:row>
      <xdr:rowOff>38100</xdr:rowOff>
    </xdr:from>
    <xdr:ext cx="18531" cy="548483"/>
    <xdr:sp macro="" textlink="">
      <xdr:nvSpPr>
        <xdr:cNvPr id="85" name="Text Box 387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 txBox="1">
          <a:spLocks noChangeArrowheads="1"/>
        </xdr:cNvSpPr>
      </xdr:nvSpPr>
      <xdr:spPr bwMode="auto">
        <a:xfrm>
          <a:off x="6257925" y="11782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62</xdr:row>
      <xdr:rowOff>38100</xdr:rowOff>
    </xdr:from>
    <xdr:ext cx="18531" cy="548483"/>
    <xdr:sp macro="" textlink="">
      <xdr:nvSpPr>
        <xdr:cNvPr id="86" name="Text Box 3871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 txBox="1">
          <a:spLocks noChangeArrowheads="1"/>
        </xdr:cNvSpPr>
      </xdr:nvSpPr>
      <xdr:spPr bwMode="auto">
        <a:xfrm>
          <a:off x="6257925" y="11782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62</xdr:row>
      <xdr:rowOff>38100</xdr:rowOff>
    </xdr:from>
    <xdr:ext cx="18531" cy="548483"/>
    <xdr:sp macro="" textlink="">
      <xdr:nvSpPr>
        <xdr:cNvPr id="87" name="Text Box 3871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 txBox="1">
          <a:spLocks noChangeArrowheads="1"/>
        </xdr:cNvSpPr>
      </xdr:nvSpPr>
      <xdr:spPr bwMode="auto">
        <a:xfrm>
          <a:off x="6257925" y="11782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62</xdr:row>
      <xdr:rowOff>38100</xdr:rowOff>
    </xdr:from>
    <xdr:ext cx="18531" cy="548483"/>
    <xdr:sp macro="" textlink="">
      <xdr:nvSpPr>
        <xdr:cNvPr id="88" name="Text Box 3871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>
          <a:spLocks noChangeArrowheads="1"/>
        </xdr:cNvSpPr>
      </xdr:nvSpPr>
      <xdr:spPr bwMode="auto">
        <a:xfrm>
          <a:off x="6257925" y="11782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63</xdr:row>
      <xdr:rowOff>38100</xdr:rowOff>
    </xdr:from>
    <xdr:ext cx="18531" cy="548483"/>
    <xdr:sp macro="" textlink="">
      <xdr:nvSpPr>
        <xdr:cNvPr id="89" name="Text Box 3871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 txBox="1">
          <a:spLocks noChangeArrowheads="1"/>
        </xdr:cNvSpPr>
      </xdr:nvSpPr>
      <xdr:spPr bwMode="auto">
        <a:xfrm>
          <a:off x="6257925" y="12049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63</xdr:row>
      <xdr:rowOff>38100</xdr:rowOff>
    </xdr:from>
    <xdr:ext cx="18531" cy="548483"/>
    <xdr:sp macro="" textlink="">
      <xdr:nvSpPr>
        <xdr:cNvPr id="90" name="Text Box 3871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 txBox="1">
          <a:spLocks noChangeArrowheads="1"/>
        </xdr:cNvSpPr>
      </xdr:nvSpPr>
      <xdr:spPr bwMode="auto">
        <a:xfrm>
          <a:off x="6257925" y="12049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63</xdr:row>
      <xdr:rowOff>38100</xdr:rowOff>
    </xdr:from>
    <xdr:ext cx="18531" cy="548483"/>
    <xdr:sp macro="" textlink="">
      <xdr:nvSpPr>
        <xdr:cNvPr id="91" name="Text Box 3871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 txBox="1">
          <a:spLocks noChangeArrowheads="1"/>
        </xdr:cNvSpPr>
      </xdr:nvSpPr>
      <xdr:spPr bwMode="auto">
        <a:xfrm>
          <a:off x="6257925" y="12049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63</xdr:row>
      <xdr:rowOff>38100</xdr:rowOff>
    </xdr:from>
    <xdr:ext cx="18531" cy="548483"/>
    <xdr:sp macro="" textlink="">
      <xdr:nvSpPr>
        <xdr:cNvPr id="92" name="Text Box 387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 txBox="1">
          <a:spLocks noChangeArrowheads="1"/>
        </xdr:cNvSpPr>
      </xdr:nvSpPr>
      <xdr:spPr bwMode="auto">
        <a:xfrm>
          <a:off x="6257925" y="12049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64</xdr:row>
      <xdr:rowOff>38100</xdr:rowOff>
    </xdr:from>
    <xdr:ext cx="18531" cy="548483"/>
    <xdr:sp macro="" textlink="">
      <xdr:nvSpPr>
        <xdr:cNvPr id="93" name="Text Box 3871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 txBox="1">
          <a:spLocks noChangeArrowheads="1"/>
        </xdr:cNvSpPr>
      </xdr:nvSpPr>
      <xdr:spPr bwMode="auto">
        <a:xfrm>
          <a:off x="6257925" y="12315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71</xdr:row>
      <xdr:rowOff>38100</xdr:rowOff>
    </xdr:from>
    <xdr:ext cx="18531" cy="548483"/>
    <xdr:sp macro="" textlink="">
      <xdr:nvSpPr>
        <xdr:cNvPr id="94" name="Text Box 3871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 txBox="1">
          <a:spLocks noChangeArrowheads="1"/>
        </xdr:cNvSpPr>
      </xdr:nvSpPr>
      <xdr:spPr bwMode="auto">
        <a:xfrm>
          <a:off x="6257925" y="141827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71</xdr:row>
      <xdr:rowOff>38100</xdr:rowOff>
    </xdr:from>
    <xdr:ext cx="18531" cy="548483"/>
    <xdr:sp macro="" textlink="">
      <xdr:nvSpPr>
        <xdr:cNvPr id="95" name="Text Box 3871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 txBox="1">
          <a:spLocks noChangeArrowheads="1"/>
        </xdr:cNvSpPr>
      </xdr:nvSpPr>
      <xdr:spPr bwMode="auto">
        <a:xfrm>
          <a:off x="6257925" y="141827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72</xdr:row>
      <xdr:rowOff>38100</xdr:rowOff>
    </xdr:from>
    <xdr:ext cx="18531" cy="548483"/>
    <xdr:sp macro="" textlink="">
      <xdr:nvSpPr>
        <xdr:cNvPr id="96" name="Text Box 3871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 txBox="1">
          <a:spLocks noChangeArrowheads="1"/>
        </xdr:cNvSpPr>
      </xdr:nvSpPr>
      <xdr:spPr bwMode="auto">
        <a:xfrm>
          <a:off x="6257925" y="14449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72</xdr:row>
      <xdr:rowOff>38100</xdr:rowOff>
    </xdr:from>
    <xdr:ext cx="18531" cy="548483"/>
    <xdr:sp macro="" textlink="">
      <xdr:nvSpPr>
        <xdr:cNvPr id="97" name="Text Box 3871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 txBox="1">
          <a:spLocks noChangeArrowheads="1"/>
        </xdr:cNvSpPr>
      </xdr:nvSpPr>
      <xdr:spPr bwMode="auto">
        <a:xfrm>
          <a:off x="6257925" y="14449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72</xdr:row>
      <xdr:rowOff>38100</xdr:rowOff>
    </xdr:from>
    <xdr:ext cx="18531" cy="548483"/>
    <xdr:sp macro="" textlink="">
      <xdr:nvSpPr>
        <xdr:cNvPr id="98" name="Text Box 3871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 txBox="1">
          <a:spLocks noChangeArrowheads="1"/>
        </xdr:cNvSpPr>
      </xdr:nvSpPr>
      <xdr:spPr bwMode="auto">
        <a:xfrm>
          <a:off x="6257925" y="14449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72</xdr:row>
      <xdr:rowOff>38100</xdr:rowOff>
    </xdr:from>
    <xdr:ext cx="18531" cy="548483"/>
    <xdr:sp macro="" textlink="">
      <xdr:nvSpPr>
        <xdr:cNvPr id="99" name="Text Box 3871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 txBox="1">
          <a:spLocks noChangeArrowheads="1"/>
        </xdr:cNvSpPr>
      </xdr:nvSpPr>
      <xdr:spPr bwMode="auto">
        <a:xfrm>
          <a:off x="6257925" y="14449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75</xdr:row>
      <xdr:rowOff>38100</xdr:rowOff>
    </xdr:from>
    <xdr:ext cx="18531" cy="548483"/>
    <xdr:sp macro="" textlink="">
      <xdr:nvSpPr>
        <xdr:cNvPr id="100" name="Text Box 3871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 txBox="1">
          <a:spLocks noChangeArrowheads="1"/>
        </xdr:cNvSpPr>
      </xdr:nvSpPr>
      <xdr:spPr bwMode="auto">
        <a:xfrm>
          <a:off x="6257925" y="19250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75</xdr:row>
      <xdr:rowOff>38100</xdr:rowOff>
    </xdr:from>
    <xdr:ext cx="18531" cy="548483"/>
    <xdr:sp macro="" textlink="">
      <xdr:nvSpPr>
        <xdr:cNvPr id="101" name="Text Box 3871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 txBox="1">
          <a:spLocks noChangeArrowheads="1"/>
        </xdr:cNvSpPr>
      </xdr:nvSpPr>
      <xdr:spPr bwMode="auto">
        <a:xfrm>
          <a:off x="6257925" y="19250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75</xdr:row>
      <xdr:rowOff>38100</xdr:rowOff>
    </xdr:from>
    <xdr:ext cx="18531" cy="548483"/>
    <xdr:sp macro="" textlink="">
      <xdr:nvSpPr>
        <xdr:cNvPr id="102" name="Text Box 387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 txBox="1">
          <a:spLocks noChangeArrowheads="1"/>
        </xdr:cNvSpPr>
      </xdr:nvSpPr>
      <xdr:spPr bwMode="auto">
        <a:xfrm>
          <a:off x="6257925" y="19250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75</xdr:row>
      <xdr:rowOff>38100</xdr:rowOff>
    </xdr:from>
    <xdr:ext cx="18531" cy="548483"/>
    <xdr:sp macro="" textlink="">
      <xdr:nvSpPr>
        <xdr:cNvPr id="103" name="Text Box 3871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 txBox="1">
          <a:spLocks noChangeArrowheads="1"/>
        </xdr:cNvSpPr>
      </xdr:nvSpPr>
      <xdr:spPr bwMode="auto">
        <a:xfrm>
          <a:off x="6257925" y="19250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28</xdr:col>
      <xdr:colOff>0</xdr:colOff>
      <xdr:row>22</xdr:row>
      <xdr:rowOff>38100</xdr:rowOff>
    </xdr:from>
    <xdr:ext cx="18531" cy="548483"/>
    <xdr:sp macro="" textlink="">
      <xdr:nvSpPr>
        <xdr:cNvPr id="2" name="Text Box 387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5334000" y="61817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22</xdr:row>
      <xdr:rowOff>38100</xdr:rowOff>
    </xdr:from>
    <xdr:ext cx="18531" cy="548483"/>
    <xdr:sp macro="" textlink="">
      <xdr:nvSpPr>
        <xdr:cNvPr id="3" name="Text Box 387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5334000" y="61817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22</xdr:row>
      <xdr:rowOff>38100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5334000" y="61817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22</xdr:row>
      <xdr:rowOff>38100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5334000" y="61817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22</xdr:row>
      <xdr:rowOff>38100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5334000" y="61817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22</xdr:row>
      <xdr:rowOff>38100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5334000" y="61817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22</xdr:row>
      <xdr:rowOff>38100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5334000" y="61817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22</xdr:row>
      <xdr:rowOff>38100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5334000" y="61817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22</xdr:row>
      <xdr:rowOff>38100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5334000" y="61817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22</xdr:row>
      <xdr:rowOff>38100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5334000" y="61817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22</xdr:row>
      <xdr:rowOff>38100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5334000" y="61817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23</xdr:row>
      <xdr:rowOff>38100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5334000" y="6448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23</xdr:row>
      <xdr:rowOff>38100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5334000" y="6448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23</xdr:row>
      <xdr:rowOff>38100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5334000" y="6448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23</xdr:row>
      <xdr:rowOff>38100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5334000" y="6448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24</xdr:row>
      <xdr:rowOff>38100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5334000" y="6715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31</xdr:row>
      <xdr:rowOff>38100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5334000" y="8582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31</xdr:row>
      <xdr:rowOff>38100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5334000" y="8582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32</xdr:row>
      <xdr:rowOff>38100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5334000" y="88487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32</xdr:row>
      <xdr:rowOff>38100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5334000" y="88487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32</xdr:row>
      <xdr:rowOff>38100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5334000" y="88487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32</xdr:row>
      <xdr:rowOff>38100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5334000" y="88487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171450</xdr:colOff>
          <xdr:row>3</xdr:row>
          <xdr:rowOff>104775</xdr:rowOff>
        </xdr:from>
        <xdr:to>
          <xdr:col>24</xdr:col>
          <xdr:colOff>9525</xdr:colOff>
          <xdr:row>4</xdr:row>
          <xdr:rowOff>9525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1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161925</xdr:colOff>
          <xdr:row>3</xdr:row>
          <xdr:rowOff>85725</xdr:rowOff>
        </xdr:from>
        <xdr:to>
          <xdr:col>16</xdr:col>
          <xdr:colOff>38100</xdr:colOff>
          <xdr:row>4</xdr:row>
          <xdr:rowOff>47625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1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8</xdr:row>
          <xdr:rowOff>66675</xdr:rowOff>
        </xdr:from>
        <xdr:to>
          <xdr:col>8</xdr:col>
          <xdr:colOff>9525</xdr:colOff>
          <xdr:row>9</xdr:row>
          <xdr:rowOff>57150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1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190500</xdr:colOff>
          <xdr:row>8</xdr:row>
          <xdr:rowOff>95250</xdr:rowOff>
        </xdr:from>
        <xdr:to>
          <xdr:col>12</xdr:col>
          <xdr:colOff>47625</xdr:colOff>
          <xdr:row>9</xdr:row>
          <xdr:rowOff>28575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1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28</xdr:col>
      <xdr:colOff>0</xdr:colOff>
      <xdr:row>43</xdr:row>
      <xdr:rowOff>38100</xdr:rowOff>
    </xdr:from>
    <xdr:ext cx="18531" cy="548483"/>
    <xdr:sp macro="" textlink="">
      <xdr:nvSpPr>
        <xdr:cNvPr id="28" name="Text Box 3871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 txBox="1">
          <a:spLocks noChangeArrowheads="1"/>
        </xdr:cNvSpPr>
      </xdr:nvSpPr>
      <xdr:spPr bwMode="auto">
        <a:xfrm>
          <a:off x="5334000" y="11782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43</xdr:row>
      <xdr:rowOff>38100</xdr:rowOff>
    </xdr:from>
    <xdr:ext cx="18531" cy="548483"/>
    <xdr:sp macro="" textlink="">
      <xdr:nvSpPr>
        <xdr:cNvPr id="29" name="Text Box 3871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 txBox="1">
          <a:spLocks noChangeArrowheads="1"/>
        </xdr:cNvSpPr>
      </xdr:nvSpPr>
      <xdr:spPr bwMode="auto">
        <a:xfrm>
          <a:off x="5334000" y="11782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43</xdr:row>
      <xdr:rowOff>38100</xdr:rowOff>
    </xdr:from>
    <xdr:ext cx="18531" cy="548483"/>
    <xdr:sp macro="" textlink="">
      <xdr:nvSpPr>
        <xdr:cNvPr id="30" name="Text Box 3871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>
          <a:spLocks noChangeArrowheads="1"/>
        </xdr:cNvSpPr>
      </xdr:nvSpPr>
      <xdr:spPr bwMode="auto">
        <a:xfrm>
          <a:off x="5334000" y="11782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43</xdr:row>
      <xdr:rowOff>38100</xdr:rowOff>
    </xdr:from>
    <xdr:ext cx="18531" cy="548483"/>
    <xdr:sp macro="" textlink="">
      <xdr:nvSpPr>
        <xdr:cNvPr id="31" name="Text Box 3871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>
          <a:spLocks noChangeArrowheads="1"/>
        </xdr:cNvSpPr>
      </xdr:nvSpPr>
      <xdr:spPr bwMode="auto">
        <a:xfrm>
          <a:off x="5334000" y="11782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43</xdr:row>
      <xdr:rowOff>38100</xdr:rowOff>
    </xdr:from>
    <xdr:ext cx="18531" cy="548483"/>
    <xdr:sp macro="" textlink="">
      <xdr:nvSpPr>
        <xdr:cNvPr id="32" name="Text Box 387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 txBox="1">
          <a:spLocks noChangeArrowheads="1"/>
        </xdr:cNvSpPr>
      </xdr:nvSpPr>
      <xdr:spPr bwMode="auto">
        <a:xfrm>
          <a:off x="5334000" y="11782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43</xdr:row>
      <xdr:rowOff>38100</xdr:rowOff>
    </xdr:from>
    <xdr:ext cx="18531" cy="548483"/>
    <xdr:sp macro="" textlink="">
      <xdr:nvSpPr>
        <xdr:cNvPr id="33" name="Text Box 3871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 txBox="1">
          <a:spLocks noChangeArrowheads="1"/>
        </xdr:cNvSpPr>
      </xdr:nvSpPr>
      <xdr:spPr bwMode="auto">
        <a:xfrm>
          <a:off x="5334000" y="11782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43</xdr:row>
      <xdr:rowOff>38100</xdr:rowOff>
    </xdr:from>
    <xdr:ext cx="18531" cy="548483"/>
    <xdr:sp macro="" textlink="">
      <xdr:nvSpPr>
        <xdr:cNvPr id="34" name="Text Box 3871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>
          <a:spLocks noChangeArrowheads="1"/>
        </xdr:cNvSpPr>
      </xdr:nvSpPr>
      <xdr:spPr bwMode="auto">
        <a:xfrm>
          <a:off x="5334000" y="11782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43</xdr:row>
      <xdr:rowOff>38100</xdr:rowOff>
    </xdr:from>
    <xdr:ext cx="18531" cy="548483"/>
    <xdr:sp macro="" textlink="">
      <xdr:nvSpPr>
        <xdr:cNvPr id="35" name="Text Box 3871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>
          <a:spLocks noChangeArrowheads="1"/>
        </xdr:cNvSpPr>
      </xdr:nvSpPr>
      <xdr:spPr bwMode="auto">
        <a:xfrm>
          <a:off x="5334000" y="11782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43</xdr:row>
      <xdr:rowOff>38100</xdr:rowOff>
    </xdr:from>
    <xdr:ext cx="18531" cy="548483"/>
    <xdr:sp macro="" textlink="">
      <xdr:nvSpPr>
        <xdr:cNvPr id="36" name="Text Box 3871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>
          <a:spLocks noChangeArrowheads="1"/>
        </xdr:cNvSpPr>
      </xdr:nvSpPr>
      <xdr:spPr bwMode="auto">
        <a:xfrm>
          <a:off x="5334000" y="11782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43</xdr:row>
      <xdr:rowOff>38100</xdr:rowOff>
    </xdr:from>
    <xdr:ext cx="18531" cy="548483"/>
    <xdr:sp macro="" textlink="">
      <xdr:nvSpPr>
        <xdr:cNvPr id="37" name="Text Box 3871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>
          <a:spLocks noChangeArrowheads="1"/>
        </xdr:cNvSpPr>
      </xdr:nvSpPr>
      <xdr:spPr bwMode="auto">
        <a:xfrm>
          <a:off x="5334000" y="11782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43</xdr:row>
      <xdr:rowOff>38100</xdr:rowOff>
    </xdr:from>
    <xdr:ext cx="18531" cy="548483"/>
    <xdr:sp macro="" textlink="">
      <xdr:nvSpPr>
        <xdr:cNvPr id="38" name="Text Box 3871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>
          <a:spLocks noChangeArrowheads="1"/>
        </xdr:cNvSpPr>
      </xdr:nvSpPr>
      <xdr:spPr bwMode="auto">
        <a:xfrm>
          <a:off x="5334000" y="11782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44</xdr:row>
      <xdr:rowOff>38100</xdr:rowOff>
    </xdr:from>
    <xdr:ext cx="18531" cy="548483"/>
    <xdr:sp macro="" textlink="">
      <xdr:nvSpPr>
        <xdr:cNvPr id="39" name="Text Box 3871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 txBox="1">
          <a:spLocks noChangeArrowheads="1"/>
        </xdr:cNvSpPr>
      </xdr:nvSpPr>
      <xdr:spPr bwMode="auto">
        <a:xfrm>
          <a:off x="5334000" y="12049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44</xdr:row>
      <xdr:rowOff>38100</xdr:rowOff>
    </xdr:from>
    <xdr:ext cx="18531" cy="548483"/>
    <xdr:sp macro="" textlink="">
      <xdr:nvSpPr>
        <xdr:cNvPr id="40" name="Text Box 3871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 txBox="1">
          <a:spLocks noChangeArrowheads="1"/>
        </xdr:cNvSpPr>
      </xdr:nvSpPr>
      <xdr:spPr bwMode="auto">
        <a:xfrm>
          <a:off x="5334000" y="12049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44</xdr:row>
      <xdr:rowOff>38100</xdr:rowOff>
    </xdr:from>
    <xdr:ext cx="18531" cy="548483"/>
    <xdr:sp macro="" textlink="">
      <xdr:nvSpPr>
        <xdr:cNvPr id="41" name="Text Box 3871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 txBox="1">
          <a:spLocks noChangeArrowheads="1"/>
        </xdr:cNvSpPr>
      </xdr:nvSpPr>
      <xdr:spPr bwMode="auto">
        <a:xfrm>
          <a:off x="5334000" y="12049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44</xdr:row>
      <xdr:rowOff>38100</xdr:rowOff>
    </xdr:from>
    <xdr:ext cx="18531" cy="548483"/>
    <xdr:sp macro="" textlink="">
      <xdr:nvSpPr>
        <xdr:cNvPr id="42" name="Text Box 387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 txBox="1">
          <a:spLocks noChangeArrowheads="1"/>
        </xdr:cNvSpPr>
      </xdr:nvSpPr>
      <xdr:spPr bwMode="auto">
        <a:xfrm>
          <a:off x="5334000" y="12049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45</xdr:row>
      <xdr:rowOff>38100</xdr:rowOff>
    </xdr:from>
    <xdr:ext cx="18531" cy="548483"/>
    <xdr:sp macro="" textlink="">
      <xdr:nvSpPr>
        <xdr:cNvPr id="43" name="Text Box 3871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>
          <a:spLocks noChangeArrowheads="1"/>
        </xdr:cNvSpPr>
      </xdr:nvSpPr>
      <xdr:spPr bwMode="auto">
        <a:xfrm>
          <a:off x="5334000" y="12315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52</xdr:row>
      <xdr:rowOff>38100</xdr:rowOff>
    </xdr:from>
    <xdr:ext cx="18531" cy="548483"/>
    <xdr:sp macro="" textlink="">
      <xdr:nvSpPr>
        <xdr:cNvPr id="44" name="Text Box 3871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 txBox="1">
          <a:spLocks noChangeArrowheads="1"/>
        </xdr:cNvSpPr>
      </xdr:nvSpPr>
      <xdr:spPr bwMode="auto">
        <a:xfrm>
          <a:off x="5334000" y="141827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52</xdr:row>
      <xdr:rowOff>38100</xdr:rowOff>
    </xdr:from>
    <xdr:ext cx="18531" cy="548483"/>
    <xdr:sp macro="" textlink="">
      <xdr:nvSpPr>
        <xdr:cNvPr id="45" name="Text Box 3871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>
          <a:spLocks noChangeArrowheads="1"/>
        </xdr:cNvSpPr>
      </xdr:nvSpPr>
      <xdr:spPr bwMode="auto">
        <a:xfrm>
          <a:off x="5334000" y="141827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53</xdr:row>
      <xdr:rowOff>38100</xdr:rowOff>
    </xdr:from>
    <xdr:ext cx="18531" cy="548483"/>
    <xdr:sp macro="" textlink="">
      <xdr:nvSpPr>
        <xdr:cNvPr id="46" name="Text Box 3871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>
          <a:spLocks noChangeArrowheads="1"/>
        </xdr:cNvSpPr>
      </xdr:nvSpPr>
      <xdr:spPr bwMode="auto">
        <a:xfrm>
          <a:off x="5334000" y="14449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53</xdr:row>
      <xdr:rowOff>38100</xdr:rowOff>
    </xdr:from>
    <xdr:ext cx="18531" cy="548483"/>
    <xdr:sp macro="" textlink="">
      <xdr:nvSpPr>
        <xdr:cNvPr id="47" name="Text Box 3871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>
          <a:spLocks noChangeArrowheads="1"/>
        </xdr:cNvSpPr>
      </xdr:nvSpPr>
      <xdr:spPr bwMode="auto">
        <a:xfrm>
          <a:off x="5334000" y="14449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53</xdr:row>
      <xdr:rowOff>38100</xdr:rowOff>
    </xdr:from>
    <xdr:ext cx="18531" cy="548483"/>
    <xdr:sp macro="" textlink="">
      <xdr:nvSpPr>
        <xdr:cNvPr id="48" name="Text Box 3871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 txBox="1">
          <a:spLocks noChangeArrowheads="1"/>
        </xdr:cNvSpPr>
      </xdr:nvSpPr>
      <xdr:spPr bwMode="auto">
        <a:xfrm>
          <a:off x="5334000" y="14449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53</xdr:row>
      <xdr:rowOff>38100</xdr:rowOff>
    </xdr:from>
    <xdr:ext cx="18531" cy="548483"/>
    <xdr:sp macro="" textlink="">
      <xdr:nvSpPr>
        <xdr:cNvPr id="49" name="Text Box 3871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>
          <a:spLocks noChangeArrowheads="1"/>
        </xdr:cNvSpPr>
      </xdr:nvSpPr>
      <xdr:spPr bwMode="auto">
        <a:xfrm>
          <a:off x="5334000" y="14449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61</xdr:row>
      <xdr:rowOff>38100</xdr:rowOff>
    </xdr:from>
    <xdr:ext cx="18531" cy="548483"/>
    <xdr:sp macro="" textlink="">
      <xdr:nvSpPr>
        <xdr:cNvPr id="50" name="Text Box 3871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>
          <a:spLocks noChangeArrowheads="1"/>
        </xdr:cNvSpPr>
      </xdr:nvSpPr>
      <xdr:spPr bwMode="auto">
        <a:xfrm>
          <a:off x="5334000" y="16583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61</xdr:row>
      <xdr:rowOff>38100</xdr:rowOff>
    </xdr:from>
    <xdr:ext cx="18531" cy="548483"/>
    <xdr:sp macro="" textlink="">
      <xdr:nvSpPr>
        <xdr:cNvPr id="51" name="Text Box 3871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 txBox="1">
          <a:spLocks noChangeArrowheads="1"/>
        </xdr:cNvSpPr>
      </xdr:nvSpPr>
      <xdr:spPr bwMode="auto">
        <a:xfrm>
          <a:off x="5334000" y="16583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61</xdr:row>
      <xdr:rowOff>38100</xdr:rowOff>
    </xdr:from>
    <xdr:ext cx="18531" cy="548483"/>
    <xdr:sp macro="" textlink="">
      <xdr:nvSpPr>
        <xdr:cNvPr id="52" name="Text Box 387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 txBox="1">
          <a:spLocks noChangeArrowheads="1"/>
        </xdr:cNvSpPr>
      </xdr:nvSpPr>
      <xdr:spPr bwMode="auto">
        <a:xfrm>
          <a:off x="5334000" y="16583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61</xdr:row>
      <xdr:rowOff>38100</xdr:rowOff>
    </xdr:from>
    <xdr:ext cx="18531" cy="548483"/>
    <xdr:sp macro="" textlink="">
      <xdr:nvSpPr>
        <xdr:cNvPr id="53" name="Text Box 3871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 txBox="1">
          <a:spLocks noChangeArrowheads="1"/>
        </xdr:cNvSpPr>
      </xdr:nvSpPr>
      <xdr:spPr bwMode="auto">
        <a:xfrm>
          <a:off x="5334000" y="16583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61</xdr:row>
      <xdr:rowOff>38100</xdr:rowOff>
    </xdr:from>
    <xdr:ext cx="18531" cy="548483"/>
    <xdr:sp macro="" textlink="">
      <xdr:nvSpPr>
        <xdr:cNvPr id="54" name="Text Box 3871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 txBox="1">
          <a:spLocks noChangeArrowheads="1"/>
        </xdr:cNvSpPr>
      </xdr:nvSpPr>
      <xdr:spPr bwMode="auto">
        <a:xfrm>
          <a:off x="5334000" y="16583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61</xdr:row>
      <xdr:rowOff>38100</xdr:rowOff>
    </xdr:from>
    <xdr:ext cx="18531" cy="548483"/>
    <xdr:sp macro="" textlink="">
      <xdr:nvSpPr>
        <xdr:cNvPr id="55" name="Text Box 3871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 txBox="1">
          <a:spLocks noChangeArrowheads="1"/>
        </xdr:cNvSpPr>
      </xdr:nvSpPr>
      <xdr:spPr bwMode="auto">
        <a:xfrm>
          <a:off x="5334000" y="16583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61</xdr:row>
      <xdr:rowOff>38100</xdr:rowOff>
    </xdr:from>
    <xdr:ext cx="18531" cy="548483"/>
    <xdr:sp macro="" textlink="">
      <xdr:nvSpPr>
        <xdr:cNvPr id="56" name="Text Box 3871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 txBox="1">
          <a:spLocks noChangeArrowheads="1"/>
        </xdr:cNvSpPr>
      </xdr:nvSpPr>
      <xdr:spPr bwMode="auto">
        <a:xfrm>
          <a:off x="5334000" y="16583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61</xdr:row>
      <xdr:rowOff>38100</xdr:rowOff>
    </xdr:from>
    <xdr:ext cx="18531" cy="548483"/>
    <xdr:sp macro="" textlink="">
      <xdr:nvSpPr>
        <xdr:cNvPr id="57" name="Text Box 3871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 txBox="1">
          <a:spLocks noChangeArrowheads="1"/>
        </xdr:cNvSpPr>
      </xdr:nvSpPr>
      <xdr:spPr bwMode="auto">
        <a:xfrm>
          <a:off x="5334000" y="16583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61</xdr:row>
      <xdr:rowOff>38100</xdr:rowOff>
    </xdr:from>
    <xdr:ext cx="18531" cy="548483"/>
    <xdr:sp macro="" textlink="">
      <xdr:nvSpPr>
        <xdr:cNvPr id="58" name="Text Box 3871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 txBox="1">
          <a:spLocks noChangeArrowheads="1"/>
        </xdr:cNvSpPr>
      </xdr:nvSpPr>
      <xdr:spPr bwMode="auto">
        <a:xfrm>
          <a:off x="5334000" y="16583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61</xdr:row>
      <xdr:rowOff>38100</xdr:rowOff>
    </xdr:from>
    <xdr:ext cx="18531" cy="548483"/>
    <xdr:sp macro="" textlink="">
      <xdr:nvSpPr>
        <xdr:cNvPr id="59" name="Text Box 3871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 txBox="1">
          <a:spLocks noChangeArrowheads="1"/>
        </xdr:cNvSpPr>
      </xdr:nvSpPr>
      <xdr:spPr bwMode="auto">
        <a:xfrm>
          <a:off x="5334000" y="16583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61</xdr:row>
      <xdr:rowOff>38100</xdr:rowOff>
    </xdr:from>
    <xdr:ext cx="18531" cy="548483"/>
    <xdr:sp macro="" textlink="">
      <xdr:nvSpPr>
        <xdr:cNvPr id="60" name="Text Box 3871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 txBox="1">
          <a:spLocks noChangeArrowheads="1"/>
        </xdr:cNvSpPr>
      </xdr:nvSpPr>
      <xdr:spPr bwMode="auto">
        <a:xfrm>
          <a:off x="5334000" y="16583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62</xdr:row>
      <xdr:rowOff>38100</xdr:rowOff>
    </xdr:from>
    <xdr:ext cx="18531" cy="548483"/>
    <xdr:sp macro="" textlink="">
      <xdr:nvSpPr>
        <xdr:cNvPr id="61" name="Text Box 3871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 txBox="1">
          <a:spLocks noChangeArrowheads="1"/>
        </xdr:cNvSpPr>
      </xdr:nvSpPr>
      <xdr:spPr bwMode="auto">
        <a:xfrm>
          <a:off x="5334000" y="168497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62</xdr:row>
      <xdr:rowOff>38100</xdr:rowOff>
    </xdr:from>
    <xdr:ext cx="18531" cy="548483"/>
    <xdr:sp macro="" textlink="">
      <xdr:nvSpPr>
        <xdr:cNvPr id="62" name="Text Box 387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 txBox="1">
          <a:spLocks noChangeArrowheads="1"/>
        </xdr:cNvSpPr>
      </xdr:nvSpPr>
      <xdr:spPr bwMode="auto">
        <a:xfrm>
          <a:off x="5334000" y="168497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62</xdr:row>
      <xdr:rowOff>38100</xdr:rowOff>
    </xdr:from>
    <xdr:ext cx="18531" cy="548483"/>
    <xdr:sp macro="" textlink="">
      <xdr:nvSpPr>
        <xdr:cNvPr id="63" name="Text Box 3871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 txBox="1">
          <a:spLocks noChangeArrowheads="1"/>
        </xdr:cNvSpPr>
      </xdr:nvSpPr>
      <xdr:spPr bwMode="auto">
        <a:xfrm>
          <a:off x="5334000" y="168497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62</xdr:row>
      <xdr:rowOff>38100</xdr:rowOff>
    </xdr:from>
    <xdr:ext cx="18531" cy="548483"/>
    <xdr:sp macro="" textlink="">
      <xdr:nvSpPr>
        <xdr:cNvPr id="64" name="Text Box 3871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 txBox="1">
          <a:spLocks noChangeArrowheads="1"/>
        </xdr:cNvSpPr>
      </xdr:nvSpPr>
      <xdr:spPr bwMode="auto">
        <a:xfrm>
          <a:off x="5334000" y="168497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63</xdr:row>
      <xdr:rowOff>38100</xdr:rowOff>
    </xdr:from>
    <xdr:ext cx="18531" cy="548483"/>
    <xdr:sp macro="" textlink="">
      <xdr:nvSpPr>
        <xdr:cNvPr id="65" name="Text Box 3871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 txBox="1">
          <a:spLocks noChangeArrowheads="1"/>
        </xdr:cNvSpPr>
      </xdr:nvSpPr>
      <xdr:spPr bwMode="auto">
        <a:xfrm>
          <a:off x="5334000" y="17116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70</xdr:row>
      <xdr:rowOff>38100</xdr:rowOff>
    </xdr:from>
    <xdr:ext cx="18531" cy="548483"/>
    <xdr:sp macro="" textlink="">
      <xdr:nvSpPr>
        <xdr:cNvPr id="66" name="Text Box 3871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 txBox="1">
          <a:spLocks noChangeArrowheads="1"/>
        </xdr:cNvSpPr>
      </xdr:nvSpPr>
      <xdr:spPr bwMode="auto">
        <a:xfrm>
          <a:off x="5334000" y="18983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70</xdr:row>
      <xdr:rowOff>38100</xdr:rowOff>
    </xdr:from>
    <xdr:ext cx="18531" cy="548483"/>
    <xdr:sp macro="" textlink="">
      <xdr:nvSpPr>
        <xdr:cNvPr id="67" name="Text Box 3871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 txBox="1">
          <a:spLocks noChangeArrowheads="1"/>
        </xdr:cNvSpPr>
      </xdr:nvSpPr>
      <xdr:spPr bwMode="auto">
        <a:xfrm>
          <a:off x="5334000" y="18983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71</xdr:row>
      <xdr:rowOff>38100</xdr:rowOff>
    </xdr:from>
    <xdr:ext cx="18531" cy="548483"/>
    <xdr:sp macro="" textlink="">
      <xdr:nvSpPr>
        <xdr:cNvPr id="68" name="Text Box 3871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 txBox="1">
          <a:spLocks noChangeArrowheads="1"/>
        </xdr:cNvSpPr>
      </xdr:nvSpPr>
      <xdr:spPr bwMode="auto">
        <a:xfrm>
          <a:off x="5334000" y="19250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71</xdr:row>
      <xdr:rowOff>38100</xdr:rowOff>
    </xdr:from>
    <xdr:ext cx="18531" cy="548483"/>
    <xdr:sp macro="" textlink="">
      <xdr:nvSpPr>
        <xdr:cNvPr id="69" name="Text Box 3871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 txBox="1">
          <a:spLocks noChangeArrowheads="1"/>
        </xdr:cNvSpPr>
      </xdr:nvSpPr>
      <xdr:spPr bwMode="auto">
        <a:xfrm>
          <a:off x="5334000" y="19250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71</xdr:row>
      <xdr:rowOff>38100</xdr:rowOff>
    </xdr:from>
    <xdr:ext cx="18531" cy="548483"/>
    <xdr:sp macro="" textlink="">
      <xdr:nvSpPr>
        <xdr:cNvPr id="70" name="Text Box 3871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 txBox="1">
          <a:spLocks noChangeArrowheads="1"/>
        </xdr:cNvSpPr>
      </xdr:nvSpPr>
      <xdr:spPr bwMode="auto">
        <a:xfrm>
          <a:off x="5334000" y="19250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71</xdr:row>
      <xdr:rowOff>38100</xdr:rowOff>
    </xdr:from>
    <xdr:ext cx="18531" cy="548483"/>
    <xdr:sp macro="" textlink="">
      <xdr:nvSpPr>
        <xdr:cNvPr id="71" name="Text Box 3871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 txBox="1">
          <a:spLocks noChangeArrowheads="1"/>
        </xdr:cNvSpPr>
      </xdr:nvSpPr>
      <xdr:spPr bwMode="auto">
        <a:xfrm>
          <a:off x="5334000" y="19250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74</xdr:row>
      <xdr:rowOff>38100</xdr:rowOff>
    </xdr:from>
    <xdr:ext cx="18531" cy="548483"/>
    <xdr:sp macro="" textlink="">
      <xdr:nvSpPr>
        <xdr:cNvPr id="72" name="Text Box 3871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 txBox="1">
          <a:spLocks noChangeArrowheads="1"/>
        </xdr:cNvSpPr>
      </xdr:nvSpPr>
      <xdr:spPr bwMode="auto">
        <a:xfrm>
          <a:off x="5334000" y="20050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74</xdr:row>
      <xdr:rowOff>38100</xdr:rowOff>
    </xdr:from>
    <xdr:ext cx="18531" cy="548483"/>
    <xdr:sp macro="" textlink="">
      <xdr:nvSpPr>
        <xdr:cNvPr id="73" name="Text Box 3871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SpPr txBox="1">
          <a:spLocks noChangeArrowheads="1"/>
        </xdr:cNvSpPr>
      </xdr:nvSpPr>
      <xdr:spPr bwMode="auto">
        <a:xfrm>
          <a:off x="5334000" y="20050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74</xdr:row>
      <xdr:rowOff>38100</xdr:rowOff>
    </xdr:from>
    <xdr:ext cx="18531" cy="548483"/>
    <xdr:sp macro="" textlink="">
      <xdr:nvSpPr>
        <xdr:cNvPr id="74" name="Text Box 3871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 txBox="1">
          <a:spLocks noChangeArrowheads="1"/>
        </xdr:cNvSpPr>
      </xdr:nvSpPr>
      <xdr:spPr bwMode="auto">
        <a:xfrm>
          <a:off x="5334000" y="20050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28</xdr:col>
      <xdr:colOff>0</xdr:colOff>
      <xdr:row>74</xdr:row>
      <xdr:rowOff>38100</xdr:rowOff>
    </xdr:from>
    <xdr:ext cx="18531" cy="548483"/>
    <xdr:sp macro="" textlink="">
      <xdr:nvSpPr>
        <xdr:cNvPr id="75" name="Text Box 3871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 txBox="1">
          <a:spLocks noChangeArrowheads="1"/>
        </xdr:cNvSpPr>
      </xdr:nvSpPr>
      <xdr:spPr bwMode="auto">
        <a:xfrm>
          <a:off x="5334000" y="20050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294013</xdr:colOff>
      <xdr:row>5</xdr:row>
      <xdr:rowOff>0</xdr:rowOff>
    </xdr:from>
    <xdr:to>
      <xdr:col>18</xdr:col>
      <xdr:colOff>180975</xdr:colOff>
      <xdr:row>13</xdr:row>
      <xdr:rowOff>0</xdr:rowOff>
    </xdr:to>
    <xdr:grpSp>
      <xdr:nvGrpSpPr>
        <xdr:cNvPr id="2" name="กลุ่ม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/>
      </xdr:nvGrpSpPr>
      <xdr:grpSpPr>
        <a:xfrm>
          <a:off x="1475113" y="1314450"/>
          <a:ext cx="4020812" cy="1524000"/>
          <a:chOff x="716314" y="1264941"/>
          <a:chExt cx="5181666" cy="2133998"/>
        </a:xfrm>
      </xdr:grpSpPr>
      <xdr:sp macro="" textlink="">
        <xdr:nvSpPr>
          <xdr:cNvPr id="3" name="วงรี 2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SpPr/>
        </xdr:nvSpPr>
        <xdr:spPr>
          <a:xfrm>
            <a:off x="4266079" y="2105025"/>
            <a:ext cx="852207" cy="891002"/>
          </a:xfrm>
          <a:prstGeom prst="ellipse">
            <a:avLst/>
          </a:prstGeom>
          <a:ln w="3175"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endParaRPr lang="th-TH"/>
          </a:p>
        </xdr:txBody>
      </xdr:sp>
      <xdr:sp macro="" textlink="">
        <xdr:nvSpPr>
          <xdr:cNvPr id="4" name="สี่เหลี่ยมผืนผ้า 3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SpPr/>
        </xdr:nvSpPr>
        <xdr:spPr>
          <a:xfrm>
            <a:off x="1521199" y="2148168"/>
            <a:ext cx="1688727" cy="762000"/>
          </a:xfrm>
          <a:prstGeom prst="rect">
            <a:avLst/>
          </a:prstGeom>
          <a:gradFill flip="none" rotWithShape="1">
            <a:gsLst>
              <a:gs pos="0">
                <a:schemeClr val="lt1">
                  <a:shade val="30000"/>
                  <a:satMod val="115000"/>
                </a:schemeClr>
              </a:gs>
              <a:gs pos="50000">
                <a:schemeClr val="lt1">
                  <a:shade val="67500"/>
                  <a:satMod val="115000"/>
                </a:schemeClr>
              </a:gs>
              <a:gs pos="100000">
                <a:schemeClr val="lt1">
                  <a:shade val="100000"/>
                  <a:satMod val="115000"/>
                </a:schemeClr>
              </a:gs>
            </a:gsLst>
            <a:lin ang="16200000" scaled="1"/>
            <a:tileRect/>
          </a:gradFill>
          <a:ln w="9525"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endParaRPr lang="th-TH"/>
          </a:p>
        </xdr:txBody>
      </xdr:sp>
      <xdr:cxnSp macro="">
        <xdr:nvCxnSpPr>
          <xdr:cNvPr id="5" name="ลูกศรเชื่อมต่อแบบตรง 4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CxnSpPr/>
        </xdr:nvCxnSpPr>
        <xdr:spPr>
          <a:xfrm>
            <a:off x="4690377" y="1902407"/>
            <a:ext cx="0" cy="1323857"/>
          </a:xfrm>
          <a:prstGeom prst="straightConnector1">
            <a:avLst/>
          </a:prstGeom>
          <a:ln>
            <a:solidFill>
              <a:sysClr val="windowText" lastClr="000000"/>
            </a:solidFill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ลูกศรเชื่อมต่อแบบตรง 5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CxnSpPr/>
        </xdr:nvCxnSpPr>
        <xdr:spPr>
          <a:xfrm>
            <a:off x="3923033" y="2549945"/>
            <a:ext cx="1534681" cy="0"/>
          </a:xfrm>
          <a:prstGeom prst="straightConnector1">
            <a:avLst/>
          </a:prstGeom>
          <a:ln>
            <a:solidFill>
              <a:sysClr val="windowText" lastClr="000000"/>
            </a:solidFill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ตัวเชื่อมต่อตรง 6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CxnSpPr/>
        </xdr:nvCxnSpPr>
        <xdr:spPr>
          <a:xfrm>
            <a:off x="1031501" y="2148168"/>
            <a:ext cx="444874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ตัวเชื่อมต่อตรง 7"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CxnSpPr/>
        </xdr:nvCxnSpPr>
        <xdr:spPr>
          <a:xfrm>
            <a:off x="1027017" y="2913536"/>
            <a:ext cx="440952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ตัวเชื่อมต่อตรง 8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CxnSpPr/>
        </xdr:nvCxnSpPr>
        <xdr:spPr>
          <a:xfrm rot="5400000">
            <a:off x="1316690" y="3132605"/>
            <a:ext cx="366433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ตัวเชื่อมต่อตรง 9">
            <a:extLst>
              <a:ext uri="{FF2B5EF4-FFF2-40B4-BE49-F238E27FC236}">
                <a16:creationId xmlns:a16="http://schemas.microsoft.com/office/drawing/2014/main" id="{00000000-0008-0000-0400-00000A000000}"/>
              </a:ext>
            </a:extLst>
          </xdr:cNvPr>
          <xdr:cNvCxnSpPr/>
        </xdr:nvCxnSpPr>
        <xdr:spPr>
          <a:xfrm rot="5400000">
            <a:off x="2939862" y="3139329"/>
            <a:ext cx="366433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ลูกศรเชื่อมต่อแบบตรง 10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CxnSpPr/>
        </xdr:nvCxnSpPr>
        <xdr:spPr>
          <a:xfrm>
            <a:off x="1749299" y="1882588"/>
            <a:ext cx="6663" cy="243168"/>
          </a:xfrm>
          <a:prstGeom prst="straightConnector1">
            <a:avLst/>
          </a:prstGeom>
          <a:ln w="3175"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ลูกศรเชื่อมต่อแบบตรง 11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CxnSpPr/>
        </xdr:nvCxnSpPr>
        <xdr:spPr>
          <a:xfrm>
            <a:off x="2247340" y="1711699"/>
            <a:ext cx="1681" cy="409575"/>
          </a:xfrm>
          <a:prstGeom prst="straightConnector1">
            <a:avLst/>
          </a:prstGeom>
          <a:ln w="3175"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ลูกศรเชื่อมต่อแบบตรง 12"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CxnSpPr/>
        </xdr:nvCxnSpPr>
        <xdr:spPr>
          <a:xfrm flipH="1">
            <a:off x="2778313" y="1559298"/>
            <a:ext cx="5154" cy="515785"/>
          </a:xfrm>
          <a:prstGeom prst="straightConnector1">
            <a:avLst/>
          </a:prstGeom>
          <a:ln w="3175"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ตัวเชื่อมต่อตรง 13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CxnSpPr/>
        </xdr:nvCxnSpPr>
        <xdr:spPr>
          <a:xfrm flipH="1">
            <a:off x="1248335" y="1893794"/>
            <a:ext cx="496421" cy="0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ตัวเชื่อมต่อตรง 14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CxnSpPr/>
        </xdr:nvCxnSpPr>
        <xdr:spPr>
          <a:xfrm flipH="1">
            <a:off x="1762685" y="1721223"/>
            <a:ext cx="482974" cy="0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ตัวเชื่อมต่อตรง 15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CxnSpPr/>
        </xdr:nvCxnSpPr>
        <xdr:spPr>
          <a:xfrm flipH="1">
            <a:off x="2283759" y="1572745"/>
            <a:ext cx="492499" cy="0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ตัวเชื่อมต่อตรง 16">
            <a:extLst>
              <a:ext uri="{FF2B5EF4-FFF2-40B4-BE49-F238E27FC236}">
                <a16:creationId xmlns:a16="http://schemas.microsoft.com/office/drawing/2014/main" id="{00000000-0008-0000-0400-000011000000}"/>
              </a:ext>
            </a:extLst>
          </xdr:cNvPr>
          <xdr:cNvCxnSpPr/>
        </xdr:nvCxnSpPr>
        <xdr:spPr>
          <a:xfrm>
            <a:off x="1247321" y="2149372"/>
            <a:ext cx="1014" cy="768640"/>
          </a:xfrm>
          <a:prstGeom prst="line">
            <a:avLst/>
          </a:prstGeom>
          <a:ln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00000000-0008-0000-0400-000012000000}"/>
              </a:ext>
            </a:extLst>
          </xdr:cNvPr>
          <xdr:cNvSpPr txBox="1"/>
        </xdr:nvSpPr>
        <xdr:spPr>
          <a:xfrm>
            <a:off x="2207558" y="2967080"/>
            <a:ext cx="253403" cy="2713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T</a:t>
            </a:r>
            <a:endParaRPr lang="th-TH" sz="1100"/>
          </a:p>
        </xdr:txBody>
      </xdr:sp>
      <xdr:cxnSp macro="">
        <xdr:nvCxnSpPr>
          <xdr:cNvPr id="19" name="ตัวเชื่อมต่อตรง 18">
            <a:extLst>
              <a:ext uri="{FF2B5EF4-FFF2-40B4-BE49-F238E27FC236}">
                <a16:creationId xmlns:a16="http://schemas.microsoft.com/office/drawing/2014/main" id="{00000000-0008-0000-0400-000013000000}"/>
              </a:ext>
            </a:extLst>
          </xdr:cNvPr>
          <xdr:cNvCxnSpPr/>
        </xdr:nvCxnSpPr>
        <xdr:spPr>
          <a:xfrm>
            <a:off x="1532404" y="3237939"/>
            <a:ext cx="1582831" cy="0"/>
          </a:xfrm>
          <a:prstGeom prst="line">
            <a:avLst/>
          </a:prstGeom>
          <a:ln>
            <a:solidFill>
              <a:schemeClr val="tx1"/>
            </a:solidFill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00000000-0008-0000-0400-000014000000}"/>
              </a:ext>
            </a:extLst>
          </xdr:cNvPr>
          <xdr:cNvSpPr txBox="1"/>
        </xdr:nvSpPr>
        <xdr:spPr>
          <a:xfrm>
            <a:off x="2185226" y="1264941"/>
            <a:ext cx="467125" cy="4276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400">
                <a:latin typeface="Cordia New" pitchFamily="34" charset="-34"/>
                <a:cs typeface="Cordia New" pitchFamily="34" charset="-34"/>
              </a:rPr>
              <a:t>4/5T</a:t>
            </a:r>
            <a:endParaRPr lang="th-TH" sz="1400">
              <a:latin typeface="Cordia New" pitchFamily="34" charset="-34"/>
              <a:cs typeface="Cordia New" pitchFamily="34" charset="-34"/>
            </a:endParaRPr>
          </a:p>
        </xdr:txBody>
      </xdr:sp>
      <xdr:sp macro="" textlink="">
        <xdr:nvSpPr>
          <xdr:cNvPr id="21" name="TextBox 20">
            <a:extLst>
              <a:ext uri="{FF2B5EF4-FFF2-40B4-BE49-F238E27FC236}">
                <a16:creationId xmlns:a16="http://schemas.microsoft.com/office/drawing/2014/main" id="{00000000-0008-0000-0400-000015000000}"/>
              </a:ext>
            </a:extLst>
          </xdr:cNvPr>
          <xdr:cNvSpPr txBox="1"/>
        </xdr:nvSpPr>
        <xdr:spPr>
          <a:xfrm>
            <a:off x="1701077" y="1412475"/>
            <a:ext cx="491805" cy="46389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400">
                <a:latin typeface="Cordia New" pitchFamily="34" charset="-34"/>
                <a:cs typeface="Cordia New" pitchFamily="34" charset="-34"/>
              </a:rPr>
              <a:t>1/2T</a:t>
            </a:r>
            <a:endParaRPr lang="th-TH" sz="1400">
              <a:latin typeface="Cordia New" pitchFamily="34" charset="-34"/>
              <a:cs typeface="Cordia New" pitchFamily="34" charset="-34"/>
            </a:endParaRPr>
          </a:p>
        </xdr:txBody>
      </xdr:sp>
      <xdr:sp macro="" textlink="">
        <xdr:nvSpPr>
          <xdr:cNvPr id="22" name="TextBox 21">
            <a:extLst>
              <a:ext uri="{FF2B5EF4-FFF2-40B4-BE49-F238E27FC236}">
                <a16:creationId xmlns:a16="http://schemas.microsoft.com/office/drawing/2014/main" id="{00000000-0008-0000-0400-000016000000}"/>
              </a:ext>
            </a:extLst>
          </xdr:cNvPr>
          <xdr:cNvSpPr txBox="1"/>
        </xdr:nvSpPr>
        <xdr:spPr>
          <a:xfrm>
            <a:off x="1150308" y="1570862"/>
            <a:ext cx="467125" cy="4276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400">
                <a:latin typeface="Cordia New" pitchFamily="34" charset="-34"/>
                <a:cs typeface="Cordia New" pitchFamily="34" charset="-34"/>
              </a:rPr>
              <a:t>1/5T</a:t>
            </a:r>
            <a:endParaRPr lang="th-TH" sz="1400">
              <a:latin typeface="Cordia New" pitchFamily="34" charset="-34"/>
              <a:cs typeface="Cordia New" pitchFamily="34" charset="-34"/>
            </a:endParaRPr>
          </a:p>
        </xdr:txBody>
      </xdr:sp>
      <xdr:sp macro="" textlink="">
        <xdr:nvSpPr>
          <xdr:cNvPr id="23" name="TextBox 22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SpPr txBox="1"/>
        </xdr:nvSpPr>
        <xdr:spPr>
          <a:xfrm>
            <a:off x="4427120" y="1405444"/>
            <a:ext cx="569916" cy="4276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ctr"/>
            <a:r>
              <a:rPr lang="en-US" sz="1400">
                <a:latin typeface="Cordia New" pitchFamily="34" charset="-34"/>
                <a:cs typeface="Cordia New" pitchFamily="34" charset="-34"/>
              </a:rPr>
              <a:t>Y-axis</a:t>
            </a:r>
            <a:endParaRPr lang="th-TH" sz="1400">
              <a:latin typeface="Cordia New" pitchFamily="34" charset="-34"/>
              <a:cs typeface="Cordia New" pitchFamily="34" charset="-34"/>
            </a:endParaRPr>
          </a:p>
        </xdr:txBody>
      </xdr:sp>
      <xdr:sp macro="" textlink="">
        <xdr:nvSpPr>
          <xdr:cNvPr id="24" name="TextBox 23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SpPr txBox="1"/>
        </xdr:nvSpPr>
        <xdr:spPr>
          <a:xfrm rot="16200000">
            <a:off x="5241099" y="2192868"/>
            <a:ext cx="928581" cy="38518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1400">
                <a:latin typeface="Cordia New" pitchFamily="34" charset="-34"/>
                <a:cs typeface="Cordia New" pitchFamily="34" charset="-34"/>
              </a:rPr>
              <a:t>X-axis </a:t>
            </a:r>
            <a:endParaRPr lang="th-TH" sz="1400">
              <a:latin typeface="Cordia New" pitchFamily="34" charset="-34"/>
              <a:cs typeface="Cordia New" pitchFamily="34" charset="-34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400-000019000000}"/>
              </a:ext>
            </a:extLst>
          </xdr:cNvPr>
          <xdr:cNvSpPr txBox="1"/>
        </xdr:nvSpPr>
        <xdr:spPr>
          <a:xfrm rot="16200000">
            <a:off x="6831" y="2304274"/>
            <a:ext cx="1804148" cy="38518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spAutoFit/>
          </a:bodyPr>
          <a:lstStyle/>
          <a:p>
            <a:pPr algn="ctr"/>
            <a:r>
              <a:rPr lang="en-US" sz="1400">
                <a:latin typeface="Cordia New" pitchFamily="34" charset="-34"/>
                <a:cs typeface="Cordia New" pitchFamily="34" charset="-34"/>
              </a:rPr>
              <a:t>Dia</a:t>
            </a:r>
            <a:r>
              <a:rPr lang="en-US" sz="1400" baseline="0">
                <a:latin typeface="Cordia New" pitchFamily="34" charset="-34"/>
                <a:cs typeface="Cordia New" pitchFamily="34" charset="-34"/>
              </a:rPr>
              <a:t> Ø ( Mark )</a:t>
            </a:r>
            <a:endParaRPr lang="th-TH" sz="1400">
              <a:latin typeface="Cordia New" pitchFamily="34" charset="-34"/>
              <a:cs typeface="Cordia New" pitchFamily="34" charset="-34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294013</xdr:colOff>
      <xdr:row>5</xdr:row>
      <xdr:rowOff>0</xdr:rowOff>
    </xdr:from>
    <xdr:to>
      <xdr:col>18</xdr:col>
      <xdr:colOff>180975</xdr:colOff>
      <xdr:row>13</xdr:row>
      <xdr:rowOff>0</xdr:rowOff>
    </xdr:to>
    <xdr:grpSp>
      <xdr:nvGrpSpPr>
        <xdr:cNvPr id="2" name="กลุ่ม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1475113" y="1314450"/>
          <a:ext cx="4020812" cy="1524000"/>
          <a:chOff x="716314" y="1264941"/>
          <a:chExt cx="5181666" cy="2133998"/>
        </a:xfrm>
      </xdr:grpSpPr>
      <xdr:sp macro="" textlink="">
        <xdr:nvSpPr>
          <xdr:cNvPr id="3" name="วงรี 2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/>
        </xdr:nvSpPr>
        <xdr:spPr>
          <a:xfrm>
            <a:off x="4266079" y="2105025"/>
            <a:ext cx="852207" cy="891002"/>
          </a:xfrm>
          <a:prstGeom prst="ellipse">
            <a:avLst/>
          </a:prstGeom>
          <a:ln w="3175"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endParaRPr lang="th-TH"/>
          </a:p>
        </xdr:txBody>
      </xdr:sp>
      <xdr:sp macro="" textlink="">
        <xdr:nvSpPr>
          <xdr:cNvPr id="4" name="สี่เหลี่ยมผืนผ้า 3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/>
        </xdr:nvSpPr>
        <xdr:spPr>
          <a:xfrm>
            <a:off x="1521199" y="2148168"/>
            <a:ext cx="1688727" cy="762000"/>
          </a:xfrm>
          <a:prstGeom prst="rect">
            <a:avLst/>
          </a:prstGeom>
          <a:gradFill flip="none" rotWithShape="1">
            <a:gsLst>
              <a:gs pos="0">
                <a:schemeClr val="lt1">
                  <a:shade val="30000"/>
                  <a:satMod val="115000"/>
                </a:schemeClr>
              </a:gs>
              <a:gs pos="50000">
                <a:schemeClr val="lt1">
                  <a:shade val="67500"/>
                  <a:satMod val="115000"/>
                </a:schemeClr>
              </a:gs>
              <a:gs pos="100000">
                <a:schemeClr val="lt1">
                  <a:shade val="100000"/>
                  <a:satMod val="115000"/>
                </a:schemeClr>
              </a:gs>
            </a:gsLst>
            <a:lin ang="16200000" scaled="1"/>
            <a:tileRect/>
          </a:gradFill>
          <a:ln w="9525"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endParaRPr lang="th-TH"/>
          </a:p>
        </xdr:txBody>
      </xdr:sp>
      <xdr:cxnSp macro="">
        <xdr:nvCxnSpPr>
          <xdr:cNvPr id="5" name="ลูกศรเชื่อมต่อแบบตรง 4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CxnSpPr/>
        </xdr:nvCxnSpPr>
        <xdr:spPr>
          <a:xfrm>
            <a:off x="4690377" y="1902407"/>
            <a:ext cx="0" cy="1323857"/>
          </a:xfrm>
          <a:prstGeom prst="straightConnector1">
            <a:avLst/>
          </a:prstGeom>
          <a:ln>
            <a:solidFill>
              <a:sysClr val="windowText" lastClr="000000"/>
            </a:solidFill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ลูกศรเชื่อมต่อแบบตรง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CxnSpPr/>
        </xdr:nvCxnSpPr>
        <xdr:spPr>
          <a:xfrm>
            <a:off x="3923033" y="2549945"/>
            <a:ext cx="1534681" cy="0"/>
          </a:xfrm>
          <a:prstGeom prst="straightConnector1">
            <a:avLst/>
          </a:prstGeom>
          <a:ln>
            <a:solidFill>
              <a:sysClr val="windowText" lastClr="000000"/>
            </a:solidFill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ตัวเชื่อมต่อตรง 6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CxnSpPr/>
        </xdr:nvCxnSpPr>
        <xdr:spPr>
          <a:xfrm>
            <a:off x="1031501" y="2148168"/>
            <a:ext cx="444874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ตัวเชื่อมต่อตรง 7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CxnSpPr/>
        </xdr:nvCxnSpPr>
        <xdr:spPr>
          <a:xfrm>
            <a:off x="1027017" y="2913536"/>
            <a:ext cx="440952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ตัวเชื่อมต่อตรง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CxnSpPr/>
        </xdr:nvCxnSpPr>
        <xdr:spPr>
          <a:xfrm rot="5400000">
            <a:off x="1316690" y="3132605"/>
            <a:ext cx="366433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ตัวเชื่อมต่อตรง 9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CxnSpPr/>
        </xdr:nvCxnSpPr>
        <xdr:spPr>
          <a:xfrm rot="5400000">
            <a:off x="2939862" y="3139329"/>
            <a:ext cx="366433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ลูกศรเชื่อมต่อแบบตรง 10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CxnSpPr/>
        </xdr:nvCxnSpPr>
        <xdr:spPr>
          <a:xfrm>
            <a:off x="1749299" y="1882588"/>
            <a:ext cx="6663" cy="243168"/>
          </a:xfrm>
          <a:prstGeom prst="straightConnector1">
            <a:avLst/>
          </a:prstGeom>
          <a:ln w="3175"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ลูกศรเชื่อมต่อแบบตรง 11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CxnSpPr/>
        </xdr:nvCxnSpPr>
        <xdr:spPr>
          <a:xfrm>
            <a:off x="2247340" y="1711699"/>
            <a:ext cx="1681" cy="409575"/>
          </a:xfrm>
          <a:prstGeom prst="straightConnector1">
            <a:avLst/>
          </a:prstGeom>
          <a:ln w="3175"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ลูกศรเชื่อมต่อแบบตรง 12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CxnSpPr/>
        </xdr:nvCxnSpPr>
        <xdr:spPr>
          <a:xfrm flipH="1">
            <a:off x="2778313" y="1559298"/>
            <a:ext cx="5154" cy="515785"/>
          </a:xfrm>
          <a:prstGeom prst="straightConnector1">
            <a:avLst/>
          </a:prstGeom>
          <a:ln w="3175"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ตัวเชื่อมต่อตรง 13"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CxnSpPr/>
        </xdr:nvCxnSpPr>
        <xdr:spPr>
          <a:xfrm flipH="1">
            <a:off x="1248335" y="1893794"/>
            <a:ext cx="496421" cy="0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ตัวเชื่อมต่อตรง 14">
            <a:extLst>
              <a:ext uri="{FF2B5EF4-FFF2-40B4-BE49-F238E27FC236}">
                <a16:creationId xmlns:a16="http://schemas.microsoft.com/office/drawing/2014/main" id="{00000000-0008-0000-0500-00000F000000}"/>
              </a:ext>
            </a:extLst>
          </xdr:cNvPr>
          <xdr:cNvCxnSpPr/>
        </xdr:nvCxnSpPr>
        <xdr:spPr>
          <a:xfrm flipH="1">
            <a:off x="1762685" y="1721223"/>
            <a:ext cx="482974" cy="0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ตัวเชื่อมต่อตรง 15">
            <a:extLst>
              <a:ext uri="{FF2B5EF4-FFF2-40B4-BE49-F238E27FC236}">
                <a16:creationId xmlns:a16="http://schemas.microsoft.com/office/drawing/2014/main" id="{00000000-0008-0000-0500-000010000000}"/>
              </a:ext>
            </a:extLst>
          </xdr:cNvPr>
          <xdr:cNvCxnSpPr/>
        </xdr:nvCxnSpPr>
        <xdr:spPr>
          <a:xfrm flipH="1">
            <a:off x="2283759" y="1572745"/>
            <a:ext cx="492499" cy="0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ตัวเชื่อมต่อตรง 16">
            <a:extLst>
              <a:ext uri="{FF2B5EF4-FFF2-40B4-BE49-F238E27FC236}">
                <a16:creationId xmlns:a16="http://schemas.microsoft.com/office/drawing/2014/main" id="{00000000-0008-0000-0500-000011000000}"/>
              </a:ext>
            </a:extLst>
          </xdr:cNvPr>
          <xdr:cNvCxnSpPr/>
        </xdr:nvCxnSpPr>
        <xdr:spPr>
          <a:xfrm>
            <a:off x="1247321" y="2149372"/>
            <a:ext cx="1014" cy="768640"/>
          </a:xfrm>
          <a:prstGeom prst="line">
            <a:avLst/>
          </a:prstGeom>
          <a:ln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00000000-0008-0000-0500-000012000000}"/>
              </a:ext>
            </a:extLst>
          </xdr:cNvPr>
          <xdr:cNvSpPr txBox="1"/>
        </xdr:nvSpPr>
        <xdr:spPr>
          <a:xfrm>
            <a:off x="2207558" y="2967080"/>
            <a:ext cx="253403" cy="2713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T</a:t>
            </a:r>
            <a:endParaRPr lang="th-TH" sz="1100"/>
          </a:p>
        </xdr:txBody>
      </xdr:sp>
      <xdr:cxnSp macro="">
        <xdr:nvCxnSpPr>
          <xdr:cNvPr id="19" name="ตัวเชื่อมต่อตรง 18">
            <a:extLst>
              <a:ext uri="{FF2B5EF4-FFF2-40B4-BE49-F238E27FC236}">
                <a16:creationId xmlns:a16="http://schemas.microsoft.com/office/drawing/2014/main" id="{00000000-0008-0000-0500-000013000000}"/>
              </a:ext>
            </a:extLst>
          </xdr:cNvPr>
          <xdr:cNvCxnSpPr/>
        </xdr:nvCxnSpPr>
        <xdr:spPr>
          <a:xfrm>
            <a:off x="1532404" y="3237939"/>
            <a:ext cx="1582831" cy="0"/>
          </a:xfrm>
          <a:prstGeom prst="line">
            <a:avLst/>
          </a:prstGeom>
          <a:ln>
            <a:solidFill>
              <a:schemeClr val="tx1"/>
            </a:solidFill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00000000-0008-0000-0500-000014000000}"/>
              </a:ext>
            </a:extLst>
          </xdr:cNvPr>
          <xdr:cNvSpPr txBox="1"/>
        </xdr:nvSpPr>
        <xdr:spPr>
          <a:xfrm>
            <a:off x="2185226" y="1264941"/>
            <a:ext cx="467125" cy="4276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400">
                <a:latin typeface="Cordia New" pitchFamily="34" charset="-34"/>
                <a:cs typeface="Cordia New" pitchFamily="34" charset="-34"/>
              </a:rPr>
              <a:t>4/5T</a:t>
            </a:r>
            <a:endParaRPr lang="th-TH" sz="1400">
              <a:latin typeface="Cordia New" pitchFamily="34" charset="-34"/>
              <a:cs typeface="Cordia New" pitchFamily="34" charset="-34"/>
            </a:endParaRPr>
          </a:p>
        </xdr:txBody>
      </xdr:sp>
      <xdr:sp macro="" textlink="">
        <xdr:nvSpPr>
          <xdr:cNvPr id="21" name="TextBox 20">
            <a:extLst>
              <a:ext uri="{FF2B5EF4-FFF2-40B4-BE49-F238E27FC236}">
                <a16:creationId xmlns:a16="http://schemas.microsoft.com/office/drawing/2014/main" id="{00000000-0008-0000-0500-000015000000}"/>
              </a:ext>
            </a:extLst>
          </xdr:cNvPr>
          <xdr:cNvSpPr txBox="1"/>
        </xdr:nvSpPr>
        <xdr:spPr>
          <a:xfrm>
            <a:off x="1701077" y="1412475"/>
            <a:ext cx="491805" cy="46389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400">
                <a:latin typeface="Cordia New" pitchFamily="34" charset="-34"/>
                <a:cs typeface="Cordia New" pitchFamily="34" charset="-34"/>
              </a:rPr>
              <a:t>1/2T</a:t>
            </a:r>
            <a:endParaRPr lang="th-TH" sz="1400">
              <a:latin typeface="Cordia New" pitchFamily="34" charset="-34"/>
              <a:cs typeface="Cordia New" pitchFamily="34" charset="-34"/>
            </a:endParaRPr>
          </a:p>
        </xdr:txBody>
      </xdr:sp>
      <xdr:sp macro="" textlink="">
        <xdr:nvSpPr>
          <xdr:cNvPr id="22" name="TextBox 21">
            <a:extLst>
              <a:ext uri="{FF2B5EF4-FFF2-40B4-BE49-F238E27FC236}">
                <a16:creationId xmlns:a16="http://schemas.microsoft.com/office/drawing/2014/main" id="{00000000-0008-0000-0500-000016000000}"/>
              </a:ext>
            </a:extLst>
          </xdr:cNvPr>
          <xdr:cNvSpPr txBox="1"/>
        </xdr:nvSpPr>
        <xdr:spPr>
          <a:xfrm>
            <a:off x="1150308" y="1570862"/>
            <a:ext cx="467125" cy="4276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400">
                <a:latin typeface="Cordia New" pitchFamily="34" charset="-34"/>
                <a:cs typeface="Cordia New" pitchFamily="34" charset="-34"/>
              </a:rPr>
              <a:t>1/5T</a:t>
            </a:r>
            <a:endParaRPr lang="th-TH" sz="1400">
              <a:latin typeface="Cordia New" pitchFamily="34" charset="-34"/>
              <a:cs typeface="Cordia New" pitchFamily="34" charset="-34"/>
            </a:endParaRPr>
          </a:p>
        </xdr:txBody>
      </xdr:sp>
      <xdr:sp macro="" textlink="">
        <xdr:nvSpPr>
          <xdr:cNvPr id="23" name="TextBox 22">
            <a:extLst>
              <a:ext uri="{FF2B5EF4-FFF2-40B4-BE49-F238E27FC236}">
                <a16:creationId xmlns:a16="http://schemas.microsoft.com/office/drawing/2014/main" id="{00000000-0008-0000-0500-000017000000}"/>
              </a:ext>
            </a:extLst>
          </xdr:cNvPr>
          <xdr:cNvSpPr txBox="1"/>
        </xdr:nvSpPr>
        <xdr:spPr>
          <a:xfrm>
            <a:off x="4427120" y="1405444"/>
            <a:ext cx="569916" cy="4276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ctr"/>
            <a:r>
              <a:rPr lang="en-US" sz="1400">
                <a:latin typeface="Cordia New" pitchFamily="34" charset="-34"/>
                <a:cs typeface="Cordia New" pitchFamily="34" charset="-34"/>
              </a:rPr>
              <a:t>Y-axis</a:t>
            </a:r>
            <a:endParaRPr lang="th-TH" sz="1400">
              <a:latin typeface="Cordia New" pitchFamily="34" charset="-34"/>
              <a:cs typeface="Cordia New" pitchFamily="34" charset="-34"/>
            </a:endParaRPr>
          </a:p>
        </xdr:txBody>
      </xdr:sp>
      <xdr:sp macro="" textlink="">
        <xdr:nvSpPr>
          <xdr:cNvPr id="24" name="TextBox 23">
            <a:extLst>
              <a:ext uri="{FF2B5EF4-FFF2-40B4-BE49-F238E27FC236}">
                <a16:creationId xmlns:a16="http://schemas.microsoft.com/office/drawing/2014/main" id="{00000000-0008-0000-0500-000018000000}"/>
              </a:ext>
            </a:extLst>
          </xdr:cNvPr>
          <xdr:cNvSpPr txBox="1"/>
        </xdr:nvSpPr>
        <xdr:spPr>
          <a:xfrm rot="16200000">
            <a:off x="5241099" y="2192868"/>
            <a:ext cx="928581" cy="38518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1400">
                <a:latin typeface="Cordia New" pitchFamily="34" charset="-34"/>
                <a:cs typeface="Cordia New" pitchFamily="34" charset="-34"/>
              </a:rPr>
              <a:t>X-axis </a:t>
            </a:r>
            <a:endParaRPr lang="th-TH" sz="1400">
              <a:latin typeface="Cordia New" pitchFamily="34" charset="-34"/>
              <a:cs typeface="Cordia New" pitchFamily="34" charset="-34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500-000019000000}"/>
              </a:ext>
            </a:extLst>
          </xdr:cNvPr>
          <xdr:cNvSpPr txBox="1"/>
        </xdr:nvSpPr>
        <xdr:spPr>
          <a:xfrm rot="16200000">
            <a:off x="6831" y="2304274"/>
            <a:ext cx="1804148" cy="38518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spAutoFit/>
          </a:bodyPr>
          <a:lstStyle/>
          <a:p>
            <a:pPr algn="ctr"/>
            <a:r>
              <a:rPr lang="en-US" sz="1400">
                <a:latin typeface="Cordia New" pitchFamily="34" charset="-34"/>
                <a:cs typeface="Cordia New" pitchFamily="34" charset="-34"/>
              </a:rPr>
              <a:t>Dia</a:t>
            </a:r>
            <a:r>
              <a:rPr lang="en-US" sz="1400" baseline="0">
                <a:latin typeface="Cordia New" pitchFamily="34" charset="-34"/>
                <a:cs typeface="Cordia New" pitchFamily="34" charset="-34"/>
              </a:rPr>
              <a:t> Ø ( Mark )</a:t>
            </a:r>
            <a:endParaRPr lang="th-TH" sz="1400">
              <a:latin typeface="Cordia New" pitchFamily="34" charset="-34"/>
              <a:cs typeface="Cordia New" pitchFamily="34" charset="-34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294013</xdr:colOff>
      <xdr:row>5</xdr:row>
      <xdr:rowOff>0</xdr:rowOff>
    </xdr:from>
    <xdr:to>
      <xdr:col>18</xdr:col>
      <xdr:colOff>180975</xdr:colOff>
      <xdr:row>13</xdr:row>
      <xdr:rowOff>0</xdr:rowOff>
    </xdr:to>
    <xdr:grpSp>
      <xdr:nvGrpSpPr>
        <xdr:cNvPr id="2" name="กลุ่ม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pSpPr/>
      </xdr:nvGrpSpPr>
      <xdr:grpSpPr>
        <a:xfrm>
          <a:off x="1475113" y="1314450"/>
          <a:ext cx="4020812" cy="1524000"/>
          <a:chOff x="716314" y="1264941"/>
          <a:chExt cx="5181666" cy="2133998"/>
        </a:xfrm>
      </xdr:grpSpPr>
      <xdr:sp macro="" textlink="">
        <xdr:nvSpPr>
          <xdr:cNvPr id="3" name="วงรี 2">
            <a:extLst>
              <a:ext uri="{FF2B5EF4-FFF2-40B4-BE49-F238E27FC236}">
                <a16:creationId xmlns:a16="http://schemas.microsoft.com/office/drawing/2014/main" id="{00000000-0008-0000-0600-000003000000}"/>
              </a:ext>
            </a:extLst>
          </xdr:cNvPr>
          <xdr:cNvSpPr/>
        </xdr:nvSpPr>
        <xdr:spPr>
          <a:xfrm>
            <a:off x="4266079" y="2105025"/>
            <a:ext cx="852207" cy="891002"/>
          </a:xfrm>
          <a:prstGeom prst="ellipse">
            <a:avLst/>
          </a:prstGeom>
          <a:ln w="3175"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endParaRPr lang="th-TH"/>
          </a:p>
        </xdr:txBody>
      </xdr:sp>
      <xdr:sp macro="" textlink="">
        <xdr:nvSpPr>
          <xdr:cNvPr id="4" name="สี่เหลี่ยมผืนผ้า 3"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SpPr/>
        </xdr:nvSpPr>
        <xdr:spPr>
          <a:xfrm>
            <a:off x="1521199" y="2148168"/>
            <a:ext cx="1688727" cy="762000"/>
          </a:xfrm>
          <a:prstGeom prst="rect">
            <a:avLst/>
          </a:prstGeom>
          <a:gradFill flip="none" rotWithShape="1">
            <a:gsLst>
              <a:gs pos="0">
                <a:schemeClr val="lt1">
                  <a:shade val="30000"/>
                  <a:satMod val="115000"/>
                </a:schemeClr>
              </a:gs>
              <a:gs pos="50000">
                <a:schemeClr val="lt1">
                  <a:shade val="67500"/>
                  <a:satMod val="115000"/>
                </a:schemeClr>
              </a:gs>
              <a:gs pos="100000">
                <a:schemeClr val="lt1">
                  <a:shade val="100000"/>
                  <a:satMod val="115000"/>
                </a:schemeClr>
              </a:gs>
            </a:gsLst>
            <a:lin ang="16200000" scaled="1"/>
            <a:tileRect/>
          </a:gradFill>
          <a:ln w="9525"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endParaRPr lang="th-TH"/>
          </a:p>
        </xdr:txBody>
      </xdr:sp>
      <xdr:cxnSp macro="">
        <xdr:nvCxnSpPr>
          <xdr:cNvPr id="5" name="ลูกศรเชื่อมต่อแบบตรง 4">
            <a:extLst>
              <a:ext uri="{FF2B5EF4-FFF2-40B4-BE49-F238E27FC236}">
                <a16:creationId xmlns:a16="http://schemas.microsoft.com/office/drawing/2014/main" id="{00000000-0008-0000-0600-000005000000}"/>
              </a:ext>
            </a:extLst>
          </xdr:cNvPr>
          <xdr:cNvCxnSpPr/>
        </xdr:nvCxnSpPr>
        <xdr:spPr>
          <a:xfrm>
            <a:off x="4690377" y="1902407"/>
            <a:ext cx="0" cy="1323857"/>
          </a:xfrm>
          <a:prstGeom prst="straightConnector1">
            <a:avLst/>
          </a:prstGeom>
          <a:ln>
            <a:solidFill>
              <a:sysClr val="windowText" lastClr="000000"/>
            </a:solidFill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ลูกศรเชื่อมต่อแบบตรง 5">
            <a:extLst>
              <a:ext uri="{FF2B5EF4-FFF2-40B4-BE49-F238E27FC236}">
                <a16:creationId xmlns:a16="http://schemas.microsoft.com/office/drawing/2014/main" id="{00000000-0008-0000-0600-000006000000}"/>
              </a:ext>
            </a:extLst>
          </xdr:cNvPr>
          <xdr:cNvCxnSpPr/>
        </xdr:nvCxnSpPr>
        <xdr:spPr>
          <a:xfrm>
            <a:off x="3923033" y="2549945"/>
            <a:ext cx="1534681" cy="0"/>
          </a:xfrm>
          <a:prstGeom prst="straightConnector1">
            <a:avLst/>
          </a:prstGeom>
          <a:ln>
            <a:solidFill>
              <a:sysClr val="windowText" lastClr="000000"/>
            </a:solidFill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ตัวเชื่อมต่อตรง 6">
            <a:extLst>
              <a:ext uri="{FF2B5EF4-FFF2-40B4-BE49-F238E27FC236}">
                <a16:creationId xmlns:a16="http://schemas.microsoft.com/office/drawing/2014/main" id="{00000000-0008-0000-0600-000007000000}"/>
              </a:ext>
            </a:extLst>
          </xdr:cNvPr>
          <xdr:cNvCxnSpPr/>
        </xdr:nvCxnSpPr>
        <xdr:spPr>
          <a:xfrm>
            <a:off x="1031501" y="2148168"/>
            <a:ext cx="444874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ตัวเชื่อมต่อตรง 7">
            <a:extLst>
              <a:ext uri="{FF2B5EF4-FFF2-40B4-BE49-F238E27FC236}">
                <a16:creationId xmlns:a16="http://schemas.microsoft.com/office/drawing/2014/main" id="{00000000-0008-0000-0600-000008000000}"/>
              </a:ext>
            </a:extLst>
          </xdr:cNvPr>
          <xdr:cNvCxnSpPr/>
        </xdr:nvCxnSpPr>
        <xdr:spPr>
          <a:xfrm>
            <a:off x="1027017" y="2913536"/>
            <a:ext cx="440952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ตัวเชื่อมต่อตรง 8">
            <a:extLst>
              <a:ext uri="{FF2B5EF4-FFF2-40B4-BE49-F238E27FC236}">
                <a16:creationId xmlns:a16="http://schemas.microsoft.com/office/drawing/2014/main" id="{00000000-0008-0000-0600-000009000000}"/>
              </a:ext>
            </a:extLst>
          </xdr:cNvPr>
          <xdr:cNvCxnSpPr/>
        </xdr:nvCxnSpPr>
        <xdr:spPr>
          <a:xfrm rot="5400000">
            <a:off x="1316690" y="3132605"/>
            <a:ext cx="366433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ตัวเชื่อมต่อตรง 9">
            <a:extLst>
              <a:ext uri="{FF2B5EF4-FFF2-40B4-BE49-F238E27FC236}">
                <a16:creationId xmlns:a16="http://schemas.microsoft.com/office/drawing/2014/main" id="{00000000-0008-0000-0600-00000A000000}"/>
              </a:ext>
            </a:extLst>
          </xdr:cNvPr>
          <xdr:cNvCxnSpPr/>
        </xdr:nvCxnSpPr>
        <xdr:spPr>
          <a:xfrm rot="5400000">
            <a:off x="2939862" y="3139329"/>
            <a:ext cx="366433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ลูกศรเชื่อมต่อแบบตรง 10">
            <a:extLst>
              <a:ext uri="{FF2B5EF4-FFF2-40B4-BE49-F238E27FC236}">
                <a16:creationId xmlns:a16="http://schemas.microsoft.com/office/drawing/2014/main" id="{00000000-0008-0000-0600-00000B000000}"/>
              </a:ext>
            </a:extLst>
          </xdr:cNvPr>
          <xdr:cNvCxnSpPr/>
        </xdr:nvCxnSpPr>
        <xdr:spPr>
          <a:xfrm>
            <a:off x="1749299" y="1882588"/>
            <a:ext cx="6663" cy="243168"/>
          </a:xfrm>
          <a:prstGeom prst="straightConnector1">
            <a:avLst/>
          </a:prstGeom>
          <a:ln w="3175"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ลูกศรเชื่อมต่อแบบตรง 11">
            <a:extLst>
              <a:ext uri="{FF2B5EF4-FFF2-40B4-BE49-F238E27FC236}">
                <a16:creationId xmlns:a16="http://schemas.microsoft.com/office/drawing/2014/main" id="{00000000-0008-0000-0600-00000C000000}"/>
              </a:ext>
            </a:extLst>
          </xdr:cNvPr>
          <xdr:cNvCxnSpPr/>
        </xdr:nvCxnSpPr>
        <xdr:spPr>
          <a:xfrm>
            <a:off x="2247340" y="1711699"/>
            <a:ext cx="1681" cy="409575"/>
          </a:xfrm>
          <a:prstGeom prst="straightConnector1">
            <a:avLst/>
          </a:prstGeom>
          <a:ln w="3175"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ลูกศรเชื่อมต่อแบบตรง 12">
            <a:extLst>
              <a:ext uri="{FF2B5EF4-FFF2-40B4-BE49-F238E27FC236}">
                <a16:creationId xmlns:a16="http://schemas.microsoft.com/office/drawing/2014/main" id="{00000000-0008-0000-0600-00000D000000}"/>
              </a:ext>
            </a:extLst>
          </xdr:cNvPr>
          <xdr:cNvCxnSpPr/>
        </xdr:nvCxnSpPr>
        <xdr:spPr>
          <a:xfrm flipH="1">
            <a:off x="2778313" y="1559298"/>
            <a:ext cx="5154" cy="515785"/>
          </a:xfrm>
          <a:prstGeom prst="straightConnector1">
            <a:avLst/>
          </a:prstGeom>
          <a:ln w="3175"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ตัวเชื่อมต่อตรง 13">
            <a:extLst>
              <a:ext uri="{FF2B5EF4-FFF2-40B4-BE49-F238E27FC236}">
                <a16:creationId xmlns:a16="http://schemas.microsoft.com/office/drawing/2014/main" id="{00000000-0008-0000-0600-00000E000000}"/>
              </a:ext>
            </a:extLst>
          </xdr:cNvPr>
          <xdr:cNvCxnSpPr/>
        </xdr:nvCxnSpPr>
        <xdr:spPr>
          <a:xfrm flipH="1">
            <a:off x="1248335" y="1893794"/>
            <a:ext cx="496421" cy="0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ตัวเชื่อมต่อตรง 14">
            <a:extLst>
              <a:ext uri="{FF2B5EF4-FFF2-40B4-BE49-F238E27FC236}">
                <a16:creationId xmlns:a16="http://schemas.microsoft.com/office/drawing/2014/main" id="{00000000-0008-0000-0600-00000F000000}"/>
              </a:ext>
            </a:extLst>
          </xdr:cNvPr>
          <xdr:cNvCxnSpPr/>
        </xdr:nvCxnSpPr>
        <xdr:spPr>
          <a:xfrm flipH="1">
            <a:off x="1762685" y="1721223"/>
            <a:ext cx="482974" cy="0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ตัวเชื่อมต่อตรง 15">
            <a:extLst>
              <a:ext uri="{FF2B5EF4-FFF2-40B4-BE49-F238E27FC236}">
                <a16:creationId xmlns:a16="http://schemas.microsoft.com/office/drawing/2014/main" id="{00000000-0008-0000-0600-000010000000}"/>
              </a:ext>
            </a:extLst>
          </xdr:cNvPr>
          <xdr:cNvCxnSpPr/>
        </xdr:nvCxnSpPr>
        <xdr:spPr>
          <a:xfrm flipH="1">
            <a:off x="2283759" y="1572745"/>
            <a:ext cx="492499" cy="0"/>
          </a:xfrm>
          <a:prstGeom prst="line">
            <a:avLst/>
          </a:prstGeom>
          <a:ln w="317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ตัวเชื่อมต่อตรง 16">
            <a:extLst>
              <a:ext uri="{FF2B5EF4-FFF2-40B4-BE49-F238E27FC236}">
                <a16:creationId xmlns:a16="http://schemas.microsoft.com/office/drawing/2014/main" id="{00000000-0008-0000-0600-000011000000}"/>
              </a:ext>
            </a:extLst>
          </xdr:cNvPr>
          <xdr:cNvCxnSpPr/>
        </xdr:nvCxnSpPr>
        <xdr:spPr>
          <a:xfrm>
            <a:off x="1247321" y="2149372"/>
            <a:ext cx="1014" cy="768640"/>
          </a:xfrm>
          <a:prstGeom prst="line">
            <a:avLst/>
          </a:prstGeom>
          <a:ln>
            <a:solidFill>
              <a:schemeClr val="tx1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00000000-0008-0000-0600-000012000000}"/>
              </a:ext>
            </a:extLst>
          </xdr:cNvPr>
          <xdr:cNvSpPr txBox="1"/>
        </xdr:nvSpPr>
        <xdr:spPr>
          <a:xfrm>
            <a:off x="2207558" y="2967080"/>
            <a:ext cx="253403" cy="2713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T</a:t>
            </a:r>
            <a:endParaRPr lang="th-TH" sz="1100"/>
          </a:p>
        </xdr:txBody>
      </xdr:sp>
      <xdr:cxnSp macro="">
        <xdr:nvCxnSpPr>
          <xdr:cNvPr id="19" name="ตัวเชื่อมต่อตรง 18">
            <a:extLst>
              <a:ext uri="{FF2B5EF4-FFF2-40B4-BE49-F238E27FC236}">
                <a16:creationId xmlns:a16="http://schemas.microsoft.com/office/drawing/2014/main" id="{00000000-0008-0000-0600-000013000000}"/>
              </a:ext>
            </a:extLst>
          </xdr:cNvPr>
          <xdr:cNvCxnSpPr/>
        </xdr:nvCxnSpPr>
        <xdr:spPr>
          <a:xfrm>
            <a:off x="1532404" y="3237939"/>
            <a:ext cx="1582831" cy="0"/>
          </a:xfrm>
          <a:prstGeom prst="line">
            <a:avLst/>
          </a:prstGeom>
          <a:ln>
            <a:solidFill>
              <a:schemeClr val="tx1"/>
            </a:solidFill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00000000-0008-0000-0600-000014000000}"/>
              </a:ext>
            </a:extLst>
          </xdr:cNvPr>
          <xdr:cNvSpPr txBox="1"/>
        </xdr:nvSpPr>
        <xdr:spPr>
          <a:xfrm>
            <a:off x="2185226" y="1264941"/>
            <a:ext cx="467125" cy="4276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400">
                <a:latin typeface="Cordia New" pitchFamily="34" charset="-34"/>
                <a:cs typeface="Cordia New" pitchFamily="34" charset="-34"/>
              </a:rPr>
              <a:t>4/5T</a:t>
            </a:r>
            <a:endParaRPr lang="th-TH" sz="1400">
              <a:latin typeface="Cordia New" pitchFamily="34" charset="-34"/>
              <a:cs typeface="Cordia New" pitchFamily="34" charset="-34"/>
            </a:endParaRPr>
          </a:p>
        </xdr:txBody>
      </xdr:sp>
      <xdr:sp macro="" textlink="">
        <xdr:nvSpPr>
          <xdr:cNvPr id="21" name="TextBox 20">
            <a:extLst>
              <a:ext uri="{FF2B5EF4-FFF2-40B4-BE49-F238E27FC236}">
                <a16:creationId xmlns:a16="http://schemas.microsoft.com/office/drawing/2014/main" id="{00000000-0008-0000-0600-000015000000}"/>
              </a:ext>
            </a:extLst>
          </xdr:cNvPr>
          <xdr:cNvSpPr txBox="1"/>
        </xdr:nvSpPr>
        <xdr:spPr>
          <a:xfrm>
            <a:off x="1701077" y="1412475"/>
            <a:ext cx="491805" cy="46389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400">
                <a:latin typeface="Cordia New" pitchFamily="34" charset="-34"/>
                <a:cs typeface="Cordia New" pitchFamily="34" charset="-34"/>
              </a:rPr>
              <a:t>1/2T</a:t>
            </a:r>
            <a:endParaRPr lang="th-TH" sz="1400">
              <a:latin typeface="Cordia New" pitchFamily="34" charset="-34"/>
              <a:cs typeface="Cordia New" pitchFamily="34" charset="-34"/>
            </a:endParaRPr>
          </a:p>
        </xdr:txBody>
      </xdr:sp>
      <xdr:sp macro="" textlink="">
        <xdr:nvSpPr>
          <xdr:cNvPr id="22" name="TextBox 21">
            <a:extLst>
              <a:ext uri="{FF2B5EF4-FFF2-40B4-BE49-F238E27FC236}">
                <a16:creationId xmlns:a16="http://schemas.microsoft.com/office/drawing/2014/main" id="{00000000-0008-0000-0600-000016000000}"/>
              </a:ext>
            </a:extLst>
          </xdr:cNvPr>
          <xdr:cNvSpPr txBox="1"/>
        </xdr:nvSpPr>
        <xdr:spPr>
          <a:xfrm>
            <a:off x="1150308" y="1570862"/>
            <a:ext cx="467125" cy="4276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400">
                <a:latin typeface="Cordia New" pitchFamily="34" charset="-34"/>
                <a:cs typeface="Cordia New" pitchFamily="34" charset="-34"/>
              </a:rPr>
              <a:t>1/5T</a:t>
            </a:r>
            <a:endParaRPr lang="th-TH" sz="1400">
              <a:latin typeface="Cordia New" pitchFamily="34" charset="-34"/>
              <a:cs typeface="Cordia New" pitchFamily="34" charset="-34"/>
            </a:endParaRPr>
          </a:p>
        </xdr:txBody>
      </xdr:sp>
      <xdr:sp macro="" textlink="">
        <xdr:nvSpPr>
          <xdr:cNvPr id="23" name="TextBox 22">
            <a:extLst>
              <a:ext uri="{FF2B5EF4-FFF2-40B4-BE49-F238E27FC236}">
                <a16:creationId xmlns:a16="http://schemas.microsoft.com/office/drawing/2014/main" id="{00000000-0008-0000-0600-000017000000}"/>
              </a:ext>
            </a:extLst>
          </xdr:cNvPr>
          <xdr:cNvSpPr txBox="1"/>
        </xdr:nvSpPr>
        <xdr:spPr>
          <a:xfrm>
            <a:off x="4427120" y="1405444"/>
            <a:ext cx="569916" cy="4276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ctr"/>
            <a:r>
              <a:rPr lang="en-US" sz="1400">
                <a:latin typeface="Cordia New" pitchFamily="34" charset="-34"/>
                <a:cs typeface="Cordia New" pitchFamily="34" charset="-34"/>
              </a:rPr>
              <a:t>Y-axis</a:t>
            </a:r>
            <a:endParaRPr lang="th-TH" sz="1400">
              <a:latin typeface="Cordia New" pitchFamily="34" charset="-34"/>
              <a:cs typeface="Cordia New" pitchFamily="34" charset="-34"/>
            </a:endParaRPr>
          </a:p>
        </xdr:txBody>
      </xdr:sp>
      <xdr:sp macro="" textlink="">
        <xdr:nvSpPr>
          <xdr:cNvPr id="24" name="TextBox 23">
            <a:extLst>
              <a:ext uri="{FF2B5EF4-FFF2-40B4-BE49-F238E27FC236}">
                <a16:creationId xmlns:a16="http://schemas.microsoft.com/office/drawing/2014/main" id="{00000000-0008-0000-0600-000018000000}"/>
              </a:ext>
            </a:extLst>
          </xdr:cNvPr>
          <xdr:cNvSpPr txBox="1"/>
        </xdr:nvSpPr>
        <xdr:spPr>
          <a:xfrm rot="16200000">
            <a:off x="5241099" y="2192868"/>
            <a:ext cx="928581" cy="38518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1400">
                <a:latin typeface="Cordia New" pitchFamily="34" charset="-34"/>
                <a:cs typeface="Cordia New" pitchFamily="34" charset="-34"/>
              </a:rPr>
              <a:t>X-axis </a:t>
            </a:r>
            <a:endParaRPr lang="th-TH" sz="1400">
              <a:latin typeface="Cordia New" pitchFamily="34" charset="-34"/>
              <a:cs typeface="Cordia New" pitchFamily="34" charset="-34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600-000019000000}"/>
              </a:ext>
            </a:extLst>
          </xdr:cNvPr>
          <xdr:cNvSpPr txBox="1"/>
        </xdr:nvSpPr>
        <xdr:spPr>
          <a:xfrm rot="16200000">
            <a:off x="6831" y="2304274"/>
            <a:ext cx="1804148" cy="38518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spAutoFit/>
          </a:bodyPr>
          <a:lstStyle/>
          <a:p>
            <a:pPr algn="ctr"/>
            <a:r>
              <a:rPr lang="en-US" sz="1400">
                <a:latin typeface="Cordia New" pitchFamily="34" charset="-34"/>
                <a:cs typeface="Cordia New" pitchFamily="34" charset="-34"/>
              </a:rPr>
              <a:t>Dia</a:t>
            </a:r>
            <a:r>
              <a:rPr lang="en-US" sz="1400" baseline="0">
                <a:latin typeface="Cordia New" pitchFamily="34" charset="-34"/>
                <a:cs typeface="Cordia New" pitchFamily="34" charset="-34"/>
              </a:rPr>
              <a:t> Ø ( Mark )</a:t>
            </a:r>
            <a:endParaRPr lang="th-TH" sz="1400">
              <a:latin typeface="Cordia New" pitchFamily="34" charset="-34"/>
              <a:cs typeface="Cordia New" pitchFamily="34" charset="-34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495300</xdr:colOff>
          <xdr:row>32</xdr:row>
          <xdr:rowOff>0</xdr:rowOff>
        </xdr:from>
        <xdr:to>
          <xdr:col>10</xdr:col>
          <xdr:colOff>400050</xdr:colOff>
          <xdr:row>34</xdr:row>
          <xdr:rowOff>28575</xdr:rowOff>
        </xdr:to>
        <xdr:sp macro="" textlink="">
          <xdr:nvSpPr>
            <xdr:cNvPr id="11265" name="Object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7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19050</xdr:colOff>
          <xdr:row>29</xdr:row>
          <xdr:rowOff>9525</xdr:rowOff>
        </xdr:from>
        <xdr:to>
          <xdr:col>13</xdr:col>
          <xdr:colOff>257175</xdr:colOff>
          <xdr:row>31</xdr:row>
          <xdr:rowOff>0</xdr:rowOff>
        </xdr:to>
        <xdr:sp macro="" textlink="">
          <xdr:nvSpPr>
            <xdr:cNvPr id="11266" name="Object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7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MC/01_Dimension/SP-CPD-04-18_Plain%20Plug%20Gauge_Pin%20Gauge_3%20Wire%20(0%20to%20300mm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Uncertainty Budget"/>
      <sheetName val="Cert of STD"/>
    </sheetNames>
    <sheetDataSet>
      <sheetData sheetId="0"/>
      <sheetData sheetId="1"/>
      <sheetData sheetId="2">
        <row r="8">
          <cell r="F8">
            <v>2.0999999999999998E-4</v>
          </cell>
        </row>
        <row r="9">
          <cell r="F9">
            <v>2.0999999999999998E-4</v>
          </cell>
        </row>
        <row r="10">
          <cell r="F10">
            <v>2.3000000000000001E-4</v>
          </cell>
        </row>
        <row r="11">
          <cell r="F11">
            <v>2.7E-4</v>
          </cell>
        </row>
        <row r="12">
          <cell r="F12">
            <v>2.7E-4</v>
          </cell>
        </row>
        <row r="13">
          <cell r="F13">
            <v>2.7E-4</v>
          </cell>
        </row>
        <row r="14">
          <cell r="F14">
            <v>3.2000000000000003E-4</v>
          </cell>
        </row>
        <row r="15">
          <cell r="F15">
            <v>3.2000000000000003E-4</v>
          </cell>
        </row>
        <row r="16">
          <cell r="F16">
            <v>3.8999999999999999E-4</v>
          </cell>
        </row>
        <row r="17">
          <cell r="F17">
            <v>3.8999999999999999E-4</v>
          </cell>
        </row>
        <row r="18">
          <cell r="F18">
            <v>3.8999999999999999E-4</v>
          </cell>
        </row>
        <row r="49">
          <cell r="L49">
            <v>1.1999999999999999E-4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7.xml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vmlDrawing" Target="../drawings/vmlDrawing4.vml"/><Relationship Id="rId7" Type="http://schemas.openxmlformats.org/officeDocument/2006/relationships/image" Target="../media/image2.w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AQ165"/>
  <sheetViews>
    <sheetView view="pageBreakPreview" topLeftCell="A17" zoomScaleNormal="100" zoomScaleSheetLayoutView="100" workbookViewId="0">
      <selection activeCell="AI20" sqref="AI20:AL22"/>
    </sheetView>
  </sheetViews>
  <sheetFormatPr defaultColWidth="7.5703125" defaultRowHeight="18.75" customHeight="1"/>
  <cols>
    <col min="1" max="46" width="2.85546875" style="39" customWidth="1"/>
    <col min="47" max="195" width="7.5703125" style="39"/>
    <col min="196" max="196" width="1.5703125" style="39" customWidth="1"/>
    <col min="197" max="200" width="3.5703125" style="39" customWidth="1"/>
    <col min="201" max="204" width="5.42578125" style="39" customWidth="1"/>
    <col min="205" max="220" width="4" style="39" customWidth="1"/>
    <col min="221" max="222" width="3.42578125" style="39" customWidth="1"/>
    <col min="223" max="260" width="3.5703125" style="39" customWidth="1"/>
    <col min="261" max="451" width="7.5703125" style="39"/>
    <col min="452" max="452" width="1.5703125" style="39" customWidth="1"/>
    <col min="453" max="456" width="3.5703125" style="39" customWidth="1"/>
    <col min="457" max="460" width="5.42578125" style="39" customWidth="1"/>
    <col min="461" max="476" width="4" style="39" customWidth="1"/>
    <col min="477" max="478" width="3.42578125" style="39" customWidth="1"/>
    <col min="479" max="516" width="3.5703125" style="39" customWidth="1"/>
    <col min="517" max="707" width="7.5703125" style="39"/>
    <col min="708" max="708" width="1.5703125" style="39" customWidth="1"/>
    <col min="709" max="712" width="3.5703125" style="39" customWidth="1"/>
    <col min="713" max="716" width="5.42578125" style="39" customWidth="1"/>
    <col min="717" max="732" width="4" style="39" customWidth="1"/>
    <col min="733" max="734" width="3.42578125" style="39" customWidth="1"/>
    <col min="735" max="772" width="3.5703125" style="39" customWidth="1"/>
    <col min="773" max="963" width="7.5703125" style="39"/>
    <col min="964" max="964" width="1.5703125" style="39" customWidth="1"/>
    <col min="965" max="968" width="3.5703125" style="39" customWidth="1"/>
    <col min="969" max="972" width="5.42578125" style="39" customWidth="1"/>
    <col min="973" max="988" width="4" style="39" customWidth="1"/>
    <col min="989" max="990" width="3.42578125" style="39" customWidth="1"/>
    <col min="991" max="1028" width="3.5703125" style="39" customWidth="1"/>
    <col min="1029" max="1219" width="7.5703125" style="39"/>
    <col min="1220" max="1220" width="1.5703125" style="39" customWidth="1"/>
    <col min="1221" max="1224" width="3.5703125" style="39" customWidth="1"/>
    <col min="1225" max="1228" width="5.42578125" style="39" customWidth="1"/>
    <col min="1229" max="1244" width="4" style="39" customWidth="1"/>
    <col min="1245" max="1246" width="3.42578125" style="39" customWidth="1"/>
    <col min="1247" max="1284" width="3.5703125" style="39" customWidth="1"/>
    <col min="1285" max="1475" width="7.5703125" style="39"/>
    <col min="1476" max="1476" width="1.5703125" style="39" customWidth="1"/>
    <col min="1477" max="1480" width="3.5703125" style="39" customWidth="1"/>
    <col min="1481" max="1484" width="5.42578125" style="39" customWidth="1"/>
    <col min="1485" max="1500" width="4" style="39" customWidth="1"/>
    <col min="1501" max="1502" width="3.42578125" style="39" customWidth="1"/>
    <col min="1503" max="1540" width="3.5703125" style="39" customWidth="1"/>
    <col min="1541" max="1731" width="7.5703125" style="39"/>
    <col min="1732" max="1732" width="1.5703125" style="39" customWidth="1"/>
    <col min="1733" max="1736" width="3.5703125" style="39" customWidth="1"/>
    <col min="1737" max="1740" width="5.42578125" style="39" customWidth="1"/>
    <col min="1741" max="1756" width="4" style="39" customWidth="1"/>
    <col min="1757" max="1758" width="3.42578125" style="39" customWidth="1"/>
    <col min="1759" max="1796" width="3.5703125" style="39" customWidth="1"/>
    <col min="1797" max="1987" width="7.5703125" style="39"/>
    <col min="1988" max="1988" width="1.5703125" style="39" customWidth="1"/>
    <col min="1989" max="1992" width="3.5703125" style="39" customWidth="1"/>
    <col min="1993" max="1996" width="5.42578125" style="39" customWidth="1"/>
    <col min="1997" max="2012" width="4" style="39" customWidth="1"/>
    <col min="2013" max="2014" width="3.42578125" style="39" customWidth="1"/>
    <col min="2015" max="2052" width="3.5703125" style="39" customWidth="1"/>
    <col min="2053" max="2243" width="7.5703125" style="39"/>
    <col min="2244" max="2244" width="1.5703125" style="39" customWidth="1"/>
    <col min="2245" max="2248" width="3.5703125" style="39" customWidth="1"/>
    <col min="2249" max="2252" width="5.42578125" style="39" customWidth="1"/>
    <col min="2253" max="2268" width="4" style="39" customWidth="1"/>
    <col min="2269" max="2270" width="3.42578125" style="39" customWidth="1"/>
    <col min="2271" max="2308" width="3.5703125" style="39" customWidth="1"/>
    <col min="2309" max="2499" width="7.5703125" style="39"/>
    <col min="2500" max="2500" width="1.5703125" style="39" customWidth="1"/>
    <col min="2501" max="2504" width="3.5703125" style="39" customWidth="1"/>
    <col min="2505" max="2508" width="5.42578125" style="39" customWidth="1"/>
    <col min="2509" max="2524" width="4" style="39" customWidth="1"/>
    <col min="2525" max="2526" width="3.42578125" style="39" customWidth="1"/>
    <col min="2527" max="2564" width="3.5703125" style="39" customWidth="1"/>
    <col min="2565" max="2755" width="7.5703125" style="39"/>
    <col min="2756" max="2756" width="1.5703125" style="39" customWidth="1"/>
    <col min="2757" max="2760" width="3.5703125" style="39" customWidth="1"/>
    <col min="2761" max="2764" width="5.42578125" style="39" customWidth="1"/>
    <col min="2765" max="2780" width="4" style="39" customWidth="1"/>
    <col min="2781" max="2782" width="3.42578125" style="39" customWidth="1"/>
    <col min="2783" max="2820" width="3.5703125" style="39" customWidth="1"/>
    <col min="2821" max="3011" width="7.5703125" style="39"/>
    <col min="3012" max="3012" width="1.5703125" style="39" customWidth="1"/>
    <col min="3013" max="3016" width="3.5703125" style="39" customWidth="1"/>
    <col min="3017" max="3020" width="5.42578125" style="39" customWidth="1"/>
    <col min="3021" max="3036" width="4" style="39" customWidth="1"/>
    <col min="3037" max="3038" width="3.42578125" style="39" customWidth="1"/>
    <col min="3039" max="3076" width="3.5703125" style="39" customWidth="1"/>
    <col min="3077" max="3267" width="7.5703125" style="39"/>
    <col min="3268" max="3268" width="1.5703125" style="39" customWidth="1"/>
    <col min="3269" max="3272" width="3.5703125" style="39" customWidth="1"/>
    <col min="3273" max="3276" width="5.42578125" style="39" customWidth="1"/>
    <col min="3277" max="3292" width="4" style="39" customWidth="1"/>
    <col min="3293" max="3294" width="3.42578125" style="39" customWidth="1"/>
    <col min="3295" max="3332" width="3.5703125" style="39" customWidth="1"/>
    <col min="3333" max="3523" width="7.5703125" style="39"/>
    <col min="3524" max="3524" width="1.5703125" style="39" customWidth="1"/>
    <col min="3525" max="3528" width="3.5703125" style="39" customWidth="1"/>
    <col min="3529" max="3532" width="5.42578125" style="39" customWidth="1"/>
    <col min="3533" max="3548" width="4" style="39" customWidth="1"/>
    <col min="3549" max="3550" width="3.42578125" style="39" customWidth="1"/>
    <col min="3551" max="3588" width="3.5703125" style="39" customWidth="1"/>
    <col min="3589" max="3779" width="7.5703125" style="39"/>
    <col min="3780" max="3780" width="1.5703125" style="39" customWidth="1"/>
    <col min="3781" max="3784" width="3.5703125" style="39" customWidth="1"/>
    <col min="3785" max="3788" width="5.42578125" style="39" customWidth="1"/>
    <col min="3789" max="3804" width="4" style="39" customWidth="1"/>
    <col min="3805" max="3806" width="3.42578125" style="39" customWidth="1"/>
    <col min="3807" max="3844" width="3.5703125" style="39" customWidth="1"/>
    <col min="3845" max="4035" width="7.5703125" style="39"/>
    <col min="4036" max="4036" width="1.5703125" style="39" customWidth="1"/>
    <col min="4037" max="4040" width="3.5703125" style="39" customWidth="1"/>
    <col min="4041" max="4044" width="5.42578125" style="39" customWidth="1"/>
    <col min="4045" max="4060" width="4" style="39" customWidth="1"/>
    <col min="4061" max="4062" width="3.42578125" style="39" customWidth="1"/>
    <col min="4063" max="4100" width="3.5703125" style="39" customWidth="1"/>
    <col min="4101" max="4291" width="7.5703125" style="39"/>
    <col min="4292" max="4292" width="1.5703125" style="39" customWidth="1"/>
    <col min="4293" max="4296" width="3.5703125" style="39" customWidth="1"/>
    <col min="4297" max="4300" width="5.42578125" style="39" customWidth="1"/>
    <col min="4301" max="4316" width="4" style="39" customWidth="1"/>
    <col min="4317" max="4318" width="3.42578125" style="39" customWidth="1"/>
    <col min="4319" max="4356" width="3.5703125" style="39" customWidth="1"/>
    <col min="4357" max="4547" width="7.5703125" style="39"/>
    <col min="4548" max="4548" width="1.5703125" style="39" customWidth="1"/>
    <col min="4549" max="4552" width="3.5703125" style="39" customWidth="1"/>
    <col min="4553" max="4556" width="5.42578125" style="39" customWidth="1"/>
    <col min="4557" max="4572" width="4" style="39" customWidth="1"/>
    <col min="4573" max="4574" width="3.42578125" style="39" customWidth="1"/>
    <col min="4575" max="4612" width="3.5703125" style="39" customWidth="1"/>
    <col min="4613" max="4803" width="7.5703125" style="39"/>
    <col min="4804" max="4804" width="1.5703125" style="39" customWidth="1"/>
    <col min="4805" max="4808" width="3.5703125" style="39" customWidth="1"/>
    <col min="4809" max="4812" width="5.42578125" style="39" customWidth="1"/>
    <col min="4813" max="4828" width="4" style="39" customWidth="1"/>
    <col min="4829" max="4830" width="3.42578125" style="39" customWidth="1"/>
    <col min="4831" max="4868" width="3.5703125" style="39" customWidth="1"/>
    <col min="4869" max="5059" width="7.5703125" style="39"/>
    <col min="5060" max="5060" width="1.5703125" style="39" customWidth="1"/>
    <col min="5061" max="5064" width="3.5703125" style="39" customWidth="1"/>
    <col min="5065" max="5068" width="5.42578125" style="39" customWidth="1"/>
    <col min="5069" max="5084" width="4" style="39" customWidth="1"/>
    <col min="5085" max="5086" width="3.42578125" style="39" customWidth="1"/>
    <col min="5087" max="5124" width="3.5703125" style="39" customWidth="1"/>
    <col min="5125" max="5315" width="7.5703125" style="39"/>
    <col min="5316" max="5316" width="1.5703125" style="39" customWidth="1"/>
    <col min="5317" max="5320" width="3.5703125" style="39" customWidth="1"/>
    <col min="5321" max="5324" width="5.42578125" style="39" customWidth="1"/>
    <col min="5325" max="5340" width="4" style="39" customWidth="1"/>
    <col min="5341" max="5342" width="3.42578125" style="39" customWidth="1"/>
    <col min="5343" max="5380" width="3.5703125" style="39" customWidth="1"/>
    <col min="5381" max="5571" width="7.5703125" style="39"/>
    <col min="5572" max="5572" width="1.5703125" style="39" customWidth="1"/>
    <col min="5573" max="5576" width="3.5703125" style="39" customWidth="1"/>
    <col min="5577" max="5580" width="5.42578125" style="39" customWidth="1"/>
    <col min="5581" max="5596" width="4" style="39" customWidth="1"/>
    <col min="5597" max="5598" width="3.42578125" style="39" customWidth="1"/>
    <col min="5599" max="5636" width="3.5703125" style="39" customWidth="1"/>
    <col min="5637" max="5827" width="7.5703125" style="39"/>
    <col min="5828" max="5828" width="1.5703125" style="39" customWidth="1"/>
    <col min="5829" max="5832" width="3.5703125" style="39" customWidth="1"/>
    <col min="5833" max="5836" width="5.42578125" style="39" customWidth="1"/>
    <col min="5837" max="5852" width="4" style="39" customWidth="1"/>
    <col min="5853" max="5854" width="3.42578125" style="39" customWidth="1"/>
    <col min="5855" max="5892" width="3.5703125" style="39" customWidth="1"/>
    <col min="5893" max="6083" width="7.5703125" style="39"/>
    <col min="6084" max="6084" width="1.5703125" style="39" customWidth="1"/>
    <col min="6085" max="6088" width="3.5703125" style="39" customWidth="1"/>
    <col min="6089" max="6092" width="5.42578125" style="39" customWidth="1"/>
    <col min="6093" max="6108" width="4" style="39" customWidth="1"/>
    <col min="6109" max="6110" width="3.42578125" style="39" customWidth="1"/>
    <col min="6111" max="6148" width="3.5703125" style="39" customWidth="1"/>
    <col min="6149" max="6339" width="7.5703125" style="39"/>
    <col min="6340" max="6340" width="1.5703125" style="39" customWidth="1"/>
    <col min="6341" max="6344" width="3.5703125" style="39" customWidth="1"/>
    <col min="6345" max="6348" width="5.42578125" style="39" customWidth="1"/>
    <col min="6349" max="6364" width="4" style="39" customWidth="1"/>
    <col min="6365" max="6366" width="3.42578125" style="39" customWidth="1"/>
    <col min="6367" max="6404" width="3.5703125" style="39" customWidth="1"/>
    <col min="6405" max="6595" width="7.5703125" style="39"/>
    <col min="6596" max="6596" width="1.5703125" style="39" customWidth="1"/>
    <col min="6597" max="6600" width="3.5703125" style="39" customWidth="1"/>
    <col min="6601" max="6604" width="5.42578125" style="39" customWidth="1"/>
    <col min="6605" max="6620" width="4" style="39" customWidth="1"/>
    <col min="6621" max="6622" width="3.42578125" style="39" customWidth="1"/>
    <col min="6623" max="6660" width="3.5703125" style="39" customWidth="1"/>
    <col min="6661" max="6851" width="7.5703125" style="39"/>
    <col min="6852" max="6852" width="1.5703125" style="39" customWidth="1"/>
    <col min="6853" max="6856" width="3.5703125" style="39" customWidth="1"/>
    <col min="6857" max="6860" width="5.42578125" style="39" customWidth="1"/>
    <col min="6861" max="6876" width="4" style="39" customWidth="1"/>
    <col min="6877" max="6878" width="3.42578125" style="39" customWidth="1"/>
    <col min="6879" max="6916" width="3.5703125" style="39" customWidth="1"/>
    <col min="6917" max="7107" width="7.5703125" style="39"/>
    <col min="7108" max="7108" width="1.5703125" style="39" customWidth="1"/>
    <col min="7109" max="7112" width="3.5703125" style="39" customWidth="1"/>
    <col min="7113" max="7116" width="5.42578125" style="39" customWidth="1"/>
    <col min="7117" max="7132" width="4" style="39" customWidth="1"/>
    <col min="7133" max="7134" width="3.42578125" style="39" customWidth="1"/>
    <col min="7135" max="7172" width="3.5703125" style="39" customWidth="1"/>
    <col min="7173" max="7363" width="7.5703125" style="39"/>
    <col min="7364" max="7364" width="1.5703125" style="39" customWidth="1"/>
    <col min="7365" max="7368" width="3.5703125" style="39" customWidth="1"/>
    <col min="7369" max="7372" width="5.42578125" style="39" customWidth="1"/>
    <col min="7373" max="7388" width="4" style="39" customWidth="1"/>
    <col min="7389" max="7390" width="3.42578125" style="39" customWidth="1"/>
    <col min="7391" max="7428" width="3.5703125" style="39" customWidth="1"/>
    <col min="7429" max="7619" width="7.5703125" style="39"/>
    <col min="7620" max="7620" width="1.5703125" style="39" customWidth="1"/>
    <col min="7621" max="7624" width="3.5703125" style="39" customWidth="1"/>
    <col min="7625" max="7628" width="5.42578125" style="39" customWidth="1"/>
    <col min="7629" max="7644" width="4" style="39" customWidth="1"/>
    <col min="7645" max="7646" width="3.42578125" style="39" customWidth="1"/>
    <col min="7647" max="7684" width="3.5703125" style="39" customWidth="1"/>
    <col min="7685" max="7875" width="7.5703125" style="39"/>
    <col min="7876" max="7876" width="1.5703125" style="39" customWidth="1"/>
    <col min="7877" max="7880" width="3.5703125" style="39" customWidth="1"/>
    <col min="7881" max="7884" width="5.42578125" style="39" customWidth="1"/>
    <col min="7885" max="7900" width="4" style="39" customWidth="1"/>
    <col min="7901" max="7902" width="3.42578125" style="39" customWidth="1"/>
    <col min="7903" max="7940" width="3.5703125" style="39" customWidth="1"/>
    <col min="7941" max="8131" width="7.5703125" style="39"/>
    <col min="8132" max="8132" width="1.5703125" style="39" customWidth="1"/>
    <col min="8133" max="8136" width="3.5703125" style="39" customWidth="1"/>
    <col min="8137" max="8140" width="5.42578125" style="39" customWidth="1"/>
    <col min="8141" max="8156" width="4" style="39" customWidth="1"/>
    <col min="8157" max="8158" width="3.42578125" style="39" customWidth="1"/>
    <col min="8159" max="8196" width="3.5703125" style="39" customWidth="1"/>
    <col min="8197" max="8387" width="7.5703125" style="39"/>
    <col min="8388" max="8388" width="1.5703125" style="39" customWidth="1"/>
    <col min="8389" max="8392" width="3.5703125" style="39" customWidth="1"/>
    <col min="8393" max="8396" width="5.42578125" style="39" customWidth="1"/>
    <col min="8397" max="8412" width="4" style="39" customWidth="1"/>
    <col min="8413" max="8414" width="3.42578125" style="39" customWidth="1"/>
    <col min="8415" max="8452" width="3.5703125" style="39" customWidth="1"/>
    <col min="8453" max="8643" width="7.5703125" style="39"/>
    <col min="8644" max="8644" width="1.5703125" style="39" customWidth="1"/>
    <col min="8645" max="8648" width="3.5703125" style="39" customWidth="1"/>
    <col min="8649" max="8652" width="5.42578125" style="39" customWidth="1"/>
    <col min="8653" max="8668" width="4" style="39" customWidth="1"/>
    <col min="8669" max="8670" width="3.42578125" style="39" customWidth="1"/>
    <col min="8671" max="8708" width="3.5703125" style="39" customWidth="1"/>
    <col min="8709" max="8899" width="7.5703125" style="39"/>
    <col min="8900" max="8900" width="1.5703125" style="39" customWidth="1"/>
    <col min="8901" max="8904" width="3.5703125" style="39" customWidth="1"/>
    <col min="8905" max="8908" width="5.42578125" style="39" customWidth="1"/>
    <col min="8909" max="8924" width="4" style="39" customWidth="1"/>
    <col min="8925" max="8926" width="3.42578125" style="39" customWidth="1"/>
    <col min="8927" max="8964" width="3.5703125" style="39" customWidth="1"/>
    <col min="8965" max="9155" width="7.5703125" style="39"/>
    <col min="9156" max="9156" width="1.5703125" style="39" customWidth="1"/>
    <col min="9157" max="9160" width="3.5703125" style="39" customWidth="1"/>
    <col min="9161" max="9164" width="5.42578125" style="39" customWidth="1"/>
    <col min="9165" max="9180" width="4" style="39" customWidth="1"/>
    <col min="9181" max="9182" width="3.42578125" style="39" customWidth="1"/>
    <col min="9183" max="9220" width="3.5703125" style="39" customWidth="1"/>
    <col min="9221" max="9411" width="7.5703125" style="39"/>
    <col min="9412" max="9412" width="1.5703125" style="39" customWidth="1"/>
    <col min="9413" max="9416" width="3.5703125" style="39" customWidth="1"/>
    <col min="9417" max="9420" width="5.42578125" style="39" customWidth="1"/>
    <col min="9421" max="9436" width="4" style="39" customWidth="1"/>
    <col min="9437" max="9438" width="3.42578125" style="39" customWidth="1"/>
    <col min="9439" max="9476" width="3.5703125" style="39" customWidth="1"/>
    <col min="9477" max="9667" width="7.5703125" style="39"/>
    <col min="9668" max="9668" width="1.5703125" style="39" customWidth="1"/>
    <col min="9669" max="9672" width="3.5703125" style="39" customWidth="1"/>
    <col min="9673" max="9676" width="5.42578125" style="39" customWidth="1"/>
    <col min="9677" max="9692" width="4" style="39" customWidth="1"/>
    <col min="9693" max="9694" width="3.42578125" style="39" customWidth="1"/>
    <col min="9695" max="9732" width="3.5703125" style="39" customWidth="1"/>
    <col min="9733" max="9923" width="7.5703125" style="39"/>
    <col min="9924" max="9924" width="1.5703125" style="39" customWidth="1"/>
    <col min="9925" max="9928" width="3.5703125" style="39" customWidth="1"/>
    <col min="9929" max="9932" width="5.42578125" style="39" customWidth="1"/>
    <col min="9933" max="9948" width="4" style="39" customWidth="1"/>
    <col min="9949" max="9950" width="3.42578125" style="39" customWidth="1"/>
    <col min="9951" max="9988" width="3.5703125" style="39" customWidth="1"/>
    <col min="9989" max="10179" width="7.5703125" style="39"/>
    <col min="10180" max="10180" width="1.5703125" style="39" customWidth="1"/>
    <col min="10181" max="10184" width="3.5703125" style="39" customWidth="1"/>
    <col min="10185" max="10188" width="5.42578125" style="39" customWidth="1"/>
    <col min="10189" max="10204" width="4" style="39" customWidth="1"/>
    <col min="10205" max="10206" width="3.42578125" style="39" customWidth="1"/>
    <col min="10207" max="10244" width="3.5703125" style="39" customWidth="1"/>
    <col min="10245" max="10435" width="7.5703125" style="39"/>
    <col min="10436" max="10436" width="1.5703125" style="39" customWidth="1"/>
    <col min="10437" max="10440" width="3.5703125" style="39" customWidth="1"/>
    <col min="10441" max="10444" width="5.42578125" style="39" customWidth="1"/>
    <col min="10445" max="10460" width="4" style="39" customWidth="1"/>
    <col min="10461" max="10462" width="3.42578125" style="39" customWidth="1"/>
    <col min="10463" max="10500" width="3.5703125" style="39" customWidth="1"/>
    <col min="10501" max="10691" width="7.5703125" style="39"/>
    <col min="10692" max="10692" width="1.5703125" style="39" customWidth="1"/>
    <col min="10693" max="10696" width="3.5703125" style="39" customWidth="1"/>
    <col min="10697" max="10700" width="5.42578125" style="39" customWidth="1"/>
    <col min="10701" max="10716" width="4" style="39" customWidth="1"/>
    <col min="10717" max="10718" width="3.42578125" style="39" customWidth="1"/>
    <col min="10719" max="10756" width="3.5703125" style="39" customWidth="1"/>
    <col min="10757" max="10947" width="7.5703125" style="39"/>
    <col min="10948" max="10948" width="1.5703125" style="39" customWidth="1"/>
    <col min="10949" max="10952" width="3.5703125" style="39" customWidth="1"/>
    <col min="10953" max="10956" width="5.42578125" style="39" customWidth="1"/>
    <col min="10957" max="10972" width="4" style="39" customWidth="1"/>
    <col min="10973" max="10974" width="3.42578125" style="39" customWidth="1"/>
    <col min="10975" max="11012" width="3.5703125" style="39" customWidth="1"/>
    <col min="11013" max="11203" width="7.5703125" style="39"/>
    <col min="11204" max="11204" width="1.5703125" style="39" customWidth="1"/>
    <col min="11205" max="11208" width="3.5703125" style="39" customWidth="1"/>
    <col min="11209" max="11212" width="5.42578125" style="39" customWidth="1"/>
    <col min="11213" max="11228" width="4" style="39" customWidth="1"/>
    <col min="11229" max="11230" width="3.42578125" style="39" customWidth="1"/>
    <col min="11231" max="11268" width="3.5703125" style="39" customWidth="1"/>
    <col min="11269" max="11459" width="7.5703125" style="39"/>
    <col min="11460" max="11460" width="1.5703125" style="39" customWidth="1"/>
    <col min="11461" max="11464" width="3.5703125" style="39" customWidth="1"/>
    <col min="11465" max="11468" width="5.42578125" style="39" customWidth="1"/>
    <col min="11469" max="11484" width="4" style="39" customWidth="1"/>
    <col min="11485" max="11486" width="3.42578125" style="39" customWidth="1"/>
    <col min="11487" max="11524" width="3.5703125" style="39" customWidth="1"/>
    <col min="11525" max="11715" width="7.5703125" style="39"/>
    <col min="11716" max="11716" width="1.5703125" style="39" customWidth="1"/>
    <col min="11717" max="11720" width="3.5703125" style="39" customWidth="1"/>
    <col min="11721" max="11724" width="5.42578125" style="39" customWidth="1"/>
    <col min="11725" max="11740" width="4" style="39" customWidth="1"/>
    <col min="11741" max="11742" width="3.42578125" style="39" customWidth="1"/>
    <col min="11743" max="11780" width="3.5703125" style="39" customWidth="1"/>
    <col min="11781" max="11971" width="7.5703125" style="39"/>
    <col min="11972" max="11972" width="1.5703125" style="39" customWidth="1"/>
    <col min="11973" max="11976" width="3.5703125" style="39" customWidth="1"/>
    <col min="11977" max="11980" width="5.42578125" style="39" customWidth="1"/>
    <col min="11981" max="11996" width="4" style="39" customWidth="1"/>
    <col min="11997" max="11998" width="3.42578125" style="39" customWidth="1"/>
    <col min="11999" max="12036" width="3.5703125" style="39" customWidth="1"/>
    <col min="12037" max="12227" width="7.5703125" style="39"/>
    <col min="12228" max="12228" width="1.5703125" style="39" customWidth="1"/>
    <col min="12229" max="12232" width="3.5703125" style="39" customWidth="1"/>
    <col min="12233" max="12236" width="5.42578125" style="39" customWidth="1"/>
    <col min="12237" max="12252" width="4" style="39" customWidth="1"/>
    <col min="12253" max="12254" width="3.42578125" style="39" customWidth="1"/>
    <col min="12255" max="12292" width="3.5703125" style="39" customWidth="1"/>
    <col min="12293" max="12483" width="7.5703125" style="39"/>
    <col min="12484" max="12484" width="1.5703125" style="39" customWidth="1"/>
    <col min="12485" max="12488" width="3.5703125" style="39" customWidth="1"/>
    <col min="12489" max="12492" width="5.42578125" style="39" customWidth="1"/>
    <col min="12493" max="12508" width="4" style="39" customWidth="1"/>
    <col min="12509" max="12510" width="3.42578125" style="39" customWidth="1"/>
    <col min="12511" max="12548" width="3.5703125" style="39" customWidth="1"/>
    <col min="12549" max="12739" width="7.5703125" style="39"/>
    <col min="12740" max="12740" width="1.5703125" style="39" customWidth="1"/>
    <col min="12741" max="12744" width="3.5703125" style="39" customWidth="1"/>
    <col min="12745" max="12748" width="5.42578125" style="39" customWidth="1"/>
    <col min="12749" max="12764" width="4" style="39" customWidth="1"/>
    <col min="12765" max="12766" width="3.42578125" style="39" customWidth="1"/>
    <col min="12767" max="12804" width="3.5703125" style="39" customWidth="1"/>
    <col min="12805" max="12995" width="7.5703125" style="39"/>
    <col min="12996" max="12996" width="1.5703125" style="39" customWidth="1"/>
    <col min="12997" max="13000" width="3.5703125" style="39" customWidth="1"/>
    <col min="13001" max="13004" width="5.42578125" style="39" customWidth="1"/>
    <col min="13005" max="13020" width="4" style="39" customWidth="1"/>
    <col min="13021" max="13022" width="3.42578125" style="39" customWidth="1"/>
    <col min="13023" max="13060" width="3.5703125" style="39" customWidth="1"/>
    <col min="13061" max="13251" width="7.5703125" style="39"/>
    <col min="13252" max="13252" width="1.5703125" style="39" customWidth="1"/>
    <col min="13253" max="13256" width="3.5703125" style="39" customWidth="1"/>
    <col min="13257" max="13260" width="5.42578125" style="39" customWidth="1"/>
    <col min="13261" max="13276" width="4" style="39" customWidth="1"/>
    <col min="13277" max="13278" width="3.42578125" style="39" customWidth="1"/>
    <col min="13279" max="13316" width="3.5703125" style="39" customWidth="1"/>
    <col min="13317" max="13507" width="7.5703125" style="39"/>
    <col min="13508" max="13508" width="1.5703125" style="39" customWidth="1"/>
    <col min="13509" max="13512" width="3.5703125" style="39" customWidth="1"/>
    <col min="13513" max="13516" width="5.42578125" style="39" customWidth="1"/>
    <col min="13517" max="13532" width="4" style="39" customWidth="1"/>
    <col min="13533" max="13534" width="3.42578125" style="39" customWidth="1"/>
    <col min="13535" max="13572" width="3.5703125" style="39" customWidth="1"/>
    <col min="13573" max="13763" width="7.5703125" style="39"/>
    <col min="13764" max="13764" width="1.5703125" style="39" customWidth="1"/>
    <col min="13765" max="13768" width="3.5703125" style="39" customWidth="1"/>
    <col min="13769" max="13772" width="5.42578125" style="39" customWidth="1"/>
    <col min="13773" max="13788" width="4" style="39" customWidth="1"/>
    <col min="13789" max="13790" width="3.42578125" style="39" customWidth="1"/>
    <col min="13791" max="13828" width="3.5703125" style="39" customWidth="1"/>
    <col min="13829" max="14019" width="7.5703125" style="39"/>
    <col min="14020" max="14020" width="1.5703125" style="39" customWidth="1"/>
    <col min="14021" max="14024" width="3.5703125" style="39" customWidth="1"/>
    <col min="14025" max="14028" width="5.42578125" style="39" customWidth="1"/>
    <col min="14029" max="14044" width="4" style="39" customWidth="1"/>
    <col min="14045" max="14046" width="3.42578125" style="39" customWidth="1"/>
    <col min="14047" max="14084" width="3.5703125" style="39" customWidth="1"/>
    <col min="14085" max="14275" width="7.5703125" style="39"/>
    <col min="14276" max="14276" width="1.5703125" style="39" customWidth="1"/>
    <col min="14277" max="14280" width="3.5703125" style="39" customWidth="1"/>
    <col min="14281" max="14284" width="5.42578125" style="39" customWidth="1"/>
    <col min="14285" max="14300" width="4" style="39" customWidth="1"/>
    <col min="14301" max="14302" width="3.42578125" style="39" customWidth="1"/>
    <col min="14303" max="14340" width="3.5703125" style="39" customWidth="1"/>
    <col min="14341" max="14531" width="7.5703125" style="39"/>
    <col min="14532" max="14532" width="1.5703125" style="39" customWidth="1"/>
    <col min="14533" max="14536" width="3.5703125" style="39" customWidth="1"/>
    <col min="14537" max="14540" width="5.42578125" style="39" customWidth="1"/>
    <col min="14541" max="14556" width="4" style="39" customWidth="1"/>
    <col min="14557" max="14558" width="3.42578125" style="39" customWidth="1"/>
    <col min="14559" max="14596" width="3.5703125" style="39" customWidth="1"/>
    <col min="14597" max="14787" width="7.5703125" style="39"/>
    <col min="14788" max="14788" width="1.5703125" style="39" customWidth="1"/>
    <col min="14789" max="14792" width="3.5703125" style="39" customWidth="1"/>
    <col min="14793" max="14796" width="5.42578125" style="39" customWidth="1"/>
    <col min="14797" max="14812" width="4" style="39" customWidth="1"/>
    <col min="14813" max="14814" width="3.42578125" style="39" customWidth="1"/>
    <col min="14815" max="14852" width="3.5703125" style="39" customWidth="1"/>
    <col min="14853" max="15043" width="7.5703125" style="39"/>
    <col min="15044" max="15044" width="1.5703125" style="39" customWidth="1"/>
    <col min="15045" max="15048" width="3.5703125" style="39" customWidth="1"/>
    <col min="15049" max="15052" width="5.42578125" style="39" customWidth="1"/>
    <col min="15053" max="15068" width="4" style="39" customWidth="1"/>
    <col min="15069" max="15070" width="3.42578125" style="39" customWidth="1"/>
    <col min="15071" max="15108" width="3.5703125" style="39" customWidth="1"/>
    <col min="15109" max="15299" width="7.5703125" style="39"/>
    <col min="15300" max="15300" width="1.5703125" style="39" customWidth="1"/>
    <col min="15301" max="15304" width="3.5703125" style="39" customWidth="1"/>
    <col min="15305" max="15308" width="5.42578125" style="39" customWidth="1"/>
    <col min="15309" max="15324" width="4" style="39" customWidth="1"/>
    <col min="15325" max="15326" width="3.42578125" style="39" customWidth="1"/>
    <col min="15327" max="15364" width="3.5703125" style="39" customWidth="1"/>
    <col min="15365" max="15555" width="7.5703125" style="39"/>
    <col min="15556" max="15556" width="1.5703125" style="39" customWidth="1"/>
    <col min="15557" max="15560" width="3.5703125" style="39" customWidth="1"/>
    <col min="15561" max="15564" width="5.42578125" style="39" customWidth="1"/>
    <col min="15565" max="15580" width="4" style="39" customWidth="1"/>
    <col min="15581" max="15582" width="3.42578125" style="39" customWidth="1"/>
    <col min="15583" max="15620" width="3.5703125" style="39" customWidth="1"/>
    <col min="15621" max="15811" width="7.5703125" style="39"/>
    <col min="15812" max="15812" width="1.5703125" style="39" customWidth="1"/>
    <col min="15813" max="15816" width="3.5703125" style="39" customWidth="1"/>
    <col min="15817" max="15820" width="5.42578125" style="39" customWidth="1"/>
    <col min="15821" max="15836" width="4" style="39" customWidth="1"/>
    <col min="15837" max="15838" width="3.42578125" style="39" customWidth="1"/>
    <col min="15839" max="15876" width="3.5703125" style="39" customWidth="1"/>
    <col min="15877" max="16067" width="7.5703125" style="39"/>
    <col min="16068" max="16068" width="1.5703125" style="39" customWidth="1"/>
    <col min="16069" max="16072" width="3.5703125" style="39" customWidth="1"/>
    <col min="16073" max="16076" width="5.42578125" style="39" customWidth="1"/>
    <col min="16077" max="16092" width="4" style="39" customWidth="1"/>
    <col min="16093" max="16094" width="3.42578125" style="39" customWidth="1"/>
    <col min="16095" max="16132" width="3.5703125" style="39" customWidth="1"/>
    <col min="16133" max="16384" width="7.5703125" style="39"/>
  </cols>
  <sheetData>
    <row r="1" spans="1:43" ht="22.5" customHeight="1">
      <c r="A1" s="327" t="s">
        <v>39</v>
      </c>
      <c r="B1" s="327"/>
      <c r="C1" s="327"/>
      <c r="D1" s="327"/>
      <c r="E1" s="327"/>
      <c r="F1" s="327"/>
      <c r="G1" s="327"/>
      <c r="H1" s="327"/>
      <c r="I1" s="327"/>
      <c r="J1" s="327"/>
      <c r="K1" s="327"/>
      <c r="L1" s="108" t="s">
        <v>115</v>
      </c>
      <c r="M1" s="108"/>
      <c r="N1" s="108"/>
      <c r="Q1" s="333" t="s">
        <v>86</v>
      </c>
      <c r="R1" s="333"/>
      <c r="S1" s="333"/>
      <c r="T1" s="333"/>
      <c r="U1" s="333"/>
      <c r="V1" s="333"/>
      <c r="W1" s="333"/>
      <c r="X1" s="109"/>
      <c r="AM1" s="208" t="s">
        <v>73</v>
      </c>
      <c r="AN1" s="209"/>
      <c r="AO1" s="210">
        <v>1</v>
      </c>
      <c r="AP1" s="141" t="s">
        <v>74</v>
      </c>
      <c r="AQ1" s="141">
        <v>1</v>
      </c>
    </row>
    <row r="2" spans="1:43" ht="22.5" customHeight="1">
      <c r="A2" s="327"/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109" t="s">
        <v>116</v>
      </c>
      <c r="M2" s="108"/>
      <c r="N2" s="109"/>
      <c r="P2" s="38"/>
      <c r="Q2" s="334">
        <v>42005</v>
      </c>
      <c r="R2" s="334"/>
      <c r="S2" s="334"/>
      <c r="T2" s="334"/>
      <c r="U2" s="334"/>
      <c r="V2" s="334"/>
      <c r="W2" s="334"/>
      <c r="X2" s="109" t="s">
        <v>118</v>
      </c>
      <c r="AC2" s="307">
        <v>42019</v>
      </c>
      <c r="AD2" s="307"/>
      <c r="AE2" s="307"/>
      <c r="AF2" s="307"/>
      <c r="AG2" s="307"/>
      <c r="AJ2" s="110"/>
    </row>
    <row r="3" spans="1:43" ht="22.5" customHeight="1">
      <c r="A3" s="328" t="s">
        <v>75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108" t="s">
        <v>117</v>
      </c>
      <c r="M3" s="108"/>
      <c r="N3" s="108"/>
      <c r="O3" s="108"/>
      <c r="P3" s="109"/>
      <c r="R3" s="238">
        <v>20</v>
      </c>
      <c r="S3" s="111" t="s">
        <v>76</v>
      </c>
      <c r="T3" s="238">
        <v>50</v>
      </c>
      <c r="U3" s="112" t="s">
        <v>77</v>
      </c>
      <c r="V3" s="108"/>
      <c r="Y3" s="108"/>
      <c r="Z3" s="108"/>
      <c r="AA3" s="108"/>
      <c r="AB3" s="108"/>
      <c r="AC3" s="108"/>
    </row>
    <row r="4" spans="1:43" ht="22.5" customHeight="1">
      <c r="A4" s="329" t="s">
        <v>87</v>
      </c>
      <c r="B4" s="329"/>
      <c r="C4" s="329"/>
      <c r="D4" s="329"/>
      <c r="E4" s="329"/>
      <c r="F4" s="329"/>
      <c r="G4" s="329"/>
      <c r="H4" s="329"/>
      <c r="I4" s="329"/>
      <c r="J4" s="329"/>
      <c r="K4" s="329"/>
      <c r="L4" s="108" t="s">
        <v>61</v>
      </c>
      <c r="M4" s="108"/>
      <c r="N4" s="108"/>
      <c r="O4" s="108"/>
      <c r="P4" s="108"/>
      <c r="Q4" s="108" t="s">
        <v>78</v>
      </c>
      <c r="R4" s="108"/>
      <c r="S4" s="108"/>
      <c r="T4" s="108"/>
      <c r="U4" s="108"/>
      <c r="V4" s="108"/>
      <c r="W4" s="108"/>
      <c r="X4" s="108"/>
      <c r="Y4" s="108" t="s">
        <v>79</v>
      </c>
      <c r="Z4" s="108"/>
      <c r="AA4" s="108"/>
      <c r="AB4" s="108"/>
      <c r="AC4" s="108"/>
    </row>
    <row r="5" spans="1:43" ht="22.5" customHeight="1">
      <c r="A5" s="113" t="s">
        <v>112</v>
      </c>
      <c r="B5" s="114"/>
      <c r="C5" s="114"/>
      <c r="D5" s="114"/>
      <c r="E5" s="38"/>
      <c r="F5" s="308" t="s">
        <v>84</v>
      </c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8"/>
      <c r="T5" s="308"/>
      <c r="U5" s="308"/>
      <c r="V5" s="308"/>
      <c r="W5" s="308"/>
      <c r="X5" s="308"/>
      <c r="Y5" s="308"/>
      <c r="Z5" s="107"/>
      <c r="AA5" s="107"/>
      <c r="AB5" s="107"/>
    </row>
    <row r="6" spans="1:43" ht="22.5" customHeight="1">
      <c r="A6" s="113" t="s">
        <v>20</v>
      </c>
      <c r="B6" s="114"/>
      <c r="C6" s="114"/>
      <c r="D6" s="114"/>
      <c r="G6" s="309" t="s">
        <v>121</v>
      </c>
      <c r="H6" s="309"/>
      <c r="I6" s="309"/>
      <c r="J6" s="309"/>
      <c r="K6" s="309"/>
      <c r="L6" s="309"/>
      <c r="M6" s="309"/>
      <c r="N6" s="309"/>
      <c r="O6" s="309"/>
      <c r="P6" s="113" t="s">
        <v>3</v>
      </c>
      <c r="Q6" s="114"/>
      <c r="R6" s="79"/>
      <c r="S6" s="38"/>
      <c r="T6" s="310" t="s">
        <v>85</v>
      </c>
      <c r="U6" s="310"/>
      <c r="V6" s="310"/>
      <c r="W6" s="310"/>
      <c r="X6" s="310"/>
      <c r="Y6" s="310"/>
      <c r="Z6" s="107"/>
      <c r="AA6" s="107"/>
      <c r="AB6" s="107"/>
    </row>
    <row r="7" spans="1:43" ht="22.5" customHeight="1">
      <c r="A7" s="113" t="s">
        <v>4</v>
      </c>
      <c r="B7" s="79"/>
      <c r="C7" s="330" t="s">
        <v>85</v>
      </c>
      <c r="D7" s="330"/>
      <c r="E7" s="330"/>
      <c r="F7" s="330"/>
      <c r="G7" s="330"/>
      <c r="H7" s="330"/>
      <c r="I7" s="330"/>
      <c r="J7" s="113" t="s">
        <v>29</v>
      </c>
      <c r="K7" s="113"/>
      <c r="M7" s="308">
        <v>123</v>
      </c>
      <c r="N7" s="308"/>
      <c r="O7" s="308"/>
      <c r="P7" s="308"/>
      <c r="Q7" s="308"/>
      <c r="R7" s="308"/>
      <c r="S7" s="331" t="s">
        <v>114</v>
      </c>
      <c r="T7" s="332"/>
      <c r="U7" s="309">
        <v>456</v>
      </c>
      <c r="V7" s="309"/>
      <c r="W7" s="309"/>
      <c r="X7" s="309"/>
      <c r="Y7" s="309"/>
      <c r="Z7" s="107"/>
      <c r="AA7" s="107"/>
    </row>
    <row r="8" spans="1:43" ht="22.5" customHeight="1">
      <c r="A8" s="116" t="s">
        <v>113</v>
      </c>
      <c r="B8" s="115"/>
      <c r="C8" s="311"/>
      <c r="D8" s="311"/>
      <c r="E8" s="239" t="s">
        <v>80</v>
      </c>
      <c r="F8" s="275"/>
      <c r="G8" s="275"/>
      <c r="H8" s="211" t="s">
        <v>51</v>
      </c>
      <c r="I8" s="211"/>
      <c r="J8" s="216"/>
      <c r="K8" s="38"/>
      <c r="L8" s="38"/>
      <c r="M8" s="241"/>
      <c r="N8" s="241"/>
      <c r="O8" s="211"/>
      <c r="P8" s="211"/>
      <c r="Q8" s="211"/>
      <c r="R8" s="38"/>
      <c r="S8" s="216"/>
      <c r="T8" s="206"/>
      <c r="U8" s="38"/>
      <c r="V8" s="211"/>
      <c r="W8" s="211"/>
      <c r="X8" s="211"/>
      <c r="Y8" s="211"/>
      <c r="Z8" s="107"/>
      <c r="AA8" s="107"/>
      <c r="AB8" s="107"/>
    </row>
    <row r="9" spans="1:43" ht="22.5" customHeight="1">
      <c r="A9" s="117" t="s">
        <v>81</v>
      </c>
      <c r="B9" s="117"/>
      <c r="C9" s="117"/>
      <c r="D9" s="117"/>
      <c r="E9" s="117"/>
      <c r="F9" s="116"/>
      <c r="G9" s="116"/>
      <c r="I9" s="116" t="s">
        <v>82</v>
      </c>
      <c r="J9" s="118"/>
      <c r="K9" s="79"/>
      <c r="M9" s="79"/>
      <c r="N9" s="116"/>
      <c r="P9" s="116" t="s">
        <v>83</v>
      </c>
      <c r="S9" s="207"/>
      <c r="T9" s="207"/>
      <c r="U9" s="207"/>
      <c r="V9" s="207"/>
      <c r="W9" s="207"/>
      <c r="X9" s="207"/>
      <c r="Y9" s="207"/>
      <c r="Z9" s="207"/>
      <c r="AA9" s="207"/>
      <c r="AB9" s="207"/>
      <c r="AC9" s="207"/>
    </row>
    <row r="10" spans="1:43" ht="9.9499999999999993" customHeight="1">
      <c r="A10" s="119"/>
      <c r="B10" s="119"/>
      <c r="C10" s="119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07"/>
      <c r="AA10" s="107"/>
      <c r="AB10" s="107"/>
    </row>
    <row r="11" spans="1:43" ht="21" customHeight="1">
      <c r="A11" s="116" t="s">
        <v>119</v>
      </c>
      <c r="B11" s="116"/>
      <c r="C11" s="116"/>
      <c r="D11" s="116"/>
      <c r="E11" s="113"/>
      <c r="F11" s="113"/>
      <c r="G11" s="335"/>
      <c r="H11" s="335"/>
      <c r="I11" s="335"/>
      <c r="J11" s="335"/>
      <c r="K11" s="335"/>
      <c r="L11" s="335"/>
      <c r="M11" s="335"/>
      <c r="N11" s="335"/>
      <c r="O11" s="113"/>
      <c r="P11" s="216" t="s">
        <v>50</v>
      </c>
      <c r="Q11" s="121"/>
      <c r="R11" s="114"/>
      <c r="S11" s="336"/>
      <c r="T11" s="336"/>
      <c r="U11" s="336"/>
      <c r="V11" s="336"/>
      <c r="W11" s="336"/>
      <c r="X11" s="336"/>
      <c r="Y11" s="336"/>
      <c r="Z11" s="107"/>
      <c r="AA11" s="107"/>
      <c r="AB11" s="115"/>
    </row>
    <row r="12" spans="1:43" ht="21" customHeight="1">
      <c r="A12" s="116" t="s">
        <v>119</v>
      </c>
      <c r="B12" s="116"/>
      <c r="C12" s="116"/>
      <c r="D12" s="116"/>
      <c r="E12" s="113"/>
      <c r="F12" s="113"/>
      <c r="G12" s="311"/>
      <c r="H12" s="311"/>
      <c r="I12" s="311"/>
      <c r="J12" s="311"/>
      <c r="K12" s="311"/>
      <c r="L12" s="311"/>
      <c r="M12" s="311"/>
      <c r="N12" s="311"/>
      <c r="O12" s="113"/>
      <c r="P12" s="216" t="s">
        <v>50</v>
      </c>
      <c r="Q12" s="121"/>
      <c r="R12" s="114"/>
      <c r="S12" s="337"/>
      <c r="T12" s="337"/>
      <c r="U12" s="337"/>
      <c r="V12" s="337"/>
      <c r="W12" s="337"/>
      <c r="X12" s="337"/>
      <c r="Y12" s="337"/>
      <c r="Z12" s="107"/>
      <c r="AA12" s="107"/>
      <c r="AB12" s="115"/>
    </row>
    <row r="13" spans="1:43" ht="20.100000000000001" customHeight="1">
      <c r="C13" s="80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106"/>
      <c r="Y13" s="106"/>
      <c r="Z13" s="107"/>
      <c r="AA13" s="107"/>
      <c r="AB13" s="107"/>
    </row>
    <row r="14" spans="1:43" ht="21" customHeight="1">
      <c r="A14" s="312" t="s">
        <v>17</v>
      </c>
      <c r="B14" s="313"/>
      <c r="C14" s="314"/>
      <c r="D14" s="315" t="s">
        <v>108</v>
      </c>
      <c r="E14" s="318" t="s">
        <v>40</v>
      </c>
      <c r="F14" s="319"/>
      <c r="G14" s="319"/>
      <c r="H14" s="319"/>
      <c r="I14" s="319"/>
      <c r="J14" s="319"/>
      <c r="K14" s="319"/>
      <c r="L14" s="319"/>
      <c r="M14" s="319"/>
      <c r="N14" s="319"/>
      <c r="O14" s="319"/>
      <c r="P14" s="319"/>
      <c r="Q14" s="319"/>
      <c r="R14" s="319"/>
      <c r="S14" s="319"/>
      <c r="T14" s="319"/>
      <c r="U14" s="319"/>
      <c r="V14" s="319"/>
      <c r="W14" s="319"/>
      <c r="X14" s="319"/>
      <c r="Y14" s="319"/>
      <c r="Z14" s="319"/>
      <c r="AA14" s="319"/>
      <c r="AB14" s="320"/>
      <c r="AC14" s="264" t="s">
        <v>41</v>
      </c>
      <c r="AD14" s="264"/>
      <c r="AE14" s="264"/>
      <c r="AF14" s="264"/>
      <c r="AG14" s="264"/>
      <c r="AH14" s="264"/>
      <c r="AI14" s="280" t="s">
        <v>14</v>
      </c>
      <c r="AJ14" s="281"/>
      <c r="AK14" s="281"/>
      <c r="AL14" s="282"/>
      <c r="AM14" s="264" t="s">
        <v>111</v>
      </c>
      <c r="AN14" s="264"/>
      <c r="AO14" s="264"/>
      <c r="AP14" s="264"/>
    </row>
    <row r="15" spans="1:43" ht="21" customHeight="1">
      <c r="A15" s="321" t="s">
        <v>18</v>
      </c>
      <c r="B15" s="322"/>
      <c r="C15" s="323"/>
      <c r="D15" s="316"/>
      <c r="E15" s="318" t="s">
        <v>46</v>
      </c>
      <c r="F15" s="319"/>
      <c r="G15" s="319"/>
      <c r="H15" s="319"/>
      <c r="I15" s="319"/>
      <c r="J15" s="319"/>
      <c r="K15" s="319"/>
      <c r="L15" s="319"/>
      <c r="M15" s="319"/>
      <c r="N15" s="319"/>
      <c r="O15" s="319"/>
      <c r="P15" s="320"/>
      <c r="Q15" s="318" t="s">
        <v>47</v>
      </c>
      <c r="R15" s="319"/>
      <c r="S15" s="319"/>
      <c r="T15" s="319"/>
      <c r="U15" s="319"/>
      <c r="V15" s="319"/>
      <c r="W15" s="319"/>
      <c r="X15" s="319"/>
      <c r="Y15" s="319"/>
      <c r="Z15" s="319"/>
      <c r="AA15" s="319"/>
      <c r="AB15" s="320"/>
      <c r="AC15" s="264"/>
      <c r="AD15" s="264"/>
      <c r="AE15" s="264"/>
      <c r="AF15" s="264"/>
      <c r="AG15" s="264"/>
      <c r="AH15" s="264"/>
      <c r="AI15" s="283"/>
      <c r="AJ15" s="284"/>
      <c r="AK15" s="284"/>
      <c r="AL15" s="285"/>
      <c r="AM15" s="264"/>
      <c r="AN15" s="264"/>
      <c r="AO15" s="264"/>
      <c r="AP15" s="264"/>
    </row>
    <row r="16" spans="1:43" ht="21" customHeight="1">
      <c r="A16" s="324" t="s">
        <v>48</v>
      </c>
      <c r="B16" s="325"/>
      <c r="C16" s="326"/>
      <c r="D16" s="317"/>
      <c r="E16" s="318">
        <v>1</v>
      </c>
      <c r="F16" s="319"/>
      <c r="G16" s="319"/>
      <c r="H16" s="318">
        <v>2</v>
      </c>
      <c r="I16" s="319"/>
      <c r="J16" s="320"/>
      <c r="K16" s="274">
        <v>3</v>
      </c>
      <c r="L16" s="275"/>
      <c r="M16" s="276"/>
      <c r="N16" s="274">
        <v>4</v>
      </c>
      <c r="O16" s="275"/>
      <c r="P16" s="276"/>
      <c r="Q16" s="318">
        <v>1</v>
      </c>
      <c r="R16" s="319"/>
      <c r="S16" s="320"/>
      <c r="T16" s="319">
        <v>2</v>
      </c>
      <c r="U16" s="319"/>
      <c r="V16" s="319"/>
      <c r="W16" s="274">
        <v>3</v>
      </c>
      <c r="X16" s="275"/>
      <c r="Y16" s="276"/>
      <c r="Z16" s="274">
        <v>4</v>
      </c>
      <c r="AA16" s="275"/>
      <c r="AB16" s="276"/>
      <c r="AC16" s="274" t="s">
        <v>109</v>
      </c>
      <c r="AD16" s="275"/>
      <c r="AE16" s="276"/>
      <c r="AF16" s="274" t="s">
        <v>110</v>
      </c>
      <c r="AG16" s="275"/>
      <c r="AH16" s="276"/>
      <c r="AI16" s="286"/>
      <c r="AJ16" s="287"/>
      <c r="AK16" s="287"/>
      <c r="AL16" s="288"/>
      <c r="AM16" s="264"/>
      <c r="AN16" s="264"/>
      <c r="AO16" s="264"/>
      <c r="AP16" s="264"/>
    </row>
    <row r="17" spans="1:42" ht="21" customHeight="1">
      <c r="A17" s="253">
        <v>2.5</v>
      </c>
      <c r="B17" s="254"/>
      <c r="C17" s="255"/>
      <c r="D17" s="213" t="s">
        <v>42</v>
      </c>
      <c r="E17" s="298">
        <v>2.5</v>
      </c>
      <c r="F17" s="299"/>
      <c r="G17" s="299"/>
      <c r="H17" s="298">
        <v>2.5</v>
      </c>
      <c r="I17" s="299"/>
      <c r="J17" s="299"/>
      <c r="K17" s="298">
        <v>2.5</v>
      </c>
      <c r="L17" s="299"/>
      <c r="M17" s="299"/>
      <c r="N17" s="298">
        <v>2.5</v>
      </c>
      <c r="O17" s="299"/>
      <c r="P17" s="299"/>
      <c r="Q17" s="298">
        <v>2.5</v>
      </c>
      <c r="R17" s="299"/>
      <c r="S17" s="299"/>
      <c r="T17" s="298">
        <v>2.5</v>
      </c>
      <c r="U17" s="299"/>
      <c r="V17" s="299"/>
      <c r="W17" s="298">
        <v>2.5</v>
      </c>
      <c r="X17" s="299"/>
      <c r="Y17" s="299"/>
      <c r="Z17" s="298">
        <v>2.5</v>
      </c>
      <c r="AA17" s="299"/>
      <c r="AB17" s="304"/>
      <c r="AC17" s="277">
        <f>AVERAGE(E17:P17)</f>
        <v>2.5</v>
      </c>
      <c r="AD17" s="277"/>
      <c r="AE17" s="277"/>
      <c r="AF17" s="277">
        <f>AVERAGE(Q17:AB17)</f>
        <v>2.5</v>
      </c>
      <c r="AG17" s="277"/>
      <c r="AH17" s="277"/>
      <c r="AI17" s="289">
        <f>MAX(_xlfn.STDEV.S(E17:P17),_xlfn.STDEV.S(E18:P18),_xlfn.STDEV.S(E19:P19),_xlfn.STDEV.S(Q17:AB17),_xlfn.STDEV.S(Q18:AB18),_xlfn.STDEV.S(Q19:AB19))/SQRT(4)</f>
        <v>0</v>
      </c>
      <c r="AJ17" s="290"/>
      <c r="AK17" s="290"/>
      <c r="AL17" s="291"/>
      <c r="AM17" s="265">
        <f>MAX(AC17:AH19)-A17</f>
        <v>0</v>
      </c>
      <c r="AN17" s="266"/>
      <c r="AO17" s="266"/>
      <c r="AP17" s="267"/>
    </row>
    <row r="18" spans="1:42" ht="21" customHeight="1">
      <c r="A18" s="256"/>
      <c r="B18" s="257"/>
      <c r="C18" s="258"/>
      <c r="D18" s="215" t="s">
        <v>43</v>
      </c>
      <c r="E18" s="300">
        <v>2.5</v>
      </c>
      <c r="F18" s="301"/>
      <c r="G18" s="301"/>
      <c r="H18" s="300">
        <v>2.5</v>
      </c>
      <c r="I18" s="301"/>
      <c r="J18" s="301"/>
      <c r="K18" s="300">
        <v>2.5</v>
      </c>
      <c r="L18" s="301"/>
      <c r="M18" s="301"/>
      <c r="N18" s="300">
        <v>2.5</v>
      </c>
      <c r="O18" s="301"/>
      <c r="P18" s="301"/>
      <c r="Q18" s="300">
        <v>2.5</v>
      </c>
      <c r="R18" s="301"/>
      <c r="S18" s="301"/>
      <c r="T18" s="300">
        <v>2.5</v>
      </c>
      <c r="U18" s="301"/>
      <c r="V18" s="301"/>
      <c r="W18" s="300">
        <v>2.5</v>
      </c>
      <c r="X18" s="301"/>
      <c r="Y18" s="301"/>
      <c r="Z18" s="300">
        <v>2.5</v>
      </c>
      <c r="AA18" s="301"/>
      <c r="AB18" s="305"/>
      <c r="AC18" s="278">
        <f t="shared" ref="AC18:AC19" si="0">AVERAGE(E18:P18)</f>
        <v>2.5</v>
      </c>
      <c r="AD18" s="278"/>
      <c r="AE18" s="278"/>
      <c r="AF18" s="278">
        <f t="shared" ref="AF18:AF19" si="1">AVERAGE(Q18:AB18)</f>
        <v>2.5</v>
      </c>
      <c r="AG18" s="278"/>
      <c r="AH18" s="278"/>
      <c r="AI18" s="292"/>
      <c r="AJ18" s="293"/>
      <c r="AK18" s="293"/>
      <c r="AL18" s="294"/>
      <c r="AM18" s="268"/>
      <c r="AN18" s="269"/>
      <c r="AO18" s="269"/>
      <c r="AP18" s="270"/>
    </row>
    <row r="19" spans="1:42" ht="21" customHeight="1">
      <c r="A19" s="256"/>
      <c r="B19" s="257"/>
      <c r="C19" s="258"/>
      <c r="D19" s="214" t="s">
        <v>44</v>
      </c>
      <c r="E19" s="302">
        <v>2.5</v>
      </c>
      <c r="F19" s="303"/>
      <c r="G19" s="303"/>
      <c r="H19" s="302">
        <v>2.5</v>
      </c>
      <c r="I19" s="303"/>
      <c r="J19" s="303"/>
      <c r="K19" s="302">
        <v>2.5</v>
      </c>
      <c r="L19" s="303"/>
      <c r="M19" s="303"/>
      <c r="N19" s="302">
        <v>2.5</v>
      </c>
      <c r="O19" s="303"/>
      <c r="P19" s="303"/>
      <c r="Q19" s="302">
        <v>2.5</v>
      </c>
      <c r="R19" s="303"/>
      <c r="S19" s="303"/>
      <c r="T19" s="302">
        <v>2.5</v>
      </c>
      <c r="U19" s="303"/>
      <c r="V19" s="303"/>
      <c r="W19" s="302">
        <v>2.5</v>
      </c>
      <c r="X19" s="303"/>
      <c r="Y19" s="303"/>
      <c r="Z19" s="302">
        <v>2.5</v>
      </c>
      <c r="AA19" s="303"/>
      <c r="AB19" s="306"/>
      <c r="AC19" s="279">
        <f t="shared" si="0"/>
        <v>2.5</v>
      </c>
      <c r="AD19" s="279"/>
      <c r="AE19" s="279"/>
      <c r="AF19" s="279">
        <f t="shared" si="1"/>
        <v>2.5</v>
      </c>
      <c r="AG19" s="279"/>
      <c r="AH19" s="279"/>
      <c r="AI19" s="295"/>
      <c r="AJ19" s="296"/>
      <c r="AK19" s="296"/>
      <c r="AL19" s="297"/>
      <c r="AM19" s="271"/>
      <c r="AN19" s="272"/>
      <c r="AO19" s="272"/>
      <c r="AP19" s="273"/>
    </row>
    <row r="20" spans="1:42" ht="21" customHeight="1">
      <c r="A20" s="253">
        <v>5.0999999999999996</v>
      </c>
      <c r="B20" s="254"/>
      <c r="C20" s="255"/>
      <c r="D20" s="213" t="s">
        <v>42</v>
      </c>
      <c r="E20" s="262">
        <v>5.0999999999999996</v>
      </c>
      <c r="F20" s="263"/>
      <c r="G20" s="263"/>
      <c r="H20" s="262">
        <v>5.0999999999999996</v>
      </c>
      <c r="I20" s="263"/>
      <c r="J20" s="263"/>
      <c r="K20" s="262">
        <v>5.0999999999999996</v>
      </c>
      <c r="L20" s="263"/>
      <c r="M20" s="263"/>
      <c r="N20" s="262">
        <v>5.0999999999999996</v>
      </c>
      <c r="O20" s="263"/>
      <c r="P20" s="263"/>
      <c r="Q20" s="262">
        <v>5.0999999999999996</v>
      </c>
      <c r="R20" s="263"/>
      <c r="S20" s="263"/>
      <c r="T20" s="262">
        <v>5.0999999999999996</v>
      </c>
      <c r="U20" s="263"/>
      <c r="V20" s="263"/>
      <c r="W20" s="262">
        <v>5.0999999999999996</v>
      </c>
      <c r="X20" s="263"/>
      <c r="Y20" s="263"/>
      <c r="Z20" s="262">
        <v>5.0999999999999996</v>
      </c>
      <c r="AA20" s="263"/>
      <c r="AB20" s="263"/>
      <c r="AC20" s="243">
        <f>AVERAGE(E20:P20)</f>
        <v>5.0999999999999996</v>
      </c>
      <c r="AD20" s="244"/>
      <c r="AE20" s="244"/>
      <c r="AF20" s="243">
        <f>AVERAGE(Q20:AB20)</f>
        <v>5.0999999999999996</v>
      </c>
      <c r="AG20" s="244"/>
      <c r="AH20" s="244"/>
      <c r="AI20" s="289">
        <f t="shared" ref="AI20" si="2">MAX(_xlfn.STDEV.S(E20:P20),_xlfn.STDEV.S(E21:P21),_xlfn.STDEV.S(E22:P22),_xlfn.STDEV.S(Q20:AB20),_xlfn.STDEV.S(Q21:AB21),_xlfn.STDEV.S(Q22:AB22))/SQRT(4)</f>
        <v>0</v>
      </c>
      <c r="AJ20" s="290"/>
      <c r="AK20" s="290"/>
      <c r="AL20" s="291"/>
      <c r="AM20" s="265">
        <f t="shared" ref="AM20" si="3">MAX(AC20:AH22)-A20</f>
        <v>0</v>
      </c>
      <c r="AN20" s="266"/>
      <c r="AO20" s="266"/>
      <c r="AP20" s="267"/>
    </row>
    <row r="21" spans="1:42" ht="21" customHeight="1">
      <c r="A21" s="256"/>
      <c r="B21" s="257"/>
      <c r="C21" s="258"/>
      <c r="D21" s="215" t="s">
        <v>43</v>
      </c>
      <c r="E21" s="245">
        <v>5.0999999999999996</v>
      </c>
      <c r="F21" s="246"/>
      <c r="G21" s="246"/>
      <c r="H21" s="245">
        <v>5.0999999999999996</v>
      </c>
      <c r="I21" s="246"/>
      <c r="J21" s="246"/>
      <c r="K21" s="245">
        <v>5.0999999999999996</v>
      </c>
      <c r="L21" s="246"/>
      <c r="M21" s="246"/>
      <c r="N21" s="245">
        <v>5.0999999999999996</v>
      </c>
      <c r="O21" s="246"/>
      <c r="P21" s="246"/>
      <c r="Q21" s="245">
        <v>5.0999999999999996</v>
      </c>
      <c r="R21" s="246"/>
      <c r="S21" s="246"/>
      <c r="T21" s="245">
        <v>5.0999999999999996</v>
      </c>
      <c r="U21" s="246"/>
      <c r="V21" s="246"/>
      <c r="W21" s="245">
        <v>5.0999999999999996</v>
      </c>
      <c r="X21" s="246"/>
      <c r="Y21" s="246"/>
      <c r="Z21" s="245">
        <v>5.0999999999999996</v>
      </c>
      <c r="AA21" s="246"/>
      <c r="AB21" s="246"/>
      <c r="AC21" s="247">
        <f t="shared" ref="AC21:AC22" si="4">AVERAGE(E21:P21)</f>
        <v>5.0999999999999996</v>
      </c>
      <c r="AD21" s="248"/>
      <c r="AE21" s="248"/>
      <c r="AF21" s="247">
        <f t="shared" ref="AF21:AF22" si="5">AVERAGE(Q21:AB21)</f>
        <v>5.0999999999999996</v>
      </c>
      <c r="AG21" s="248"/>
      <c r="AH21" s="248"/>
      <c r="AI21" s="292"/>
      <c r="AJ21" s="293"/>
      <c r="AK21" s="293"/>
      <c r="AL21" s="294"/>
      <c r="AM21" s="268"/>
      <c r="AN21" s="269"/>
      <c r="AO21" s="269"/>
      <c r="AP21" s="270"/>
    </row>
    <row r="22" spans="1:42" ht="21" customHeight="1">
      <c r="A22" s="259"/>
      <c r="B22" s="260"/>
      <c r="C22" s="261"/>
      <c r="D22" s="214" t="s">
        <v>44</v>
      </c>
      <c r="E22" s="249">
        <v>5.0999999999999996</v>
      </c>
      <c r="F22" s="250"/>
      <c r="G22" s="250"/>
      <c r="H22" s="249">
        <v>5.0999999999999996</v>
      </c>
      <c r="I22" s="250"/>
      <c r="J22" s="250"/>
      <c r="K22" s="249">
        <v>5.0999999999999996</v>
      </c>
      <c r="L22" s="250"/>
      <c r="M22" s="250"/>
      <c r="N22" s="249">
        <v>5.0999999999999996</v>
      </c>
      <c r="O22" s="250"/>
      <c r="P22" s="250"/>
      <c r="Q22" s="249">
        <v>5.0999999999999996</v>
      </c>
      <c r="R22" s="250"/>
      <c r="S22" s="250"/>
      <c r="T22" s="249">
        <v>5.0999999999999996</v>
      </c>
      <c r="U22" s="250"/>
      <c r="V22" s="250"/>
      <c r="W22" s="249">
        <v>5.0999999999999996</v>
      </c>
      <c r="X22" s="250"/>
      <c r="Y22" s="250"/>
      <c r="Z22" s="249">
        <v>5.0999999999999996</v>
      </c>
      <c r="AA22" s="250"/>
      <c r="AB22" s="250"/>
      <c r="AC22" s="251">
        <f t="shared" si="4"/>
        <v>5.0999999999999996</v>
      </c>
      <c r="AD22" s="252"/>
      <c r="AE22" s="252"/>
      <c r="AF22" s="251">
        <f t="shared" si="5"/>
        <v>5.0999999999999996</v>
      </c>
      <c r="AG22" s="252"/>
      <c r="AH22" s="252"/>
      <c r="AI22" s="295"/>
      <c r="AJ22" s="296"/>
      <c r="AK22" s="296"/>
      <c r="AL22" s="297"/>
      <c r="AM22" s="271"/>
      <c r="AN22" s="272"/>
      <c r="AO22" s="272"/>
      <c r="AP22" s="273"/>
    </row>
    <row r="23" spans="1:42" ht="21" customHeight="1">
      <c r="A23" s="253">
        <v>7.7</v>
      </c>
      <c r="B23" s="254"/>
      <c r="C23" s="255"/>
      <c r="D23" s="213" t="s">
        <v>42</v>
      </c>
      <c r="E23" s="262">
        <v>7.7</v>
      </c>
      <c r="F23" s="263"/>
      <c r="G23" s="263"/>
      <c r="H23" s="262">
        <v>7.7</v>
      </c>
      <c r="I23" s="263"/>
      <c r="J23" s="263"/>
      <c r="K23" s="262">
        <v>7.7</v>
      </c>
      <c r="L23" s="263"/>
      <c r="M23" s="263"/>
      <c r="N23" s="262">
        <v>7.7</v>
      </c>
      <c r="O23" s="263"/>
      <c r="P23" s="263"/>
      <c r="Q23" s="262">
        <v>7.7</v>
      </c>
      <c r="R23" s="263"/>
      <c r="S23" s="263"/>
      <c r="T23" s="262">
        <v>7.7</v>
      </c>
      <c r="U23" s="263"/>
      <c r="V23" s="263"/>
      <c r="W23" s="262">
        <v>7.7</v>
      </c>
      <c r="X23" s="263"/>
      <c r="Y23" s="263"/>
      <c r="Z23" s="262">
        <v>7.7</v>
      </c>
      <c r="AA23" s="263"/>
      <c r="AB23" s="263"/>
      <c r="AC23" s="243">
        <f>AVERAGE(E23:P23)</f>
        <v>7.7</v>
      </c>
      <c r="AD23" s="244"/>
      <c r="AE23" s="244"/>
      <c r="AF23" s="243">
        <f>AVERAGE(Q23:AB23)</f>
        <v>7.7</v>
      </c>
      <c r="AG23" s="244"/>
      <c r="AH23" s="244"/>
      <c r="AI23" s="289">
        <f t="shared" ref="AI23" si="6">MAX(_xlfn.STDEV.S(E23:P23),_xlfn.STDEV.S(E24:P24),_xlfn.STDEV.S(E25:P25),_xlfn.STDEV.S(Q23:AB23),_xlfn.STDEV.S(Q24:AB24),_xlfn.STDEV.S(Q25:AB25))/SQRT(4)</f>
        <v>0</v>
      </c>
      <c r="AJ23" s="290"/>
      <c r="AK23" s="290"/>
      <c r="AL23" s="291"/>
      <c r="AM23" s="265">
        <f t="shared" ref="AM23" si="7">MAX(AC23:AH25)-A23</f>
        <v>0</v>
      </c>
      <c r="AN23" s="266"/>
      <c r="AO23" s="266"/>
      <c r="AP23" s="267"/>
    </row>
    <row r="24" spans="1:42" ht="21" customHeight="1">
      <c r="A24" s="256"/>
      <c r="B24" s="257"/>
      <c r="C24" s="258"/>
      <c r="D24" s="215" t="s">
        <v>43</v>
      </c>
      <c r="E24" s="245">
        <v>7.7</v>
      </c>
      <c r="F24" s="246"/>
      <c r="G24" s="246"/>
      <c r="H24" s="245">
        <v>7.7</v>
      </c>
      <c r="I24" s="246"/>
      <c r="J24" s="246"/>
      <c r="K24" s="245">
        <v>7.7</v>
      </c>
      <c r="L24" s="246"/>
      <c r="M24" s="246"/>
      <c r="N24" s="245">
        <v>7.7</v>
      </c>
      <c r="O24" s="246"/>
      <c r="P24" s="246"/>
      <c r="Q24" s="245">
        <v>7.7</v>
      </c>
      <c r="R24" s="246"/>
      <c r="S24" s="246"/>
      <c r="T24" s="245">
        <v>7.7</v>
      </c>
      <c r="U24" s="246"/>
      <c r="V24" s="246"/>
      <c r="W24" s="245">
        <v>7.7</v>
      </c>
      <c r="X24" s="246"/>
      <c r="Y24" s="246"/>
      <c r="Z24" s="245">
        <v>7.7</v>
      </c>
      <c r="AA24" s="246"/>
      <c r="AB24" s="246"/>
      <c r="AC24" s="247">
        <f t="shared" ref="AC24:AC25" si="8">AVERAGE(E24:P24)</f>
        <v>7.7</v>
      </c>
      <c r="AD24" s="248"/>
      <c r="AE24" s="248"/>
      <c r="AF24" s="243">
        <f t="shared" ref="AF24:AF25" si="9">AVERAGE(Q24:AB24)</f>
        <v>7.7</v>
      </c>
      <c r="AG24" s="244"/>
      <c r="AH24" s="244"/>
      <c r="AI24" s="292"/>
      <c r="AJ24" s="293"/>
      <c r="AK24" s="293"/>
      <c r="AL24" s="294"/>
      <c r="AM24" s="268"/>
      <c r="AN24" s="269"/>
      <c r="AO24" s="269"/>
      <c r="AP24" s="270"/>
    </row>
    <row r="25" spans="1:42" ht="21" customHeight="1">
      <c r="A25" s="259"/>
      <c r="B25" s="260"/>
      <c r="C25" s="261"/>
      <c r="D25" s="214" t="s">
        <v>44</v>
      </c>
      <c r="E25" s="249">
        <v>7.7</v>
      </c>
      <c r="F25" s="250"/>
      <c r="G25" s="250"/>
      <c r="H25" s="249">
        <v>7.7</v>
      </c>
      <c r="I25" s="250"/>
      <c r="J25" s="250"/>
      <c r="K25" s="249">
        <v>7.7</v>
      </c>
      <c r="L25" s="250"/>
      <c r="M25" s="250"/>
      <c r="N25" s="249">
        <v>7.7</v>
      </c>
      <c r="O25" s="250"/>
      <c r="P25" s="250"/>
      <c r="Q25" s="249">
        <v>7.7</v>
      </c>
      <c r="R25" s="250"/>
      <c r="S25" s="250"/>
      <c r="T25" s="249">
        <v>7.7</v>
      </c>
      <c r="U25" s="250"/>
      <c r="V25" s="250"/>
      <c r="W25" s="249">
        <v>7.7</v>
      </c>
      <c r="X25" s="250"/>
      <c r="Y25" s="250"/>
      <c r="Z25" s="249">
        <v>7.7</v>
      </c>
      <c r="AA25" s="250"/>
      <c r="AB25" s="250"/>
      <c r="AC25" s="251">
        <f t="shared" si="8"/>
        <v>7.7</v>
      </c>
      <c r="AD25" s="252"/>
      <c r="AE25" s="252"/>
      <c r="AF25" s="243">
        <f t="shared" si="9"/>
        <v>7.7</v>
      </c>
      <c r="AG25" s="244"/>
      <c r="AH25" s="244"/>
      <c r="AI25" s="295"/>
      <c r="AJ25" s="296"/>
      <c r="AK25" s="296"/>
      <c r="AL25" s="297"/>
      <c r="AM25" s="271"/>
      <c r="AN25" s="272"/>
      <c r="AO25" s="272"/>
      <c r="AP25" s="273"/>
    </row>
    <row r="26" spans="1:42" ht="21" customHeight="1">
      <c r="A26" s="253">
        <v>10</v>
      </c>
      <c r="B26" s="254"/>
      <c r="C26" s="255"/>
      <c r="D26" s="213" t="s">
        <v>42</v>
      </c>
      <c r="E26" s="262">
        <v>10</v>
      </c>
      <c r="F26" s="263"/>
      <c r="G26" s="263"/>
      <c r="H26" s="262">
        <v>10</v>
      </c>
      <c r="I26" s="263"/>
      <c r="J26" s="263"/>
      <c r="K26" s="262">
        <v>10</v>
      </c>
      <c r="L26" s="263"/>
      <c r="M26" s="263"/>
      <c r="N26" s="262">
        <v>10</v>
      </c>
      <c r="O26" s="263"/>
      <c r="P26" s="263"/>
      <c r="Q26" s="262">
        <v>10</v>
      </c>
      <c r="R26" s="263"/>
      <c r="S26" s="263"/>
      <c r="T26" s="262">
        <v>10</v>
      </c>
      <c r="U26" s="263"/>
      <c r="V26" s="263"/>
      <c r="W26" s="262">
        <v>10</v>
      </c>
      <c r="X26" s="263"/>
      <c r="Y26" s="263"/>
      <c r="Z26" s="262">
        <v>10</v>
      </c>
      <c r="AA26" s="263"/>
      <c r="AB26" s="263"/>
      <c r="AC26" s="243">
        <f>AVERAGE(E26:P26)</f>
        <v>10</v>
      </c>
      <c r="AD26" s="244"/>
      <c r="AE26" s="244"/>
      <c r="AF26" s="243">
        <f>AVERAGE(Q26:AB26)</f>
        <v>10</v>
      </c>
      <c r="AG26" s="244"/>
      <c r="AH26" s="244"/>
      <c r="AI26" s="289">
        <f t="shared" ref="AI26" si="10">MAX(_xlfn.STDEV.S(E26:P26),_xlfn.STDEV.S(E27:P27),_xlfn.STDEV.S(E28:P28),_xlfn.STDEV.S(Q26:AB26),_xlfn.STDEV.S(Q27:AB27),_xlfn.STDEV.S(Q28:AB28))/SQRT(4)</f>
        <v>0</v>
      </c>
      <c r="AJ26" s="290"/>
      <c r="AK26" s="290"/>
      <c r="AL26" s="291"/>
      <c r="AM26" s="265">
        <f t="shared" ref="AM26" si="11">MAX(AC26:AH28)-A26</f>
        <v>0</v>
      </c>
      <c r="AN26" s="266"/>
      <c r="AO26" s="266"/>
      <c r="AP26" s="267"/>
    </row>
    <row r="27" spans="1:42" ht="21" customHeight="1">
      <c r="A27" s="256"/>
      <c r="B27" s="257"/>
      <c r="C27" s="258"/>
      <c r="D27" s="215" t="s">
        <v>43</v>
      </c>
      <c r="E27" s="245">
        <v>10</v>
      </c>
      <c r="F27" s="246"/>
      <c r="G27" s="246"/>
      <c r="H27" s="245">
        <v>10</v>
      </c>
      <c r="I27" s="246"/>
      <c r="J27" s="246"/>
      <c r="K27" s="245">
        <v>10</v>
      </c>
      <c r="L27" s="246"/>
      <c r="M27" s="246"/>
      <c r="N27" s="245">
        <v>10</v>
      </c>
      <c r="O27" s="246"/>
      <c r="P27" s="246"/>
      <c r="Q27" s="245">
        <v>10</v>
      </c>
      <c r="R27" s="246"/>
      <c r="S27" s="246"/>
      <c r="T27" s="245">
        <v>10</v>
      </c>
      <c r="U27" s="246"/>
      <c r="V27" s="246"/>
      <c r="W27" s="245">
        <v>10</v>
      </c>
      <c r="X27" s="246"/>
      <c r="Y27" s="246"/>
      <c r="Z27" s="245">
        <v>10</v>
      </c>
      <c r="AA27" s="246"/>
      <c r="AB27" s="246"/>
      <c r="AC27" s="247">
        <f t="shared" ref="AC27:AC28" si="12">AVERAGE(E27:P27)</f>
        <v>10</v>
      </c>
      <c r="AD27" s="248"/>
      <c r="AE27" s="248"/>
      <c r="AF27" s="247">
        <f t="shared" ref="AF27:AF28" si="13">AVERAGE(Q27:AB27)</f>
        <v>10</v>
      </c>
      <c r="AG27" s="248"/>
      <c r="AH27" s="248"/>
      <c r="AI27" s="292"/>
      <c r="AJ27" s="293"/>
      <c r="AK27" s="293"/>
      <c r="AL27" s="294"/>
      <c r="AM27" s="268"/>
      <c r="AN27" s="269"/>
      <c r="AO27" s="269"/>
      <c r="AP27" s="270"/>
    </row>
    <row r="28" spans="1:42" ht="21" customHeight="1">
      <c r="A28" s="259"/>
      <c r="B28" s="260"/>
      <c r="C28" s="261"/>
      <c r="D28" s="214" t="s">
        <v>44</v>
      </c>
      <c r="E28" s="249">
        <v>10</v>
      </c>
      <c r="F28" s="250"/>
      <c r="G28" s="250"/>
      <c r="H28" s="249">
        <v>10</v>
      </c>
      <c r="I28" s="250"/>
      <c r="J28" s="250"/>
      <c r="K28" s="249">
        <v>10</v>
      </c>
      <c r="L28" s="250"/>
      <c r="M28" s="250"/>
      <c r="N28" s="249">
        <v>10</v>
      </c>
      <c r="O28" s="250"/>
      <c r="P28" s="250"/>
      <c r="Q28" s="249">
        <v>10</v>
      </c>
      <c r="R28" s="250"/>
      <c r="S28" s="250"/>
      <c r="T28" s="249">
        <v>10</v>
      </c>
      <c r="U28" s="250"/>
      <c r="V28" s="250"/>
      <c r="W28" s="249">
        <v>10</v>
      </c>
      <c r="X28" s="250"/>
      <c r="Y28" s="250"/>
      <c r="Z28" s="249">
        <v>10</v>
      </c>
      <c r="AA28" s="250"/>
      <c r="AB28" s="250"/>
      <c r="AC28" s="251">
        <f t="shared" si="12"/>
        <v>10</v>
      </c>
      <c r="AD28" s="252"/>
      <c r="AE28" s="252"/>
      <c r="AF28" s="251">
        <f t="shared" si="13"/>
        <v>10</v>
      </c>
      <c r="AG28" s="252"/>
      <c r="AH28" s="252"/>
      <c r="AI28" s="295"/>
      <c r="AJ28" s="296"/>
      <c r="AK28" s="296"/>
      <c r="AL28" s="297"/>
      <c r="AM28" s="271"/>
      <c r="AN28" s="272"/>
      <c r="AO28" s="272"/>
      <c r="AP28" s="273"/>
    </row>
    <row r="29" spans="1:42" ht="21" customHeight="1">
      <c r="A29" s="256">
        <v>12.9</v>
      </c>
      <c r="B29" s="257"/>
      <c r="C29" s="258"/>
      <c r="D29" s="213" t="s">
        <v>42</v>
      </c>
      <c r="E29" s="262">
        <v>12.9</v>
      </c>
      <c r="F29" s="263"/>
      <c r="G29" s="263"/>
      <c r="H29" s="262">
        <v>12.9</v>
      </c>
      <c r="I29" s="263"/>
      <c r="J29" s="263"/>
      <c r="K29" s="262">
        <v>12.9</v>
      </c>
      <c r="L29" s="263"/>
      <c r="M29" s="263"/>
      <c r="N29" s="262">
        <v>12.9</v>
      </c>
      <c r="O29" s="263"/>
      <c r="P29" s="263"/>
      <c r="Q29" s="262">
        <v>12.9</v>
      </c>
      <c r="R29" s="263"/>
      <c r="S29" s="263"/>
      <c r="T29" s="262">
        <v>12.9</v>
      </c>
      <c r="U29" s="263"/>
      <c r="V29" s="263"/>
      <c r="W29" s="262">
        <v>12.9</v>
      </c>
      <c r="X29" s="263"/>
      <c r="Y29" s="263"/>
      <c r="Z29" s="262">
        <v>12.9</v>
      </c>
      <c r="AA29" s="263"/>
      <c r="AB29" s="263"/>
      <c r="AC29" s="243">
        <f>AVERAGE(E29:P29)</f>
        <v>12.9</v>
      </c>
      <c r="AD29" s="244"/>
      <c r="AE29" s="244"/>
      <c r="AF29" s="243">
        <f>AVERAGE(Q29:AB29)</f>
        <v>12.9</v>
      </c>
      <c r="AG29" s="244"/>
      <c r="AH29" s="244"/>
      <c r="AI29" s="289">
        <f t="shared" ref="AI29" si="14">MAX(_xlfn.STDEV.S(E29:P29),_xlfn.STDEV.S(E30:P30),_xlfn.STDEV.S(E31:P31),_xlfn.STDEV.S(Q29:AB29),_xlfn.STDEV.S(Q30:AB30),_xlfn.STDEV.S(Q31:AB31))/SQRT(4)</f>
        <v>0</v>
      </c>
      <c r="AJ29" s="290"/>
      <c r="AK29" s="290"/>
      <c r="AL29" s="291"/>
      <c r="AM29" s="265">
        <f t="shared" ref="AM29" si="15">MAX(AC29:AH31)-A29</f>
        <v>0</v>
      </c>
      <c r="AN29" s="266"/>
      <c r="AO29" s="266"/>
      <c r="AP29" s="267"/>
    </row>
    <row r="30" spans="1:42" ht="21" customHeight="1">
      <c r="A30" s="256"/>
      <c r="B30" s="257"/>
      <c r="C30" s="258"/>
      <c r="D30" s="215" t="s">
        <v>43</v>
      </c>
      <c r="E30" s="245">
        <v>12.9</v>
      </c>
      <c r="F30" s="246"/>
      <c r="G30" s="246"/>
      <c r="H30" s="245">
        <v>12.9</v>
      </c>
      <c r="I30" s="246"/>
      <c r="J30" s="246"/>
      <c r="K30" s="245">
        <v>12.9</v>
      </c>
      <c r="L30" s="246"/>
      <c r="M30" s="246"/>
      <c r="N30" s="245">
        <v>12.9</v>
      </c>
      <c r="O30" s="246"/>
      <c r="P30" s="246"/>
      <c r="Q30" s="245">
        <v>12.9</v>
      </c>
      <c r="R30" s="246"/>
      <c r="S30" s="246"/>
      <c r="T30" s="245">
        <v>12.9</v>
      </c>
      <c r="U30" s="246"/>
      <c r="V30" s="246"/>
      <c r="W30" s="245">
        <v>12.9</v>
      </c>
      <c r="X30" s="246"/>
      <c r="Y30" s="246"/>
      <c r="Z30" s="245">
        <v>12.9</v>
      </c>
      <c r="AA30" s="246"/>
      <c r="AB30" s="246"/>
      <c r="AC30" s="247">
        <f t="shared" ref="AC30:AC31" si="16">AVERAGE(E30:P30)</f>
        <v>12.9</v>
      </c>
      <c r="AD30" s="248"/>
      <c r="AE30" s="248"/>
      <c r="AF30" s="247">
        <f t="shared" ref="AF30:AF31" si="17">AVERAGE(Q30:AB30)</f>
        <v>12.9</v>
      </c>
      <c r="AG30" s="248"/>
      <c r="AH30" s="248"/>
      <c r="AI30" s="292"/>
      <c r="AJ30" s="293"/>
      <c r="AK30" s="293"/>
      <c r="AL30" s="294"/>
      <c r="AM30" s="268"/>
      <c r="AN30" s="269"/>
      <c r="AO30" s="269"/>
      <c r="AP30" s="270"/>
    </row>
    <row r="31" spans="1:42" ht="21" customHeight="1">
      <c r="A31" s="259"/>
      <c r="B31" s="260"/>
      <c r="C31" s="261"/>
      <c r="D31" s="214" t="s">
        <v>44</v>
      </c>
      <c r="E31" s="249">
        <v>12.9</v>
      </c>
      <c r="F31" s="250"/>
      <c r="G31" s="250"/>
      <c r="H31" s="249">
        <v>12.9</v>
      </c>
      <c r="I31" s="250"/>
      <c r="J31" s="250"/>
      <c r="K31" s="249">
        <v>12.9</v>
      </c>
      <c r="L31" s="250"/>
      <c r="M31" s="250"/>
      <c r="N31" s="249">
        <v>12.9</v>
      </c>
      <c r="O31" s="250"/>
      <c r="P31" s="250"/>
      <c r="Q31" s="249">
        <v>12.9</v>
      </c>
      <c r="R31" s="250"/>
      <c r="S31" s="250"/>
      <c r="T31" s="249">
        <v>12.9</v>
      </c>
      <c r="U31" s="250"/>
      <c r="V31" s="250"/>
      <c r="W31" s="249">
        <v>12.9</v>
      </c>
      <c r="X31" s="250"/>
      <c r="Y31" s="250"/>
      <c r="Z31" s="249">
        <v>12.9</v>
      </c>
      <c r="AA31" s="250"/>
      <c r="AB31" s="250"/>
      <c r="AC31" s="251">
        <f t="shared" si="16"/>
        <v>12.9</v>
      </c>
      <c r="AD31" s="252"/>
      <c r="AE31" s="252"/>
      <c r="AF31" s="251">
        <f t="shared" si="17"/>
        <v>12.9</v>
      </c>
      <c r="AG31" s="252"/>
      <c r="AH31" s="252"/>
      <c r="AI31" s="295"/>
      <c r="AJ31" s="296"/>
      <c r="AK31" s="296"/>
      <c r="AL31" s="297"/>
      <c r="AM31" s="271"/>
      <c r="AN31" s="272"/>
      <c r="AO31" s="272"/>
      <c r="AP31" s="273"/>
    </row>
    <row r="32" spans="1:42" ht="21" customHeight="1">
      <c r="A32" s="253">
        <v>15</v>
      </c>
      <c r="B32" s="254"/>
      <c r="C32" s="255"/>
      <c r="D32" s="213" t="s">
        <v>42</v>
      </c>
      <c r="E32" s="262">
        <v>15</v>
      </c>
      <c r="F32" s="263"/>
      <c r="G32" s="263"/>
      <c r="H32" s="262">
        <v>15</v>
      </c>
      <c r="I32" s="263"/>
      <c r="J32" s="263"/>
      <c r="K32" s="262">
        <v>15</v>
      </c>
      <c r="L32" s="263"/>
      <c r="M32" s="263"/>
      <c r="N32" s="262">
        <v>15</v>
      </c>
      <c r="O32" s="263"/>
      <c r="P32" s="263"/>
      <c r="Q32" s="262">
        <v>15</v>
      </c>
      <c r="R32" s="263"/>
      <c r="S32" s="263"/>
      <c r="T32" s="262">
        <v>15</v>
      </c>
      <c r="U32" s="263"/>
      <c r="V32" s="263"/>
      <c r="W32" s="262">
        <v>15</v>
      </c>
      <c r="X32" s="263"/>
      <c r="Y32" s="263"/>
      <c r="Z32" s="262">
        <v>15</v>
      </c>
      <c r="AA32" s="263"/>
      <c r="AB32" s="263"/>
      <c r="AC32" s="243">
        <f>AVERAGE(E32:P32)</f>
        <v>15</v>
      </c>
      <c r="AD32" s="244"/>
      <c r="AE32" s="244"/>
      <c r="AF32" s="243">
        <f>AVERAGE(Q32:AB32)</f>
        <v>15</v>
      </c>
      <c r="AG32" s="244"/>
      <c r="AH32" s="244"/>
      <c r="AI32" s="289">
        <f t="shared" ref="AI32" si="18">MAX(_xlfn.STDEV.S(E32:P32),_xlfn.STDEV.S(E33:P33),_xlfn.STDEV.S(E34:P34),_xlfn.STDEV.S(Q32:AB32),_xlfn.STDEV.S(Q33:AB33),_xlfn.STDEV.S(Q34:AB34))/SQRT(4)</f>
        <v>0</v>
      </c>
      <c r="AJ32" s="290"/>
      <c r="AK32" s="290"/>
      <c r="AL32" s="291"/>
      <c r="AM32" s="265">
        <f t="shared" ref="AM32" si="19">MAX(AC32:AH34)-A32</f>
        <v>0</v>
      </c>
      <c r="AN32" s="266"/>
      <c r="AO32" s="266"/>
      <c r="AP32" s="267"/>
    </row>
    <row r="33" spans="1:42" ht="21" customHeight="1">
      <c r="A33" s="256"/>
      <c r="B33" s="257"/>
      <c r="C33" s="258"/>
      <c r="D33" s="215" t="s">
        <v>43</v>
      </c>
      <c r="E33" s="245">
        <v>15</v>
      </c>
      <c r="F33" s="246"/>
      <c r="G33" s="246"/>
      <c r="H33" s="245">
        <v>15</v>
      </c>
      <c r="I33" s="246"/>
      <c r="J33" s="246"/>
      <c r="K33" s="245">
        <v>15</v>
      </c>
      <c r="L33" s="246"/>
      <c r="M33" s="246"/>
      <c r="N33" s="245">
        <v>15</v>
      </c>
      <c r="O33" s="246"/>
      <c r="P33" s="246"/>
      <c r="Q33" s="245">
        <v>15</v>
      </c>
      <c r="R33" s="246"/>
      <c r="S33" s="246"/>
      <c r="T33" s="245">
        <v>15</v>
      </c>
      <c r="U33" s="246"/>
      <c r="V33" s="246"/>
      <c r="W33" s="245">
        <v>15</v>
      </c>
      <c r="X33" s="246"/>
      <c r="Y33" s="246"/>
      <c r="Z33" s="245">
        <v>15</v>
      </c>
      <c r="AA33" s="246"/>
      <c r="AB33" s="246"/>
      <c r="AC33" s="247">
        <f t="shared" ref="AC33:AC34" si="20">AVERAGE(E33:P33)</f>
        <v>15</v>
      </c>
      <c r="AD33" s="248"/>
      <c r="AE33" s="248"/>
      <c r="AF33" s="247">
        <f t="shared" ref="AF33:AF34" si="21">AVERAGE(Q33:AB33)</f>
        <v>15</v>
      </c>
      <c r="AG33" s="248"/>
      <c r="AH33" s="248"/>
      <c r="AI33" s="292"/>
      <c r="AJ33" s="293"/>
      <c r="AK33" s="293"/>
      <c r="AL33" s="294"/>
      <c r="AM33" s="268"/>
      <c r="AN33" s="269"/>
      <c r="AO33" s="269"/>
      <c r="AP33" s="270"/>
    </row>
    <row r="34" spans="1:42" ht="21" customHeight="1">
      <c r="A34" s="259"/>
      <c r="B34" s="260"/>
      <c r="C34" s="261"/>
      <c r="D34" s="214" t="s">
        <v>44</v>
      </c>
      <c r="E34" s="249">
        <v>15</v>
      </c>
      <c r="F34" s="250"/>
      <c r="G34" s="250"/>
      <c r="H34" s="249">
        <v>15</v>
      </c>
      <c r="I34" s="250"/>
      <c r="J34" s="250"/>
      <c r="K34" s="249">
        <v>15</v>
      </c>
      <c r="L34" s="250"/>
      <c r="M34" s="250"/>
      <c r="N34" s="249">
        <v>15</v>
      </c>
      <c r="O34" s="250"/>
      <c r="P34" s="250"/>
      <c r="Q34" s="249">
        <v>15</v>
      </c>
      <c r="R34" s="250"/>
      <c r="S34" s="250"/>
      <c r="T34" s="249">
        <v>15</v>
      </c>
      <c r="U34" s="250"/>
      <c r="V34" s="250"/>
      <c r="W34" s="249">
        <v>15</v>
      </c>
      <c r="X34" s="250"/>
      <c r="Y34" s="250"/>
      <c r="Z34" s="249">
        <v>15</v>
      </c>
      <c r="AA34" s="250"/>
      <c r="AB34" s="250"/>
      <c r="AC34" s="251">
        <f t="shared" si="20"/>
        <v>15</v>
      </c>
      <c r="AD34" s="252"/>
      <c r="AE34" s="252"/>
      <c r="AF34" s="251">
        <f t="shared" si="21"/>
        <v>15</v>
      </c>
      <c r="AG34" s="252"/>
      <c r="AH34" s="252"/>
      <c r="AI34" s="295"/>
      <c r="AJ34" s="296"/>
      <c r="AK34" s="296"/>
      <c r="AL34" s="297"/>
      <c r="AM34" s="271"/>
      <c r="AN34" s="272"/>
      <c r="AO34" s="272"/>
      <c r="AP34" s="273"/>
    </row>
    <row r="35" spans="1:42" ht="21" customHeight="1">
      <c r="A35" s="253">
        <v>20.2</v>
      </c>
      <c r="B35" s="254"/>
      <c r="C35" s="255"/>
      <c r="D35" s="213" t="s">
        <v>42</v>
      </c>
      <c r="E35" s="262">
        <v>20.2</v>
      </c>
      <c r="F35" s="263"/>
      <c r="G35" s="263"/>
      <c r="H35" s="262">
        <v>20.2</v>
      </c>
      <c r="I35" s="263"/>
      <c r="J35" s="263"/>
      <c r="K35" s="262">
        <v>20.2</v>
      </c>
      <c r="L35" s="263"/>
      <c r="M35" s="263"/>
      <c r="N35" s="262">
        <v>20.2</v>
      </c>
      <c r="O35" s="263"/>
      <c r="P35" s="263"/>
      <c r="Q35" s="262">
        <v>20.2</v>
      </c>
      <c r="R35" s="263"/>
      <c r="S35" s="263"/>
      <c r="T35" s="262">
        <v>20.2</v>
      </c>
      <c r="U35" s="263"/>
      <c r="V35" s="263"/>
      <c r="W35" s="262">
        <v>20.2</v>
      </c>
      <c r="X35" s="263"/>
      <c r="Y35" s="263"/>
      <c r="Z35" s="262">
        <v>20.2</v>
      </c>
      <c r="AA35" s="263"/>
      <c r="AB35" s="263"/>
      <c r="AC35" s="243">
        <f>AVERAGE(E35:P35)</f>
        <v>20.2</v>
      </c>
      <c r="AD35" s="244"/>
      <c r="AE35" s="244"/>
      <c r="AF35" s="243">
        <f>AVERAGE(Q35:AB35)</f>
        <v>20.2</v>
      </c>
      <c r="AG35" s="244"/>
      <c r="AH35" s="244"/>
      <c r="AI35" s="289">
        <f t="shared" ref="AI35" si="22">MAX(_xlfn.STDEV.S(E35:P35),_xlfn.STDEV.S(E36:P36),_xlfn.STDEV.S(E37:P37),_xlfn.STDEV.S(Q35:AB35),_xlfn.STDEV.S(Q36:AB36),_xlfn.STDEV.S(Q37:AB37))/SQRT(4)</f>
        <v>0</v>
      </c>
      <c r="AJ35" s="290"/>
      <c r="AK35" s="290"/>
      <c r="AL35" s="291"/>
      <c r="AM35" s="265">
        <f t="shared" ref="AM35" si="23">MAX(AC35:AH37)-A35</f>
        <v>0</v>
      </c>
      <c r="AN35" s="266"/>
      <c r="AO35" s="266"/>
      <c r="AP35" s="267"/>
    </row>
    <row r="36" spans="1:42" ht="21" customHeight="1">
      <c r="A36" s="256"/>
      <c r="B36" s="257"/>
      <c r="C36" s="258"/>
      <c r="D36" s="215" t="s">
        <v>43</v>
      </c>
      <c r="E36" s="245">
        <v>20.2</v>
      </c>
      <c r="F36" s="246"/>
      <c r="G36" s="246"/>
      <c r="H36" s="245">
        <v>20.2</v>
      </c>
      <c r="I36" s="246"/>
      <c r="J36" s="246"/>
      <c r="K36" s="245">
        <v>20.2</v>
      </c>
      <c r="L36" s="246"/>
      <c r="M36" s="246"/>
      <c r="N36" s="245">
        <v>20.2</v>
      </c>
      <c r="O36" s="246"/>
      <c r="P36" s="246"/>
      <c r="Q36" s="245">
        <v>20.2</v>
      </c>
      <c r="R36" s="246"/>
      <c r="S36" s="246"/>
      <c r="T36" s="245">
        <v>20.2</v>
      </c>
      <c r="U36" s="246"/>
      <c r="V36" s="246"/>
      <c r="W36" s="245">
        <v>20.2</v>
      </c>
      <c r="X36" s="246"/>
      <c r="Y36" s="246"/>
      <c r="Z36" s="245">
        <v>20.2</v>
      </c>
      <c r="AA36" s="246"/>
      <c r="AB36" s="246"/>
      <c r="AC36" s="247">
        <f t="shared" ref="AC36:AC37" si="24">AVERAGE(E36:P36)</f>
        <v>20.2</v>
      </c>
      <c r="AD36" s="248"/>
      <c r="AE36" s="248"/>
      <c r="AF36" s="247">
        <f t="shared" ref="AF36:AF37" si="25">AVERAGE(Q36:AB36)</f>
        <v>20.2</v>
      </c>
      <c r="AG36" s="248"/>
      <c r="AH36" s="248"/>
      <c r="AI36" s="292"/>
      <c r="AJ36" s="293"/>
      <c r="AK36" s="293"/>
      <c r="AL36" s="294"/>
      <c r="AM36" s="268"/>
      <c r="AN36" s="269"/>
      <c r="AO36" s="269"/>
      <c r="AP36" s="270"/>
    </row>
    <row r="37" spans="1:42" ht="21" customHeight="1">
      <c r="A37" s="259"/>
      <c r="B37" s="260"/>
      <c r="C37" s="261"/>
      <c r="D37" s="214" t="s">
        <v>44</v>
      </c>
      <c r="E37" s="249">
        <v>20.2</v>
      </c>
      <c r="F37" s="250"/>
      <c r="G37" s="250"/>
      <c r="H37" s="249">
        <v>20.2</v>
      </c>
      <c r="I37" s="250"/>
      <c r="J37" s="250"/>
      <c r="K37" s="249">
        <v>20.2</v>
      </c>
      <c r="L37" s="250"/>
      <c r="M37" s="250"/>
      <c r="N37" s="249">
        <v>20.2</v>
      </c>
      <c r="O37" s="250"/>
      <c r="P37" s="250"/>
      <c r="Q37" s="249">
        <v>20.2</v>
      </c>
      <c r="R37" s="250"/>
      <c r="S37" s="250"/>
      <c r="T37" s="249">
        <v>20.2</v>
      </c>
      <c r="U37" s="250"/>
      <c r="V37" s="250"/>
      <c r="W37" s="249">
        <v>20.2</v>
      </c>
      <c r="X37" s="250"/>
      <c r="Y37" s="250"/>
      <c r="Z37" s="249">
        <v>20.2</v>
      </c>
      <c r="AA37" s="250"/>
      <c r="AB37" s="250"/>
      <c r="AC37" s="251">
        <f t="shared" si="24"/>
        <v>20.2</v>
      </c>
      <c r="AD37" s="252"/>
      <c r="AE37" s="252"/>
      <c r="AF37" s="251">
        <f t="shared" si="25"/>
        <v>20.2</v>
      </c>
      <c r="AG37" s="252"/>
      <c r="AH37" s="252"/>
      <c r="AI37" s="295"/>
      <c r="AJ37" s="296"/>
      <c r="AK37" s="296"/>
      <c r="AL37" s="297"/>
      <c r="AM37" s="271"/>
      <c r="AN37" s="272"/>
      <c r="AO37" s="272"/>
      <c r="AP37" s="273"/>
    </row>
    <row r="38" spans="1:42" ht="21" customHeight="1">
      <c r="A38" s="253">
        <v>22.8</v>
      </c>
      <c r="B38" s="254"/>
      <c r="C38" s="255"/>
      <c r="D38" s="213" t="s">
        <v>42</v>
      </c>
      <c r="E38" s="262">
        <v>22.8</v>
      </c>
      <c r="F38" s="263"/>
      <c r="G38" s="263"/>
      <c r="H38" s="262">
        <v>22.8</v>
      </c>
      <c r="I38" s="263"/>
      <c r="J38" s="263"/>
      <c r="K38" s="262">
        <v>22.8</v>
      </c>
      <c r="L38" s="263"/>
      <c r="M38" s="263"/>
      <c r="N38" s="262">
        <v>22.8</v>
      </c>
      <c r="O38" s="263"/>
      <c r="P38" s="263"/>
      <c r="Q38" s="262">
        <v>22.8</v>
      </c>
      <c r="R38" s="263"/>
      <c r="S38" s="263"/>
      <c r="T38" s="262">
        <v>22.8</v>
      </c>
      <c r="U38" s="263"/>
      <c r="V38" s="263"/>
      <c r="W38" s="262">
        <v>22.8</v>
      </c>
      <c r="X38" s="263"/>
      <c r="Y38" s="263"/>
      <c r="Z38" s="262">
        <v>22.8</v>
      </c>
      <c r="AA38" s="263"/>
      <c r="AB38" s="263"/>
      <c r="AC38" s="243">
        <f>AVERAGE(E38:P38)</f>
        <v>22.8</v>
      </c>
      <c r="AD38" s="244"/>
      <c r="AE38" s="244"/>
      <c r="AF38" s="243">
        <f>AVERAGE(Q38:AB38)</f>
        <v>22.8</v>
      </c>
      <c r="AG38" s="244"/>
      <c r="AH38" s="244"/>
      <c r="AI38" s="289">
        <f t="shared" ref="AI38" si="26">MAX(_xlfn.STDEV.S(E38:P38),_xlfn.STDEV.S(E39:P39),_xlfn.STDEV.S(E40:P40),_xlfn.STDEV.S(Q38:AB38),_xlfn.STDEV.S(Q39:AB39),_xlfn.STDEV.S(Q40:AB40))/SQRT(4)</f>
        <v>0</v>
      </c>
      <c r="AJ38" s="290"/>
      <c r="AK38" s="290"/>
      <c r="AL38" s="291"/>
      <c r="AM38" s="265">
        <f t="shared" ref="AM38" si="27">MAX(AC38:AH40)-A38</f>
        <v>0</v>
      </c>
      <c r="AN38" s="266"/>
      <c r="AO38" s="266"/>
      <c r="AP38" s="267"/>
    </row>
    <row r="39" spans="1:42" ht="21" customHeight="1">
      <c r="A39" s="256"/>
      <c r="B39" s="257"/>
      <c r="C39" s="258"/>
      <c r="D39" s="215" t="s">
        <v>43</v>
      </c>
      <c r="E39" s="245">
        <v>22.8</v>
      </c>
      <c r="F39" s="246"/>
      <c r="G39" s="246"/>
      <c r="H39" s="245">
        <v>22.8</v>
      </c>
      <c r="I39" s="246"/>
      <c r="J39" s="246"/>
      <c r="K39" s="245">
        <v>22.8</v>
      </c>
      <c r="L39" s="246"/>
      <c r="M39" s="246"/>
      <c r="N39" s="245">
        <v>22.8</v>
      </c>
      <c r="O39" s="246"/>
      <c r="P39" s="246"/>
      <c r="Q39" s="245">
        <v>22.8</v>
      </c>
      <c r="R39" s="246"/>
      <c r="S39" s="246"/>
      <c r="T39" s="245">
        <v>22.8</v>
      </c>
      <c r="U39" s="246"/>
      <c r="V39" s="246"/>
      <c r="W39" s="245">
        <v>22.8</v>
      </c>
      <c r="X39" s="246"/>
      <c r="Y39" s="246"/>
      <c r="Z39" s="245">
        <v>22.8</v>
      </c>
      <c r="AA39" s="246"/>
      <c r="AB39" s="246"/>
      <c r="AC39" s="247">
        <f t="shared" ref="AC39:AC40" si="28">AVERAGE(E39:P39)</f>
        <v>22.8</v>
      </c>
      <c r="AD39" s="248"/>
      <c r="AE39" s="248"/>
      <c r="AF39" s="247">
        <f t="shared" ref="AF39:AF40" si="29">AVERAGE(Q39:AB39)</f>
        <v>22.8</v>
      </c>
      <c r="AG39" s="248"/>
      <c r="AH39" s="248"/>
      <c r="AI39" s="292"/>
      <c r="AJ39" s="293"/>
      <c r="AK39" s="293"/>
      <c r="AL39" s="294"/>
      <c r="AM39" s="268"/>
      <c r="AN39" s="269"/>
      <c r="AO39" s="269"/>
      <c r="AP39" s="270"/>
    </row>
    <row r="40" spans="1:42" ht="21" customHeight="1">
      <c r="A40" s="256"/>
      <c r="B40" s="257"/>
      <c r="C40" s="258"/>
      <c r="D40" s="214" t="s">
        <v>44</v>
      </c>
      <c r="E40" s="249">
        <v>22.8</v>
      </c>
      <c r="F40" s="250"/>
      <c r="G40" s="250"/>
      <c r="H40" s="249">
        <v>22.8</v>
      </c>
      <c r="I40" s="250"/>
      <c r="J40" s="250"/>
      <c r="K40" s="249">
        <v>22.8</v>
      </c>
      <c r="L40" s="250"/>
      <c r="M40" s="250"/>
      <c r="N40" s="249">
        <v>22.8</v>
      </c>
      <c r="O40" s="250"/>
      <c r="P40" s="250"/>
      <c r="Q40" s="249">
        <v>22.8</v>
      </c>
      <c r="R40" s="250"/>
      <c r="S40" s="250"/>
      <c r="T40" s="249">
        <v>22.8</v>
      </c>
      <c r="U40" s="250"/>
      <c r="V40" s="250"/>
      <c r="W40" s="249">
        <v>22.8</v>
      </c>
      <c r="X40" s="250"/>
      <c r="Y40" s="250"/>
      <c r="Z40" s="249">
        <v>22.8</v>
      </c>
      <c r="AA40" s="250"/>
      <c r="AB40" s="250"/>
      <c r="AC40" s="251">
        <f t="shared" si="28"/>
        <v>22.8</v>
      </c>
      <c r="AD40" s="252"/>
      <c r="AE40" s="252"/>
      <c r="AF40" s="251">
        <f t="shared" si="29"/>
        <v>22.8</v>
      </c>
      <c r="AG40" s="252"/>
      <c r="AH40" s="252"/>
      <c r="AI40" s="295"/>
      <c r="AJ40" s="296"/>
      <c r="AK40" s="296"/>
      <c r="AL40" s="297"/>
      <c r="AM40" s="271"/>
      <c r="AN40" s="272"/>
      <c r="AO40" s="272"/>
      <c r="AP40" s="273"/>
    </row>
    <row r="41" spans="1:42" ht="21" customHeight="1">
      <c r="A41" s="253">
        <v>25</v>
      </c>
      <c r="B41" s="254"/>
      <c r="C41" s="255"/>
      <c r="D41" s="213" t="s">
        <v>42</v>
      </c>
      <c r="E41" s="262">
        <v>25</v>
      </c>
      <c r="F41" s="263"/>
      <c r="G41" s="263"/>
      <c r="H41" s="262">
        <v>25</v>
      </c>
      <c r="I41" s="263"/>
      <c r="J41" s="263"/>
      <c r="K41" s="262">
        <v>25</v>
      </c>
      <c r="L41" s="263"/>
      <c r="M41" s="263"/>
      <c r="N41" s="262">
        <v>25</v>
      </c>
      <c r="O41" s="263"/>
      <c r="P41" s="263"/>
      <c r="Q41" s="262">
        <v>25</v>
      </c>
      <c r="R41" s="263"/>
      <c r="S41" s="263"/>
      <c r="T41" s="262">
        <v>25</v>
      </c>
      <c r="U41" s="263"/>
      <c r="V41" s="263"/>
      <c r="W41" s="262">
        <v>25</v>
      </c>
      <c r="X41" s="263"/>
      <c r="Y41" s="263"/>
      <c r="Z41" s="262">
        <v>25</v>
      </c>
      <c r="AA41" s="263"/>
      <c r="AB41" s="263"/>
      <c r="AC41" s="243">
        <f>AVERAGE(E41:P41)</f>
        <v>25</v>
      </c>
      <c r="AD41" s="244"/>
      <c r="AE41" s="244"/>
      <c r="AF41" s="243">
        <f>AVERAGE(Q41:AB41)</f>
        <v>25</v>
      </c>
      <c r="AG41" s="244"/>
      <c r="AH41" s="244"/>
      <c r="AI41" s="289">
        <f t="shared" ref="AI41" si="30">MAX(_xlfn.STDEV.S(E41:P41),_xlfn.STDEV.S(E42:P42),_xlfn.STDEV.S(E43:P43),_xlfn.STDEV.S(Q41:AB41),_xlfn.STDEV.S(Q42:AB42),_xlfn.STDEV.S(Q43:AB43))/SQRT(4)</f>
        <v>0</v>
      </c>
      <c r="AJ41" s="290"/>
      <c r="AK41" s="290"/>
      <c r="AL41" s="291"/>
      <c r="AM41" s="265">
        <f t="shared" ref="AM41" si="31">MAX(AC41:AH43)-A41</f>
        <v>0</v>
      </c>
      <c r="AN41" s="266"/>
      <c r="AO41" s="266"/>
      <c r="AP41" s="267"/>
    </row>
    <row r="42" spans="1:42" ht="21" customHeight="1">
      <c r="A42" s="256"/>
      <c r="B42" s="257"/>
      <c r="C42" s="258"/>
      <c r="D42" s="215" t="s">
        <v>43</v>
      </c>
      <c r="E42" s="245">
        <v>25</v>
      </c>
      <c r="F42" s="246"/>
      <c r="G42" s="246"/>
      <c r="H42" s="245">
        <v>25</v>
      </c>
      <c r="I42" s="246"/>
      <c r="J42" s="246"/>
      <c r="K42" s="245">
        <v>25</v>
      </c>
      <c r="L42" s="246"/>
      <c r="M42" s="246"/>
      <c r="N42" s="245">
        <v>25</v>
      </c>
      <c r="O42" s="246"/>
      <c r="P42" s="246"/>
      <c r="Q42" s="245">
        <v>25</v>
      </c>
      <c r="R42" s="246"/>
      <c r="S42" s="246"/>
      <c r="T42" s="245">
        <v>25</v>
      </c>
      <c r="U42" s="246"/>
      <c r="V42" s="246"/>
      <c r="W42" s="245">
        <v>25</v>
      </c>
      <c r="X42" s="246"/>
      <c r="Y42" s="246"/>
      <c r="Z42" s="245">
        <v>25</v>
      </c>
      <c r="AA42" s="246"/>
      <c r="AB42" s="246"/>
      <c r="AC42" s="247">
        <f t="shared" ref="AC42:AC43" si="32">AVERAGE(E42:P42)</f>
        <v>25</v>
      </c>
      <c r="AD42" s="248"/>
      <c r="AE42" s="248"/>
      <c r="AF42" s="247">
        <f t="shared" ref="AF42:AF43" si="33">AVERAGE(Q42:AB42)</f>
        <v>25</v>
      </c>
      <c r="AG42" s="248"/>
      <c r="AH42" s="248"/>
      <c r="AI42" s="292"/>
      <c r="AJ42" s="293"/>
      <c r="AK42" s="293"/>
      <c r="AL42" s="294"/>
      <c r="AM42" s="268"/>
      <c r="AN42" s="269"/>
      <c r="AO42" s="269"/>
      <c r="AP42" s="270"/>
    </row>
    <row r="43" spans="1:42" ht="21" customHeight="1">
      <c r="A43" s="259"/>
      <c r="B43" s="260"/>
      <c r="C43" s="261"/>
      <c r="D43" s="214" t="s">
        <v>44</v>
      </c>
      <c r="E43" s="249">
        <v>25</v>
      </c>
      <c r="F43" s="250"/>
      <c r="G43" s="250"/>
      <c r="H43" s="249">
        <v>25</v>
      </c>
      <c r="I43" s="250"/>
      <c r="J43" s="250"/>
      <c r="K43" s="249">
        <v>25</v>
      </c>
      <c r="L43" s="250"/>
      <c r="M43" s="250"/>
      <c r="N43" s="249">
        <v>25</v>
      </c>
      <c r="O43" s="250"/>
      <c r="P43" s="250"/>
      <c r="Q43" s="249">
        <v>25</v>
      </c>
      <c r="R43" s="250"/>
      <c r="S43" s="250"/>
      <c r="T43" s="249">
        <v>25</v>
      </c>
      <c r="U43" s="250"/>
      <c r="V43" s="250"/>
      <c r="W43" s="249">
        <v>25</v>
      </c>
      <c r="X43" s="250"/>
      <c r="Y43" s="250"/>
      <c r="Z43" s="249">
        <v>25</v>
      </c>
      <c r="AA43" s="250"/>
      <c r="AB43" s="250"/>
      <c r="AC43" s="251">
        <f t="shared" si="32"/>
        <v>25</v>
      </c>
      <c r="AD43" s="252"/>
      <c r="AE43" s="252"/>
      <c r="AF43" s="251">
        <f t="shared" si="33"/>
        <v>25</v>
      </c>
      <c r="AG43" s="252"/>
      <c r="AH43" s="252"/>
      <c r="AI43" s="295"/>
      <c r="AJ43" s="296"/>
      <c r="AK43" s="296"/>
      <c r="AL43" s="297"/>
      <c r="AM43" s="271"/>
      <c r="AN43" s="272"/>
      <c r="AO43" s="272"/>
      <c r="AP43" s="273"/>
    </row>
    <row r="44" spans="1:42" ht="21" customHeight="1">
      <c r="A44" s="253">
        <v>30</v>
      </c>
      <c r="B44" s="254"/>
      <c r="C44" s="255"/>
      <c r="D44" s="213" t="s">
        <v>42</v>
      </c>
      <c r="E44" s="262">
        <v>30</v>
      </c>
      <c r="F44" s="263"/>
      <c r="G44" s="263"/>
      <c r="H44" s="262">
        <v>30</v>
      </c>
      <c r="I44" s="263"/>
      <c r="J44" s="263"/>
      <c r="K44" s="262">
        <v>30</v>
      </c>
      <c r="L44" s="263"/>
      <c r="M44" s="263"/>
      <c r="N44" s="262">
        <v>30</v>
      </c>
      <c r="O44" s="263"/>
      <c r="P44" s="263"/>
      <c r="Q44" s="262">
        <v>30</v>
      </c>
      <c r="R44" s="263"/>
      <c r="S44" s="263"/>
      <c r="T44" s="262">
        <v>30</v>
      </c>
      <c r="U44" s="263"/>
      <c r="V44" s="263"/>
      <c r="W44" s="262">
        <v>30</v>
      </c>
      <c r="X44" s="263"/>
      <c r="Y44" s="263"/>
      <c r="Z44" s="262">
        <v>30</v>
      </c>
      <c r="AA44" s="263"/>
      <c r="AB44" s="263"/>
      <c r="AC44" s="243">
        <f>AVERAGE(E44:P44)</f>
        <v>30</v>
      </c>
      <c r="AD44" s="244"/>
      <c r="AE44" s="244"/>
      <c r="AF44" s="243">
        <f>AVERAGE(Q44:AB44)</f>
        <v>30</v>
      </c>
      <c r="AG44" s="244"/>
      <c r="AH44" s="244"/>
      <c r="AI44" s="289">
        <f t="shared" ref="AI44" si="34">MAX(_xlfn.STDEV.S(E44:P44),_xlfn.STDEV.S(E45:P45),_xlfn.STDEV.S(E46:P46),_xlfn.STDEV.S(Q44:AB44),_xlfn.STDEV.S(Q45:AB45),_xlfn.STDEV.S(Q46:AB46))/SQRT(4)</f>
        <v>0</v>
      </c>
      <c r="AJ44" s="290"/>
      <c r="AK44" s="290"/>
      <c r="AL44" s="291"/>
      <c r="AM44" s="265">
        <f t="shared" ref="AM44" si="35">MAX(AC44:AH46)-A44</f>
        <v>0</v>
      </c>
      <c r="AN44" s="266"/>
      <c r="AO44" s="266"/>
      <c r="AP44" s="267"/>
    </row>
    <row r="45" spans="1:42" ht="21" customHeight="1">
      <c r="A45" s="256"/>
      <c r="B45" s="257"/>
      <c r="C45" s="258"/>
      <c r="D45" s="215" t="s">
        <v>43</v>
      </c>
      <c r="E45" s="245">
        <v>30</v>
      </c>
      <c r="F45" s="246"/>
      <c r="G45" s="246"/>
      <c r="H45" s="245">
        <v>30</v>
      </c>
      <c r="I45" s="246"/>
      <c r="J45" s="246"/>
      <c r="K45" s="245">
        <v>30</v>
      </c>
      <c r="L45" s="246"/>
      <c r="M45" s="246"/>
      <c r="N45" s="245">
        <v>30</v>
      </c>
      <c r="O45" s="246"/>
      <c r="P45" s="246"/>
      <c r="Q45" s="245">
        <v>30</v>
      </c>
      <c r="R45" s="246"/>
      <c r="S45" s="246"/>
      <c r="T45" s="245">
        <v>30</v>
      </c>
      <c r="U45" s="246"/>
      <c r="V45" s="246"/>
      <c r="W45" s="245">
        <v>30</v>
      </c>
      <c r="X45" s="246"/>
      <c r="Y45" s="246"/>
      <c r="Z45" s="245">
        <v>30</v>
      </c>
      <c r="AA45" s="246"/>
      <c r="AB45" s="246"/>
      <c r="AC45" s="247">
        <f t="shared" ref="AC45:AC46" si="36">AVERAGE(E45:P45)</f>
        <v>30</v>
      </c>
      <c r="AD45" s="248"/>
      <c r="AE45" s="248"/>
      <c r="AF45" s="247">
        <f t="shared" ref="AF45:AF46" si="37">AVERAGE(Q45:AB45)</f>
        <v>30</v>
      </c>
      <c r="AG45" s="248"/>
      <c r="AH45" s="248"/>
      <c r="AI45" s="292"/>
      <c r="AJ45" s="293"/>
      <c r="AK45" s="293"/>
      <c r="AL45" s="294"/>
      <c r="AM45" s="268"/>
      <c r="AN45" s="269"/>
      <c r="AO45" s="269"/>
      <c r="AP45" s="270"/>
    </row>
    <row r="46" spans="1:42" ht="21" customHeight="1">
      <c r="A46" s="259"/>
      <c r="B46" s="260"/>
      <c r="C46" s="261"/>
      <c r="D46" s="214" t="s">
        <v>44</v>
      </c>
      <c r="E46" s="249">
        <v>30</v>
      </c>
      <c r="F46" s="250"/>
      <c r="G46" s="250"/>
      <c r="H46" s="249">
        <v>30</v>
      </c>
      <c r="I46" s="250"/>
      <c r="J46" s="250"/>
      <c r="K46" s="249">
        <v>30</v>
      </c>
      <c r="L46" s="250"/>
      <c r="M46" s="250"/>
      <c r="N46" s="249">
        <v>30</v>
      </c>
      <c r="O46" s="250"/>
      <c r="P46" s="250"/>
      <c r="Q46" s="249">
        <v>30</v>
      </c>
      <c r="R46" s="250"/>
      <c r="S46" s="250"/>
      <c r="T46" s="249">
        <v>30</v>
      </c>
      <c r="U46" s="250"/>
      <c r="V46" s="250"/>
      <c r="W46" s="249">
        <v>30</v>
      </c>
      <c r="X46" s="250"/>
      <c r="Y46" s="250"/>
      <c r="Z46" s="249">
        <v>30</v>
      </c>
      <c r="AA46" s="250"/>
      <c r="AB46" s="250"/>
      <c r="AC46" s="251">
        <f t="shared" si="36"/>
        <v>30</v>
      </c>
      <c r="AD46" s="252"/>
      <c r="AE46" s="252"/>
      <c r="AF46" s="251">
        <f t="shared" si="37"/>
        <v>30</v>
      </c>
      <c r="AG46" s="252"/>
      <c r="AH46" s="252"/>
      <c r="AI46" s="295"/>
      <c r="AJ46" s="296"/>
      <c r="AK46" s="296"/>
      <c r="AL46" s="297"/>
      <c r="AM46" s="271"/>
      <c r="AN46" s="272"/>
      <c r="AO46" s="272"/>
      <c r="AP46" s="273"/>
    </row>
    <row r="47" spans="1:42" ht="21" customHeight="1">
      <c r="A47" s="253">
        <v>40</v>
      </c>
      <c r="B47" s="254"/>
      <c r="C47" s="255"/>
      <c r="D47" s="213" t="s">
        <v>42</v>
      </c>
      <c r="E47" s="262">
        <v>40</v>
      </c>
      <c r="F47" s="263"/>
      <c r="G47" s="263"/>
      <c r="H47" s="262">
        <v>40</v>
      </c>
      <c r="I47" s="263"/>
      <c r="J47" s="263"/>
      <c r="K47" s="262">
        <v>40</v>
      </c>
      <c r="L47" s="263"/>
      <c r="M47" s="263"/>
      <c r="N47" s="262">
        <v>40</v>
      </c>
      <c r="O47" s="263"/>
      <c r="P47" s="263"/>
      <c r="Q47" s="262">
        <v>40</v>
      </c>
      <c r="R47" s="263"/>
      <c r="S47" s="263"/>
      <c r="T47" s="262">
        <v>40</v>
      </c>
      <c r="U47" s="263"/>
      <c r="V47" s="263"/>
      <c r="W47" s="262">
        <v>40</v>
      </c>
      <c r="X47" s="263"/>
      <c r="Y47" s="263"/>
      <c r="Z47" s="262">
        <v>40</v>
      </c>
      <c r="AA47" s="263"/>
      <c r="AB47" s="263"/>
      <c r="AC47" s="243">
        <f>AVERAGE(E47:P47)</f>
        <v>40</v>
      </c>
      <c r="AD47" s="244"/>
      <c r="AE47" s="244"/>
      <c r="AF47" s="243">
        <f>AVERAGE(Q47:AB47)</f>
        <v>40</v>
      </c>
      <c r="AG47" s="244"/>
      <c r="AH47" s="244"/>
      <c r="AI47" s="289">
        <f t="shared" ref="AI47" si="38">MAX(_xlfn.STDEV.S(E47:P47),_xlfn.STDEV.S(E48:P48),_xlfn.STDEV.S(E49:P49),_xlfn.STDEV.S(Q47:AB47),_xlfn.STDEV.S(Q48:AB48),_xlfn.STDEV.S(Q49:AB49))/SQRT(4)</f>
        <v>0</v>
      </c>
      <c r="AJ47" s="290"/>
      <c r="AK47" s="290"/>
      <c r="AL47" s="291"/>
      <c r="AM47" s="265">
        <f t="shared" ref="AM47" si="39">MAX(AC47:AH49)-A47</f>
        <v>0</v>
      </c>
      <c r="AN47" s="266"/>
      <c r="AO47" s="266"/>
      <c r="AP47" s="267"/>
    </row>
    <row r="48" spans="1:42" ht="21" customHeight="1">
      <c r="A48" s="256"/>
      <c r="B48" s="257"/>
      <c r="C48" s="258"/>
      <c r="D48" s="215" t="s">
        <v>43</v>
      </c>
      <c r="E48" s="245">
        <v>40</v>
      </c>
      <c r="F48" s="246"/>
      <c r="G48" s="246"/>
      <c r="H48" s="245">
        <v>40</v>
      </c>
      <c r="I48" s="246"/>
      <c r="J48" s="246"/>
      <c r="K48" s="245">
        <v>40</v>
      </c>
      <c r="L48" s="246"/>
      <c r="M48" s="246"/>
      <c r="N48" s="245">
        <v>40</v>
      </c>
      <c r="O48" s="246"/>
      <c r="P48" s="246"/>
      <c r="Q48" s="245">
        <v>40</v>
      </c>
      <c r="R48" s="246"/>
      <c r="S48" s="246"/>
      <c r="T48" s="245">
        <v>40</v>
      </c>
      <c r="U48" s="246"/>
      <c r="V48" s="246"/>
      <c r="W48" s="245">
        <v>40</v>
      </c>
      <c r="X48" s="246"/>
      <c r="Y48" s="246"/>
      <c r="Z48" s="245">
        <v>40</v>
      </c>
      <c r="AA48" s="246"/>
      <c r="AB48" s="246"/>
      <c r="AC48" s="247">
        <f t="shared" ref="AC48:AC49" si="40">AVERAGE(E48:P48)</f>
        <v>40</v>
      </c>
      <c r="AD48" s="248"/>
      <c r="AE48" s="248"/>
      <c r="AF48" s="247">
        <f t="shared" ref="AF48:AF49" si="41">AVERAGE(Q48:AB48)</f>
        <v>40</v>
      </c>
      <c r="AG48" s="248"/>
      <c r="AH48" s="248"/>
      <c r="AI48" s="292"/>
      <c r="AJ48" s="293"/>
      <c r="AK48" s="293"/>
      <c r="AL48" s="294"/>
      <c r="AM48" s="268"/>
      <c r="AN48" s="269"/>
      <c r="AO48" s="269"/>
      <c r="AP48" s="270"/>
    </row>
    <row r="49" spans="1:42" ht="21" customHeight="1">
      <c r="A49" s="259"/>
      <c r="B49" s="260"/>
      <c r="C49" s="261"/>
      <c r="D49" s="214" t="s">
        <v>44</v>
      </c>
      <c r="E49" s="249">
        <v>40</v>
      </c>
      <c r="F49" s="250"/>
      <c r="G49" s="250"/>
      <c r="H49" s="249">
        <v>40</v>
      </c>
      <c r="I49" s="250"/>
      <c r="J49" s="250"/>
      <c r="K49" s="249">
        <v>40</v>
      </c>
      <c r="L49" s="250"/>
      <c r="M49" s="250"/>
      <c r="N49" s="249">
        <v>40</v>
      </c>
      <c r="O49" s="250"/>
      <c r="P49" s="250"/>
      <c r="Q49" s="249">
        <v>40</v>
      </c>
      <c r="R49" s="250"/>
      <c r="S49" s="250"/>
      <c r="T49" s="249">
        <v>40</v>
      </c>
      <c r="U49" s="250"/>
      <c r="V49" s="250"/>
      <c r="W49" s="249">
        <v>40</v>
      </c>
      <c r="X49" s="250"/>
      <c r="Y49" s="250"/>
      <c r="Z49" s="249">
        <v>40</v>
      </c>
      <c r="AA49" s="250"/>
      <c r="AB49" s="250"/>
      <c r="AC49" s="251">
        <f t="shared" si="40"/>
        <v>40</v>
      </c>
      <c r="AD49" s="252"/>
      <c r="AE49" s="252"/>
      <c r="AF49" s="251">
        <f t="shared" si="41"/>
        <v>40</v>
      </c>
      <c r="AG49" s="252"/>
      <c r="AH49" s="252"/>
      <c r="AI49" s="295"/>
      <c r="AJ49" s="296"/>
      <c r="AK49" s="296"/>
      <c r="AL49" s="297"/>
      <c r="AM49" s="271"/>
      <c r="AN49" s="272"/>
      <c r="AO49" s="272"/>
      <c r="AP49" s="273"/>
    </row>
    <row r="50" spans="1:42" ht="21" customHeight="1">
      <c r="A50" s="256">
        <v>50</v>
      </c>
      <c r="B50" s="257"/>
      <c r="C50" s="258"/>
      <c r="D50" s="213" t="s">
        <v>42</v>
      </c>
      <c r="E50" s="262">
        <v>50</v>
      </c>
      <c r="F50" s="263"/>
      <c r="G50" s="263"/>
      <c r="H50" s="262">
        <v>50</v>
      </c>
      <c r="I50" s="263"/>
      <c r="J50" s="263"/>
      <c r="K50" s="262">
        <v>50</v>
      </c>
      <c r="L50" s="263"/>
      <c r="M50" s="263"/>
      <c r="N50" s="262">
        <v>50</v>
      </c>
      <c r="O50" s="263"/>
      <c r="P50" s="263"/>
      <c r="Q50" s="262">
        <v>50</v>
      </c>
      <c r="R50" s="263"/>
      <c r="S50" s="263"/>
      <c r="T50" s="262">
        <v>50</v>
      </c>
      <c r="U50" s="263"/>
      <c r="V50" s="263"/>
      <c r="W50" s="262">
        <v>50</v>
      </c>
      <c r="X50" s="263"/>
      <c r="Y50" s="263"/>
      <c r="Z50" s="262">
        <v>50</v>
      </c>
      <c r="AA50" s="263"/>
      <c r="AB50" s="263"/>
      <c r="AC50" s="243">
        <f>AVERAGE(E50:P50)</f>
        <v>50</v>
      </c>
      <c r="AD50" s="244"/>
      <c r="AE50" s="244"/>
      <c r="AF50" s="243">
        <f>AVERAGE(Q50:AB50)</f>
        <v>50</v>
      </c>
      <c r="AG50" s="244"/>
      <c r="AH50" s="244"/>
      <c r="AI50" s="289">
        <f t="shared" ref="AI50" si="42">MAX(_xlfn.STDEV.S(E50:P50),_xlfn.STDEV.S(E51:P51),_xlfn.STDEV.S(E52:P52),_xlfn.STDEV.S(Q50:AB50),_xlfn.STDEV.S(Q51:AB51),_xlfn.STDEV.S(Q52:AB52))/SQRT(4)</f>
        <v>0</v>
      </c>
      <c r="AJ50" s="290"/>
      <c r="AK50" s="290"/>
      <c r="AL50" s="291"/>
      <c r="AM50" s="265">
        <f t="shared" ref="AM50" si="43">MAX(AC50:AH52)-A50</f>
        <v>0</v>
      </c>
      <c r="AN50" s="266"/>
      <c r="AO50" s="266"/>
      <c r="AP50" s="267"/>
    </row>
    <row r="51" spans="1:42" ht="21" customHeight="1">
      <c r="A51" s="256"/>
      <c r="B51" s="257"/>
      <c r="C51" s="258"/>
      <c r="D51" s="215" t="s">
        <v>43</v>
      </c>
      <c r="E51" s="245">
        <v>50</v>
      </c>
      <c r="F51" s="246"/>
      <c r="G51" s="246"/>
      <c r="H51" s="245">
        <v>50</v>
      </c>
      <c r="I51" s="246"/>
      <c r="J51" s="246"/>
      <c r="K51" s="245">
        <v>50</v>
      </c>
      <c r="L51" s="246"/>
      <c r="M51" s="246"/>
      <c r="N51" s="245">
        <v>50</v>
      </c>
      <c r="O51" s="246"/>
      <c r="P51" s="246"/>
      <c r="Q51" s="245">
        <v>50</v>
      </c>
      <c r="R51" s="246"/>
      <c r="S51" s="246"/>
      <c r="T51" s="245">
        <v>50</v>
      </c>
      <c r="U51" s="246"/>
      <c r="V51" s="246"/>
      <c r="W51" s="245">
        <v>50</v>
      </c>
      <c r="X51" s="246"/>
      <c r="Y51" s="246"/>
      <c r="Z51" s="245">
        <v>50</v>
      </c>
      <c r="AA51" s="246"/>
      <c r="AB51" s="246"/>
      <c r="AC51" s="247">
        <f t="shared" ref="AC51:AC52" si="44">AVERAGE(E51:P51)</f>
        <v>50</v>
      </c>
      <c r="AD51" s="248"/>
      <c r="AE51" s="248"/>
      <c r="AF51" s="247">
        <f t="shared" ref="AF51:AF52" si="45">AVERAGE(Q51:AB51)</f>
        <v>50</v>
      </c>
      <c r="AG51" s="248"/>
      <c r="AH51" s="248"/>
      <c r="AI51" s="292"/>
      <c r="AJ51" s="293"/>
      <c r="AK51" s="293"/>
      <c r="AL51" s="294"/>
      <c r="AM51" s="268"/>
      <c r="AN51" s="269"/>
      <c r="AO51" s="269"/>
      <c r="AP51" s="270"/>
    </row>
    <row r="52" spans="1:42" ht="21" customHeight="1">
      <c r="A52" s="259"/>
      <c r="B52" s="260"/>
      <c r="C52" s="261"/>
      <c r="D52" s="214" t="s">
        <v>44</v>
      </c>
      <c r="E52" s="249">
        <v>50</v>
      </c>
      <c r="F52" s="250"/>
      <c r="G52" s="250"/>
      <c r="H52" s="249">
        <v>50</v>
      </c>
      <c r="I52" s="250"/>
      <c r="J52" s="250"/>
      <c r="K52" s="249">
        <v>50</v>
      </c>
      <c r="L52" s="250"/>
      <c r="M52" s="250"/>
      <c r="N52" s="249">
        <v>50</v>
      </c>
      <c r="O52" s="250"/>
      <c r="P52" s="250"/>
      <c r="Q52" s="249">
        <v>50</v>
      </c>
      <c r="R52" s="250"/>
      <c r="S52" s="250"/>
      <c r="T52" s="249">
        <v>50</v>
      </c>
      <c r="U52" s="250"/>
      <c r="V52" s="250"/>
      <c r="W52" s="249">
        <v>50</v>
      </c>
      <c r="X52" s="250"/>
      <c r="Y52" s="250"/>
      <c r="Z52" s="249">
        <v>50</v>
      </c>
      <c r="AA52" s="250"/>
      <c r="AB52" s="250"/>
      <c r="AC52" s="251">
        <f t="shared" si="44"/>
        <v>50</v>
      </c>
      <c r="AD52" s="252"/>
      <c r="AE52" s="252"/>
      <c r="AF52" s="251">
        <f t="shared" si="45"/>
        <v>50</v>
      </c>
      <c r="AG52" s="252"/>
      <c r="AH52" s="252"/>
      <c r="AI52" s="295"/>
      <c r="AJ52" s="296"/>
      <c r="AK52" s="296"/>
      <c r="AL52" s="297"/>
      <c r="AM52" s="271"/>
      <c r="AN52" s="272"/>
      <c r="AO52" s="272"/>
      <c r="AP52" s="273"/>
    </row>
    <row r="53" spans="1:42" ht="21" customHeight="1">
      <c r="A53" s="253">
        <v>60</v>
      </c>
      <c r="B53" s="254"/>
      <c r="C53" s="255"/>
      <c r="D53" s="213" t="s">
        <v>42</v>
      </c>
      <c r="E53" s="262">
        <v>60</v>
      </c>
      <c r="F53" s="263"/>
      <c r="G53" s="263"/>
      <c r="H53" s="262">
        <v>60</v>
      </c>
      <c r="I53" s="263"/>
      <c r="J53" s="263"/>
      <c r="K53" s="262">
        <v>60</v>
      </c>
      <c r="L53" s="263"/>
      <c r="M53" s="263"/>
      <c r="N53" s="262">
        <v>60</v>
      </c>
      <c r="O53" s="263"/>
      <c r="P53" s="263"/>
      <c r="Q53" s="262">
        <v>60</v>
      </c>
      <c r="R53" s="263"/>
      <c r="S53" s="263"/>
      <c r="T53" s="262">
        <v>60</v>
      </c>
      <c r="U53" s="263"/>
      <c r="V53" s="263"/>
      <c r="W53" s="262">
        <v>60</v>
      </c>
      <c r="X53" s="263"/>
      <c r="Y53" s="263"/>
      <c r="Z53" s="262">
        <v>60</v>
      </c>
      <c r="AA53" s="263"/>
      <c r="AB53" s="263"/>
      <c r="AC53" s="243">
        <f>AVERAGE(E53:P53)</f>
        <v>60</v>
      </c>
      <c r="AD53" s="244"/>
      <c r="AE53" s="244"/>
      <c r="AF53" s="243">
        <f>AVERAGE(Q53:AB53)</f>
        <v>60</v>
      </c>
      <c r="AG53" s="244"/>
      <c r="AH53" s="244"/>
      <c r="AI53" s="289">
        <f t="shared" ref="AI53" si="46">MAX(_xlfn.STDEV.S(E53:P53),_xlfn.STDEV.S(E54:P54),_xlfn.STDEV.S(E55:P55),_xlfn.STDEV.S(Q53:AB53),_xlfn.STDEV.S(Q54:AB54),_xlfn.STDEV.S(Q55:AB55))/SQRT(4)</f>
        <v>0</v>
      </c>
      <c r="AJ53" s="290"/>
      <c r="AK53" s="290"/>
      <c r="AL53" s="291"/>
      <c r="AM53" s="265">
        <f t="shared" ref="AM53" si="47">MAX(AC53:AH55)-A53</f>
        <v>0</v>
      </c>
      <c r="AN53" s="266"/>
      <c r="AO53" s="266"/>
      <c r="AP53" s="267"/>
    </row>
    <row r="54" spans="1:42" ht="21" customHeight="1">
      <c r="A54" s="256"/>
      <c r="B54" s="257"/>
      <c r="C54" s="258"/>
      <c r="D54" s="215" t="s">
        <v>43</v>
      </c>
      <c r="E54" s="245">
        <v>60</v>
      </c>
      <c r="F54" s="246"/>
      <c r="G54" s="246"/>
      <c r="H54" s="245">
        <v>60</v>
      </c>
      <c r="I54" s="246"/>
      <c r="J54" s="246"/>
      <c r="K54" s="245">
        <v>60</v>
      </c>
      <c r="L54" s="246"/>
      <c r="M54" s="246"/>
      <c r="N54" s="245">
        <v>60</v>
      </c>
      <c r="O54" s="246"/>
      <c r="P54" s="246"/>
      <c r="Q54" s="245">
        <v>60</v>
      </c>
      <c r="R54" s="246"/>
      <c r="S54" s="246"/>
      <c r="T54" s="245">
        <v>60</v>
      </c>
      <c r="U54" s="246"/>
      <c r="V54" s="246"/>
      <c r="W54" s="245">
        <v>60</v>
      </c>
      <c r="X54" s="246"/>
      <c r="Y54" s="246"/>
      <c r="Z54" s="245">
        <v>60</v>
      </c>
      <c r="AA54" s="246"/>
      <c r="AB54" s="246"/>
      <c r="AC54" s="247">
        <f t="shared" ref="AC54:AC55" si="48">AVERAGE(E54:P54)</f>
        <v>60</v>
      </c>
      <c r="AD54" s="248"/>
      <c r="AE54" s="248"/>
      <c r="AF54" s="247">
        <f t="shared" ref="AF54:AF55" si="49">AVERAGE(Q54:AB54)</f>
        <v>60</v>
      </c>
      <c r="AG54" s="248"/>
      <c r="AH54" s="248"/>
      <c r="AI54" s="292"/>
      <c r="AJ54" s="293"/>
      <c r="AK54" s="293"/>
      <c r="AL54" s="294"/>
      <c r="AM54" s="268"/>
      <c r="AN54" s="269"/>
      <c r="AO54" s="269"/>
      <c r="AP54" s="270"/>
    </row>
    <row r="55" spans="1:42" ht="21" customHeight="1">
      <c r="A55" s="259"/>
      <c r="B55" s="260"/>
      <c r="C55" s="261"/>
      <c r="D55" s="214" t="s">
        <v>44</v>
      </c>
      <c r="E55" s="249">
        <v>60</v>
      </c>
      <c r="F55" s="250"/>
      <c r="G55" s="250"/>
      <c r="H55" s="249">
        <v>60</v>
      </c>
      <c r="I55" s="250"/>
      <c r="J55" s="250"/>
      <c r="K55" s="249">
        <v>60</v>
      </c>
      <c r="L55" s="250"/>
      <c r="M55" s="250"/>
      <c r="N55" s="249">
        <v>60</v>
      </c>
      <c r="O55" s="250"/>
      <c r="P55" s="250"/>
      <c r="Q55" s="249">
        <v>60</v>
      </c>
      <c r="R55" s="250"/>
      <c r="S55" s="250"/>
      <c r="T55" s="249">
        <v>60</v>
      </c>
      <c r="U55" s="250"/>
      <c r="V55" s="250"/>
      <c r="W55" s="249">
        <v>60</v>
      </c>
      <c r="X55" s="250"/>
      <c r="Y55" s="250"/>
      <c r="Z55" s="249">
        <v>60</v>
      </c>
      <c r="AA55" s="250"/>
      <c r="AB55" s="250"/>
      <c r="AC55" s="251">
        <f t="shared" si="48"/>
        <v>60</v>
      </c>
      <c r="AD55" s="252"/>
      <c r="AE55" s="252"/>
      <c r="AF55" s="251">
        <f t="shared" si="49"/>
        <v>60</v>
      </c>
      <c r="AG55" s="252"/>
      <c r="AH55" s="252"/>
      <c r="AI55" s="295"/>
      <c r="AJ55" s="296"/>
      <c r="AK55" s="296"/>
      <c r="AL55" s="297"/>
      <c r="AM55" s="271"/>
      <c r="AN55" s="272"/>
      <c r="AO55" s="272"/>
      <c r="AP55" s="273"/>
    </row>
    <row r="56" spans="1:42" ht="21" customHeight="1">
      <c r="A56" s="253">
        <v>70</v>
      </c>
      <c r="B56" s="254"/>
      <c r="C56" s="255"/>
      <c r="D56" s="213" t="s">
        <v>42</v>
      </c>
      <c r="E56" s="262">
        <v>70</v>
      </c>
      <c r="F56" s="263"/>
      <c r="G56" s="263"/>
      <c r="H56" s="262">
        <v>70</v>
      </c>
      <c r="I56" s="263"/>
      <c r="J56" s="263"/>
      <c r="K56" s="262">
        <v>70</v>
      </c>
      <c r="L56" s="263"/>
      <c r="M56" s="263"/>
      <c r="N56" s="262">
        <v>70</v>
      </c>
      <c r="O56" s="263"/>
      <c r="P56" s="263"/>
      <c r="Q56" s="262">
        <v>70</v>
      </c>
      <c r="R56" s="263"/>
      <c r="S56" s="263"/>
      <c r="T56" s="262">
        <v>70</v>
      </c>
      <c r="U56" s="263"/>
      <c r="V56" s="263"/>
      <c r="W56" s="262">
        <v>70</v>
      </c>
      <c r="X56" s="263"/>
      <c r="Y56" s="263"/>
      <c r="Z56" s="262">
        <v>70</v>
      </c>
      <c r="AA56" s="263"/>
      <c r="AB56" s="263"/>
      <c r="AC56" s="243">
        <f>AVERAGE(E56:P56)</f>
        <v>70</v>
      </c>
      <c r="AD56" s="244"/>
      <c r="AE56" s="244"/>
      <c r="AF56" s="243">
        <f>AVERAGE(Q56:AB56)</f>
        <v>70</v>
      </c>
      <c r="AG56" s="244"/>
      <c r="AH56" s="244"/>
      <c r="AI56" s="289">
        <f t="shared" ref="AI56" si="50">MAX(_xlfn.STDEV.S(E56:P56),_xlfn.STDEV.S(E57:P57),_xlfn.STDEV.S(E58:P58),_xlfn.STDEV.S(Q56:AB56),_xlfn.STDEV.S(Q57:AB57),_xlfn.STDEV.S(Q58:AB58))/SQRT(4)</f>
        <v>0</v>
      </c>
      <c r="AJ56" s="290"/>
      <c r="AK56" s="290"/>
      <c r="AL56" s="291"/>
      <c r="AM56" s="265">
        <f t="shared" ref="AM56" si="51">MAX(AC56:AH58)-A56</f>
        <v>0</v>
      </c>
      <c r="AN56" s="266"/>
      <c r="AO56" s="266"/>
      <c r="AP56" s="267"/>
    </row>
    <row r="57" spans="1:42" ht="21" customHeight="1">
      <c r="A57" s="256"/>
      <c r="B57" s="257"/>
      <c r="C57" s="258"/>
      <c r="D57" s="215" t="s">
        <v>43</v>
      </c>
      <c r="E57" s="245">
        <v>70</v>
      </c>
      <c r="F57" s="246"/>
      <c r="G57" s="246"/>
      <c r="H57" s="245">
        <v>70</v>
      </c>
      <c r="I57" s="246"/>
      <c r="J57" s="246"/>
      <c r="K57" s="245">
        <v>70</v>
      </c>
      <c r="L57" s="246"/>
      <c r="M57" s="246"/>
      <c r="N57" s="245">
        <v>70</v>
      </c>
      <c r="O57" s="246"/>
      <c r="P57" s="246"/>
      <c r="Q57" s="245">
        <v>70</v>
      </c>
      <c r="R57" s="246"/>
      <c r="S57" s="246"/>
      <c r="T57" s="245">
        <v>70</v>
      </c>
      <c r="U57" s="246"/>
      <c r="V57" s="246"/>
      <c r="W57" s="245">
        <v>70</v>
      </c>
      <c r="X57" s="246"/>
      <c r="Y57" s="246"/>
      <c r="Z57" s="245">
        <v>70</v>
      </c>
      <c r="AA57" s="246"/>
      <c r="AB57" s="246"/>
      <c r="AC57" s="247">
        <f t="shared" ref="AC57:AC58" si="52">AVERAGE(E57:P57)</f>
        <v>70</v>
      </c>
      <c r="AD57" s="248"/>
      <c r="AE57" s="248"/>
      <c r="AF57" s="247">
        <f t="shared" ref="AF57:AF58" si="53">AVERAGE(Q57:AB57)</f>
        <v>70</v>
      </c>
      <c r="AG57" s="248"/>
      <c r="AH57" s="248"/>
      <c r="AI57" s="292"/>
      <c r="AJ57" s="293"/>
      <c r="AK57" s="293"/>
      <c r="AL57" s="294"/>
      <c r="AM57" s="268"/>
      <c r="AN57" s="269"/>
      <c r="AO57" s="269"/>
      <c r="AP57" s="270"/>
    </row>
    <row r="58" spans="1:42" ht="21" customHeight="1">
      <c r="A58" s="259"/>
      <c r="B58" s="260"/>
      <c r="C58" s="261"/>
      <c r="D58" s="214" t="s">
        <v>44</v>
      </c>
      <c r="E58" s="249">
        <v>70</v>
      </c>
      <c r="F58" s="250"/>
      <c r="G58" s="250"/>
      <c r="H58" s="249">
        <v>70</v>
      </c>
      <c r="I58" s="250"/>
      <c r="J58" s="250"/>
      <c r="K58" s="249">
        <v>70</v>
      </c>
      <c r="L58" s="250"/>
      <c r="M58" s="250"/>
      <c r="N58" s="249">
        <v>70</v>
      </c>
      <c r="O58" s="250"/>
      <c r="P58" s="250"/>
      <c r="Q58" s="249">
        <v>70</v>
      </c>
      <c r="R58" s="250"/>
      <c r="S58" s="250"/>
      <c r="T58" s="249">
        <v>70</v>
      </c>
      <c r="U58" s="250"/>
      <c r="V58" s="250"/>
      <c r="W58" s="249">
        <v>70</v>
      </c>
      <c r="X58" s="250"/>
      <c r="Y58" s="250"/>
      <c r="Z58" s="249">
        <v>70</v>
      </c>
      <c r="AA58" s="250"/>
      <c r="AB58" s="250"/>
      <c r="AC58" s="251">
        <f t="shared" si="52"/>
        <v>70</v>
      </c>
      <c r="AD58" s="252"/>
      <c r="AE58" s="252"/>
      <c r="AF58" s="251">
        <f t="shared" si="53"/>
        <v>70</v>
      </c>
      <c r="AG58" s="252"/>
      <c r="AH58" s="252"/>
      <c r="AI58" s="295"/>
      <c r="AJ58" s="296"/>
      <c r="AK58" s="296"/>
      <c r="AL58" s="297"/>
      <c r="AM58" s="271"/>
      <c r="AN58" s="272"/>
      <c r="AO58" s="272"/>
      <c r="AP58" s="273"/>
    </row>
    <row r="59" spans="1:42" ht="21" customHeight="1">
      <c r="A59" s="253">
        <v>80</v>
      </c>
      <c r="B59" s="254"/>
      <c r="C59" s="255"/>
      <c r="D59" s="213" t="s">
        <v>42</v>
      </c>
      <c r="E59" s="262">
        <v>80</v>
      </c>
      <c r="F59" s="263"/>
      <c r="G59" s="263"/>
      <c r="H59" s="262">
        <v>80</v>
      </c>
      <c r="I59" s="263"/>
      <c r="J59" s="263"/>
      <c r="K59" s="262">
        <v>80</v>
      </c>
      <c r="L59" s="263"/>
      <c r="M59" s="263"/>
      <c r="N59" s="262">
        <v>80</v>
      </c>
      <c r="O59" s="263"/>
      <c r="P59" s="263"/>
      <c r="Q59" s="262">
        <v>80</v>
      </c>
      <c r="R59" s="263"/>
      <c r="S59" s="263"/>
      <c r="T59" s="262">
        <v>80</v>
      </c>
      <c r="U59" s="263"/>
      <c r="V59" s="263"/>
      <c r="W59" s="262">
        <v>80</v>
      </c>
      <c r="X59" s="263"/>
      <c r="Y59" s="263"/>
      <c r="Z59" s="262">
        <v>80</v>
      </c>
      <c r="AA59" s="263"/>
      <c r="AB59" s="263"/>
      <c r="AC59" s="243">
        <f>AVERAGE(E59:P59)</f>
        <v>80</v>
      </c>
      <c r="AD59" s="244"/>
      <c r="AE59" s="244"/>
      <c r="AF59" s="243">
        <f>AVERAGE(Q59:AB59)</f>
        <v>80</v>
      </c>
      <c r="AG59" s="244"/>
      <c r="AH59" s="244"/>
      <c r="AI59" s="289">
        <f t="shared" ref="AI59" si="54">MAX(_xlfn.STDEV.S(E59:P59),_xlfn.STDEV.S(E60:P60),_xlfn.STDEV.S(E61:P61),_xlfn.STDEV.S(Q59:AB59),_xlfn.STDEV.S(Q60:AB60),_xlfn.STDEV.S(Q61:AB61))/SQRT(4)</f>
        <v>0</v>
      </c>
      <c r="AJ59" s="290"/>
      <c r="AK59" s="290"/>
      <c r="AL59" s="291"/>
      <c r="AM59" s="265">
        <f t="shared" ref="AM59" si="55">MAX(AC59:AH61)-A59</f>
        <v>0</v>
      </c>
      <c r="AN59" s="266"/>
      <c r="AO59" s="266"/>
      <c r="AP59" s="267"/>
    </row>
    <row r="60" spans="1:42" ht="21" customHeight="1">
      <c r="A60" s="256"/>
      <c r="B60" s="257"/>
      <c r="C60" s="258"/>
      <c r="D60" s="215" t="s">
        <v>43</v>
      </c>
      <c r="E60" s="245">
        <v>80</v>
      </c>
      <c r="F60" s="246"/>
      <c r="G60" s="246"/>
      <c r="H60" s="245">
        <v>80</v>
      </c>
      <c r="I60" s="246"/>
      <c r="J60" s="246"/>
      <c r="K60" s="245">
        <v>80</v>
      </c>
      <c r="L60" s="246"/>
      <c r="M60" s="246"/>
      <c r="N60" s="245">
        <v>80</v>
      </c>
      <c r="O60" s="246"/>
      <c r="P60" s="246"/>
      <c r="Q60" s="245">
        <v>80</v>
      </c>
      <c r="R60" s="246"/>
      <c r="S60" s="246"/>
      <c r="T60" s="245">
        <v>80</v>
      </c>
      <c r="U60" s="246"/>
      <c r="V60" s="246"/>
      <c r="W60" s="245">
        <v>80</v>
      </c>
      <c r="X60" s="246"/>
      <c r="Y60" s="246"/>
      <c r="Z60" s="245">
        <v>80</v>
      </c>
      <c r="AA60" s="246"/>
      <c r="AB60" s="246"/>
      <c r="AC60" s="247">
        <f t="shared" ref="AC60:AC61" si="56">AVERAGE(E60:P60)</f>
        <v>80</v>
      </c>
      <c r="AD60" s="248"/>
      <c r="AE60" s="248"/>
      <c r="AF60" s="247">
        <f t="shared" ref="AF60:AF61" si="57">AVERAGE(Q60:AB60)</f>
        <v>80</v>
      </c>
      <c r="AG60" s="248"/>
      <c r="AH60" s="248"/>
      <c r="AI60" s="292"/>
      <c r="AJ60" s="293"/>
      <c r="AK60" s="293"/>
      <c r="AL60" s="294"/>
      <c r="AM60" s="268"/>
      <c r="AN60" s="269"/>
      <c r="AO60" s="269"/>
      <c r="AP60" s="270"/>
    </row>
    <row r="61" spans="1:42" ht="21" customHeight="1">
      <c r="A61" s="259"/>
      <c r="B61" s="260"/>
      <c r="C61" s="261"/>
      <c r="D61" s="214" t="s">
        <v>44</v>
      </c>
      <c r="E61" s="249">
        <v>80</v>
      </c>
      <c r="F61" s="250"/>
      <c r="G61" s="250"/>
      <c r="H61" s="249">
        <v>80</v>
      </c>
      <c r="I61" s="250"/>
      <c r="J61" s="250"/>
      <c r="K61" s="249">
        <v>80</v>
      </c>
      <c r="L61" s="250"/>
      <c r="M61" s="250"/>
      <c r="N61" s="249">
        <v>80</v>
      </c>
      <c r="O61" s="250"/>
      <c r="P61" s="250"/>
      <c r="Q61" s="249">
        <v>80</v>
      </c>
      <c r="R61" s="250"/>
      <c r="S61" s="250"/>
      <c r="T61" s="249">
        <v>80</v>
      </c>
      <c r="U61" s="250"/>
      <c r="V61" s="250"/>
      <c r="W61" s="249">
        <v>80</v>
      </c>
      <c r="X61" s="250"/>
      <c r="Y61" s="250"/>
      <c r="Z61" s="249">
        <v>80</v>
      </c>
      <c r="AA61" s="250"/>
      <c r="AB61" s="250"/>
      <c r="AC61" s="251">
        <f t="shared" si="56"/>
        <v>80</v>
      </c>
      <c r="AD61" s="252"/>
      <c r="AE61" s="252"/>
      <c r="AF61" s="251">
        <f t="shared" si="57"/>
        <v>80</v>
      </c>
      <c r="AG61" s="252"/>
      <c r="AH61" s="252"/>
      <c r="AI61" s="295"/>
      <c r="AJ61" s="296"/>
      <c r="AK61" s="296"/>
      <c r="AL61" s="297"/>
      <c r="AM61" s="271"/>
      <c r="AN61" s="272"/>
      <c r="AO61" s="272"/>
      <c r="AP61" s="273"/>
    </row>
    <row r="62" spans="1:42" ht="21" customHeight="1">
      <c r="A62" s="253">
        <v>90</v>
      </c>
      <c r="B62" s="254"/>
      <c r="C62" s="255"/>
      <c r="D62" s="213" t="s">
        <v>42</v>
      </c>
      <c r="E62" s="262">
        <v>90</v>
      </c>
      <c r="F62" s="263"/>
      <c r="G62" s="263"/>
      <c r="H62" s="262">
        <v>90</v>
      </c>
      <c r="I62" s="263"/>
      <c r="J62" s="263"/>
      <c r="K62" s="262">
        <v>90</v>
      </c>
      <c r="L62" s="263"/>
      <c r="M62" s="263"/>
      <c r="N62" s="262">
        <v>90</v>
      </c>
      <c r="O62" s="263"/>
      <c r="P62" s="263"/>
      <c r="Q62" s="262">
        <v>90</v>
      </c>
      <c r="R62" s="263"/>
      <c r="S62" s="263"/>
      <c r="T62" s="262">
        <v>90</v>
      </c>
      <c r="U62" s="263"/>
      <c r="V62" s="263"/>
      <c r="W62" s="262">
        <v>90</v>
      </c>
      <c r="X62" s="263"/>
      <c r="Y62" s="263"/>
      <c r="Z62" s="262">
        <v>90</v>
      </c>
      <c r="AA62" s="263"/>
      <c r="AB62" s="263"/>
      <c r="AC62" s="243">
        <f>AVERAGE(E62:P62)</f>
        <v>90</v>
      </c>
      <c r="AD62" s="244"/>
      <c r="AE62" s="244"/>
      <c r="AF62" s="243">
        <f>AVERAGE(Q62:AB62)</f>
        <v>90</v>
      </c>
      <c r="AG62" s="244"/>
      <c r="AH62" s="244"/>
      <c r="AI62" s="289">
        <f t="shared" ref="AI62" si="58">MAX(_xlfn.STDEV.S(E62:P62),_xlfn.STDEV.S(E63:P63),_xlfn.STDEV.S(E64:P64),_xlfn.STDEV.S(Q62:AB62),_xlfn.STDEV.S(Q63:AB63),_xlfn.STDEV.S(Q64:AB64))/SQRT(4)</f>
        <v>0</v>
      </c>
      <c r="AJ62" s="290"/>
      <c r="AK62" s="290"/>
      <c r="AL62" s="291"/>
      <c r="AM62" s="265">
        <f t="shared" ref="AM62" si="59">MAX(AC62:AH64)-A62</f>
        <v>0</v>
      </c>
      <c r="AN62" s="266"/>
      <c r="AO62" s="266"/>
      <c r="AP62" s="267"/>
    </row>
    <row r="63" spans="1:42" ht="21" customHeight="1">
      <c r="A63" s="256"/>
      <c r="B63" s="257"/>
      <c r="C63" s="258"/>
      <c r="D63" s="215" t="s">
        <v>43</v>
      </c>
      <c r="E63" s="245">
        <v>90</v>
      </c>
      <c r="F63" s="246"/>
      <c r="G63" s="246"/>
      <c r="H63" s="245">
        <v>90</v>
      </c>
      <c r="I63" s="246"/>
      <c r="J63" s="246"/>
      <c r="K63" s="245">
        <v>90</v>
      </c>
      <c r="L63" s="246"/>
      <c r="M63" s="246"/>
      <c r="N63" s="245">
        <v>90</v>
      </c>
      <c r="O63" s="246"/>
      <c r="P63" s="246"/>
      <c r="Q63" s="245">
        <v>90</v>
      </c>
      <c r="R63" s="246"/>
      <c r="S63" s="246"/>
      <c r="T63" s="245">
        <v>90</v>
      </c>
      <c r="U63" s="246"/>
      <c r="V63" s="246"/>
      <c r="W63" s="245">
        <v>90</v>
      </c>
      <c r="X63" s="246"/>
      <c r="Y63" s="246"/>
      <c r="Z63" s="245">
        <v>90</v>
      </c>
      <c r="AA63" s="246"/>
      <c r="AB63" s="246"/>
      <c r="AC63" s="247">
        <f t="shared" ref="AC63:AC64" si="60">AVERAGE(E63:P63)</f>
        <v>90</v>
      </c>
      <c r="AD63" s="248"/>
      <c r="AE63" s="248"/>
      <c r="AF63" s="247">
        <f t="shared" ref="AF63:AF64" si="61">AVERAGE(Q63:AB63)</f>
        <v>90</v>
      </c>
      <c r="AG63" s="248"/>
      <c r="AH63" s="248"/>
      <c r="AI63" s="292"/>
      <c r="AJ63" s="293"/>
      <c r="AK63" s="293"/>
      <c r="AL63" s="294"/>
      <c r="AM63" s="268"/>
      <c r="AN63" s="269"/>
      <c r="AO63" s="269"/>
      <c r="AP63" s="270"/>
    </row>
    <row r="64" spans="1:42" ht="21" customHeight="1">
      <c r="A64" s="259"/>
      <c r="B64" s="260"/>
      <c r="C64" s="261"/>
      <c r="D64" s="214" t="s">
        <v>44</v>
      </c>
      <c r="E64" s="249">
        <v>90</v>
      </c>
      <c r="F64" s="250"/>
      <c r="G64" s="250"/>
      <c r="H64" s="249">
        <v>90</v>
      </c>
      <c r="I64" s="250"/>
      <c r="J64" s="250"/>
      <c r="K64" s="249">
        <v>90</v>
      </c>
      <c r="L64" s="250"/>
      <c r="M64" s="250"/>
      <c r="N64" s="249">
        <v>90</v>
      </c>
      <c r="O64" s="250"/>
      <c r="P64" s="250"/>
      <c r="Q64" s="249">
        <v>90</v>
      </c>
      <c r="R64" s="250"/>
      <c r="S64" s="250"/>
      <c r="T64" s="249">
        <v>90</v>
      </c>
      <c r="U64" s="250"/>
      <c r="V64" s="250"/>
      <c r="W64" s="249">
        <v>90</v>
      </c>
      <c r="X64" s="250"/>
      <c r="Y64" s="250"/>
      <c r="Z64" s="249">
        <v>90</v>
      </c>
      <c r="AA64" s="250"/>
      <c r="AB64" s="250"/>
      <c r="AC64" s="251">
        <f t="shared" si="60"/>
        <v>90</v>
      </c>
      <c r="AD64" s="252"/>
      <c r="AE64" s="252"/>
      <c r="AF64" s="251">
        <f t="shared" si="61"/>
        <v>90</v>
      </c>
      <c r="AG64" s="252"/>
      <c r="AH64" s="252"/>
      <c r="AI64" s="295"/>
      <c r="AJ64" s="296"/>
      <c r="AK64" s="296"/>
      <c r="AL64" s="297"/>
      <c r="AM64" s="271"/>
      <c r="AN64" s="272"/>
      <c r="AO64" s="272"/>
      <c r="AP64" s="273"/>
    </row>
    <row r="65" spans="1:42" ht="21" customHeight="1">
      <c r="A65" s="253">
        <v>100</v>
      </c>
      <c r="B65" s="254"/>
      <c r="C65" s="255"/>
      <c r="D65" s="213" t="s">
        <v>42</v>
      </c>
      <c r="E65" s="262">
        <v>100</v>
      </c>
      <c r="F65" s="263"/>
      <c r="G65" s="263"/>
      <c r="H65" s="262">
        <v>100</v>
      </c>
      <c r="I65" s="263"/>
      <c r="J65" s="263"/>
      <c r="K65" s="262">
        <v>100</v>
      </c>
      <c r="L65" s="263"/>
      <c r="M65" s="263"/>
      <c r="N65" s="262">
        <v>100</v>
      </c>
      <c r="O65" s="263"/>
      <c r="P65" s="263"/>
      <c r="Q65" s="262">
        <v>100</v>
      </c>
      <c r="R65" s="263"/>
      <c r="S65" s="263"/>
      <c r="T65" s="262">
        <v>100</v>
      </c>
      <c r="U65" s="263"/>
      <c r="V65" s="263"/>
      <c r="W65" s="262">
        <v>100</v>
      </c>
      <c r="X65" s="263"/>
      <c r="Y65" s="263"/>
      <c r="Z65" s="262">
        <v>100</v>
      </c>
      <c r="AA65" s="263"/>
      <c r="AB65" s="263"/>
      <c r="AC65" s="243">
        <f>AVERAGE(E65:P65)</f>
        <v>100</v>
      </c>
      <c r="AD65" s="244"/>
      <c r="AE65" s="244"/>
      <c r="AF65" s="243">
        <f>AVERAGE(Q65:AB65)</f>
        <v>100</v>
      </c>
      <c r="AG65" s="244"/>
      <c r="AH65" s="244"/>
      <c r="AI65" s="289">
        <f t="shared" ref="AI65" si="62">MAX(_xlfn.STDEV.S(E65:P65),_xlfn.STDEV.S(E66:P66),_xlfn.STDEV.S(E67:P67),_xlfn.STDEV.S(Q65:AB65),_xlfn.STDEV.S(Q66:AB66),_xlfn.STDEV.S(Q67:AB67))/SQRT(4)</f>
        <v>0</v>
      </c>
      <c r="AJ65" s="290"/>
      <c r="AK65" s="290"/>
      <c r="AL65" s="291"/>
      <c r="AM65" s="265">
        <f t="shared" ref="AM65" si="63">MAX(AC65:AH67)-A65</f>
        <v>0</v>
      </c>
      <c r="AN65" s="266"/>
      <c r="AO65" s="266"/>
      <c r="AP65" s="267"/>
    </row>
    <row r="66" spans="1:42" ht="21" customHeight="1">
      <c r="A66" s="256"/>
      <c r="B66" s="257"/>
      <c r="C66" s="258"/>
      <c r="D66" s="215" t="s">
        <v>43</v>
      </c>
      <c r="E66" s="245">
        <v>100</v>
      </c>
      <c r="F66" s="246"/>
      <c r="G66" s="246"/>
      <c r="H66" s="245">
        <v>100</v>
      </c>
      <c r="I66" s="246"/>
      <c r="J66" s="246"/>
      <c r="K66" s="245">
        <v>100</v>
      </c>
      <c r="L66" s="246"/>
      <c r="M66" s="246"/>
      <c r="N66" s="245">
        <v>100</v>
      </c>
      <c r="O66" s="246"/>
      <c r="P66" s="246"/>
      <c r="Q66" s="245">
        <v>100</v>
      </c>
      <c r="R66" s="246"/>
      <c r="S66" s="246"/>
      <c r="T66" s="245">
        <v>100</v>
      </c>
      <c r="U66" s="246"/>
      <c r="V66" s="246"/>
      <c r="W66" s="245">
        <v>100</v>
      </c>
      <c r="X66" s="246"/>
      <c r="Y66" s="246"/>
      <c r="Z66" s="245">
        <v>100</v>
      </c>
      <c r="AA66" s="246"/>
      <c r="AB66" s="246"/>
      <c r="AC66" s="247">
        <f t="shared" ref="AC66:AC67" si="64">AVERAGE(E66:P66)</f>
        <v>100</v>
      </c>
      <c r="AD66" s="248"/>
      <c r="AE66" s="248"/>
      <c r="AF66" s="247">
        <f t="shared" ref="AF66:AF67" si="65">AVERAGE(Q66:AB66)</f>
        <v>100</v>
      </c>
      <c r="AG66" s="248"/>
      <c r="AH66" s="248"/>
      <c r="AI66" s="292"/>
      <c r="AJ66" s="293"/>
      <c r="AK66" s="293"/>
      <c r="AL66" s="294"/>
      <c r="AM66" s="268"/>
      <c r="AN66" s="269"/>
      <c r="AO66" s="269"/>
      <c r="AP66" s="270"/>
    </row>
    <row r="67" spans="1:42" ht="21" customHeight="1">
      <c r="A67" s="259"/>
      <c r="B67" s="260"/>
      <c r="C67" s="261"/>
      <c r="D67" s="214" t="s">
        <v>44</v>
      </c>
      <c r="E67" s="249">
        <v>100</v>
      </c>
      <c r="F67" s="250"/>
      <c r="G67" s="250"/>
      <c r="H67" s="249">
        <v>100</v>
      </c>
      <c r="I67" s="250"/>
      <c r="J67" s="250"/>
      <c r="K67" s="249">
        <v>100</v>
      </c>
      <c r="L67" s="250"/>
      <c r="M67" s="250"/>
      <c r="N67" s="249">
        <v>100</v>
      </c>
      <c r="O67" s="250"/>
      <c r="P67" s="250"/>
      <c r="Q67" s="249">
        <v>100</v>
      </c>
      <c r="R67" s="250"/>
      <c r="S67" s="250"/>
      <c r="T67" s="249">
        <v>100</v>
      </c>
      <c r="U67" s="250"/>
      <c r="V67" s="250"/>
      <c r="W67" s="249">
        <v>100</v>
      </c>
      <c r="X67" s="250"/>
      <c r="Y67" s="250"/>
      <c r="Z67" s="249">
        <v>100</v>
      </c>
      <c r="AA67" s="250"/>
      <c r="AB67" s="250"/>
      <c r="AC67" s="251">
        <f t="shared" si="64"/>
        <v>100</v>
      </c>
      <c r="AD67" s="252"/>
      <c r="AE67" s="252"/>
      <c r="AF67" s="251">
        <f t="shared" si="65"/>
        <v>100</v>
      </c>
      <c r="AG67" s="252"/>
      <c r="AH67" s="252"/>
      <c r="AI67" s="295"/>
      <c r="AJ67" s="296"/>
      <c r="AK67" s="296"/>
      <c r="AL67" s="297"/>
      <c r="AM67" s="271"/>
      <c r="AN67" s="272"/>
      <c r="AO67" s="272"/>
      <c r="AP67" s="273"/>
    </row>
    <row r="68" spans="1:42" ht="21" customHeight="1">
      <c r="A68" s="256">
        <v>150</v>
      </c>
      <c r="B68" s="257"/>
      <c r="C68" s="258"/>
      <c r="D68" s="213" t="s">
        <v>42</v>
      </c>
      <c r="E68" s="262">
        <v>150</v>
      </c>
      <c r="F68" s="263"/>
      <c r="G68" s="263"/>
      <c r="H68" s="262">
        <v>150</v>
      </c>
      <c r="I68" s="263"/>
      <c r="J68" s="263"/>
      <c r="K68" s="262">
        <v>150</v>
      </c>
      <c r="L68" s="263"/>
      <c r="M68" s="263"/>
      <c r="N68" s="262">
        <v>150</v>
      </c>
      <c r="O68" s="263"/>
      <c r="P68" s="263"/>
      <c r="Q68" s="262">
        <v>150</v>
      </c>
      <c r="R68" s="263"/>
      <c r="S68" s="263"/>
      <c r="T68" s="262">
        <v>150</v>
      </c>
      <c r="U68" s="263"/>
      <c r="V68" s="263"/>
      <c r="W68" s="262">
        <v>150</v>
      </c>
      <c r="X68" s="263"/>
      <c r="Y68" s="263"/>
      <c r="Z68" s="262">
        <v>150</v>
      </c>
      <c r="AA68" s="263"/>
      <c r="AB68" s="263"/>
      <c r="AC68" s="243">
        <f>AVERAGE(E68:P68)</f>
        <v>150</v>
      </c>
      <c r="AD68" s="244"/>
      <c r="AE68" s="244"/>
      <c r="AF68" s="243">
        <f>AVERAGE(Q68:AB68)</f>
        <v>150</v>
      </c>
      <c r="AG68" s="244"/>
      <c r="AH68" s="244"/>
      <c r="AI68" s="289">
        <f t="shared" ref="AI68" si="66">MAX(_xlfn.STDEV.S(E68:P68),_xlfn.STDEV.S(E69:P69),_xlfn.STDEV.S(E70:P70),_xlfn.STDEV.S(Q68:AB68),_xlfn.STDEV.S(Q69:AB69),_xlfn.STDEV.S(Q70:AB70))/SQRT(4)</f>
        <v>0</v>
      </c>
      <c r="AJ68" s="290"/>
      <c r="AK68" s="290"/>
      <c r="AL68" s="291"/>
      <c r="AM68" s="265">
        <f t="shared" ref="AM68" si="67">MAX(AC68:AH70)-A68</f>
        <v>0</v>
      </c>
      <c r="AN68" s="266"/>
      <c r="AO68" s="266"/>
      <c r="AP68" s="267"/>
    </row>
    <row r="69" spans="1:42" ht="21" customHeight="1">
      <c r="A69" s="256"/>
      <c r="B69" s="257"/>
      <c r="C69" s="258"/>
      <c r="D69" s="215" t="s">
        <v>43</v>
      </c>
      <c r="E69" s="245">
        <v>150</v>
      </c>
      <c r="F69" s="246"/>
      <c r="G69" s="246"/>
      <c r="H69" s="245">
        <v>150</v>
      </c>
      <c r="I69" s="246"/>
      <c r="J69" s="246"/>
      <c r="K69" s="245">
        <v>150</v>
      </c>
      <c r="L69" s="246"/>
      <c r="M69" s="246"/>
      <c r="N69" s="245">
        <v>150</v>
      </c>
      <c r="O69" s="246"/>
      <c r="P69" s="246"/>
      <c r="Q69" s="245">
        <v>150</v>
      </c>
      <c r="R69" s="246"/>
      <c r="S69" s="246"/>
      <c r="T69" s="245">
        <v>150</v>
      </c>
      <c r="U69" s="246"/>
      <c r="V69" s="246"/>
      <c r="W69" s="245">
        <v>150</v>
      </c>
      <c r="X69" s="246"/>
      <c r="Y69" s="246"/>
      <c r="Z69" s="245">
        <v>150</v>
      </c>
      <c r="AA69" s="246"/>
      <c r="AB69" s="246"/>
      <c r="AC69" s="247">
        <f t="shared" ref="AC69:AC70" si="68">AVERAGE(E69:P69)</f>
        <v>150</v>
      </c>
      <c r="AD69" s="248"/>
      <c r="AE69" s="248"/>
      <c r="AF69" s="247">
        <f t="shared" ref="AF69:AF70" si="69">AVERAGE(Q69:AB69)</f>
        <v>150</v>
      </c>
      <c r="AG69" s="248"/>
      <c r="AH69" s="248"/>
      <c r="AI69" s="292"/>
      <c r="AJ69" s="293"/>
      <c r="AK69" s="293"/>
      <c r="AL69" s="294"/>
      <c r="AM69" s="268"/>
      <c r="AN69" s="269"/>
      <c r="AO69" s="269"/>
      <c r="AP69" s="270"/>
    </row>
    <row r="70" spans="1:42" ht="21" customHeight="1">
      <c r="A70" s="259"/>
      <c r="B70" s="260"/>
      <c r="C70" s="261"/>
      <c r="D70" s="214" t="s">
        <v>44</v>
      </c>
      <c r="E70" s="249">
        <v>150</v>
      </c>
      <c r="F70" s="250"/>
      <c r="G70" s="250"/>
      <c r="H70" s="249">
        <v>150</v>
      </c>
      <c r="I70" s="250"/>
      <c r="J70" s="250"/>
      <c r="K70" s="249">
        <v>150</v>
      </c>
      <c r="L70" s="250"/>
      <c r="M70" s="250"/>
      <c r="N70" s="249">
        <v>150</v>
      </c>
      <c r="O70" s="250"/>
      <c r="P70" s="250"/>
      <c r="Q70" s="249">
        <v>150</v>
      </c>
      <c r="R70" s="250"/>
      <c r="S70" s="250"/>
      <c r="T70" s="249">
        <v>150</v>
      </c>
      <c r="U70" s="250"/>
      <c r="V70" s="250"/>
      <c r="W70" s="249">
        <v>150</v>
      </c>
      <c r="X70" s="250"/>
      <c r="Y70" s="250"/>
      <c r="Z70" s="249">
        <v>150</v>
      </c>
      <c r="AA70" s="250"/>
      <c r="AB70" s="250"/>
      <c r="AC70" s="251">
        <f t="shared" si="68"/>
        <v>150</v>
      </c>
      <c r="AD70" s="252"/>
      <c r="AE70" s="252"/>
      <c r="AF70" s="251">
        <f t="shared" si="69"/>
        <v>150</v>
      </c>
      <c r="AG70" s="252"/>
      <c r="AH70" s="252"/>
      <c r="AI70" s="295"/>
      <c r="AJ70" s="296"/>
      <c r="AK70" s="296"/>
      <c r="AL70" s="297"/>
      <c r="AM70" s="271"/>
      <c r="AN70" s="272"/>
      <c r="AO70" s="272"/>
      <c r="AP70" s="273"/>
    </row>
    <row r="71" spans="1:42" ht="21" customHeight="1">
      <c r="A71" s="253">
        <v>200</v>
      </c>
      <c r="B71" s="254"/>
      <c r="C71" s="255"/>
      <c r="D71" s="213" t="s">
        <v>42</v>
      </c>
      <c r="E71" s="262">
        <v>200</v>
      </c>
      <c r="F71" s="263"/>
      <c r="G71" s="263"/>
      <c r="H71" s="262">
        <v>200</v>
      </c>
      <c r="I71" s="263"/>
      <c r="J71" s="263"/>
      <c r="K71" s="262">
        <v>200</v>
      </c>
      <c r="L71" s="263"/>
      <c r="M71" s="263"/>
      <c r="N71" s="262">
        <v>200</v>
      </c>
      <c r="O71" s="263"/>
      <c r="P71" s="263"/>
      <c r="Q71" s="262">
        <v>200</v>
      </c>
      <c r="R71" s="263"/>
      <c r="S71" s="263"/>
      <c r="T71" s="262">
        <v>200</v>
      </c>
      <c r="U71" s="263"/>
      <c r="V71" s="263"/>
      <c r="W71" s="262">
        <v>200</v>
      </c>
      <c r="X71" s="263"/>
      <c r="Y71" s="263"/>
      <c r="Z71" s="262">
        <v>200</v>
      </c>
      <c r="AA71" s="263"/>
      <c r="AB71" s="263"/>
      <c r="AC71" s="243">
        <f>AVERAGE(E71:P71)</f>
        <v>200</v>
      </c>
      <c r="AD71" s="244"/>
      <c r="AE71" s="244"/>
      <c r="AF71" s="243">
        <f>AVERAGE(Q71:AB71)</f>
        <v>200</v>
      </c>
      <c r="AG71" s="244"/>
      <c r="AH71" s="244"/>
      <c r="AI71" s="289">
        <f t="shared" ref="AI71" si="70">MAX(_xlfn.STDEV.S(E71:P71),_xlfn.STDEV.S(E72:P72),_xlfn.STDEV.S(E73:P73),_xlfn.STDEV.S(Q71:AB71),_xlfn.STDEV.S(Q72:AB72),_xlfn.STDEV.S(Q73:AB73))/SQRT(4)</f>
        <v>0</v>
      </c>
      <c r="AJ71" s="290"/>
      <c r="AK71" s="290"/>
      <c r="AL71" s="291"/>
      <c r="AM71" s="265">
        <f t="shared" ref="AM71" si="71">MAX(AC71:AH73)-A71</f>
        <v>0</v>
      </c>
      <c r="AN71" s="266"/>
      <c r="AO71" s="266"/>
      <c r="AP71" s="267"/>
    </row>
    <row r="72" spans="1:42" ht="21" customHeight="1">
      <c r="A72" s="256"/>
      <c r="B72" s="257"/>
      <c r="C72" s="258"/>
      <c r="D72" s="215" t="s">
        <v>43</v>
      </c>
      <c r="E72" s="245">
        <v>200</v>
      </c>
      <c r="F72" s="246"/>
      <c r="G72" s="246"/>
      <c r="H72" s="245">
        <v>200</v>
      </c>
      <c r="I72" s="246"/>
      <c r="J72" s="246"/>
      <c r="K72" s="245">
        <v>200</v>
      </c>
      <c r="L72" s="246"/>
      <c r="M72" s="246"/>
      <c r="N72" s="245">
        <v>200</v>
      </c>
      <c r="O72" s="246"/>
      <c r="P72" s="246"/>
      <c r="Q72" s="245">
        <v>200</v>
      </c>
      <c r="R72" s="246"/>
      <c r="S72" s="246"/>
      <c r="T72" s="245">
        <v>200</v>
      </c>
      <c r="U72" s="246"/>
      <c r="V72" s="246"/>
      <c r="W72" s="245">
        <v>200</v>
      </c>
      <c r="X72" s="246"/>
      <c r="Y72" s="246"/>
      <c r="Z72" s="245">
        <v>200</v>
      </c>
      <c r="AA72" s="246"/>
      <c r="AB72" s="246"/>
      <c r="AC72" s="247">
        <f t="shared" ref="AC72:AC73" si="72">AVERAGE(E72:P72)</f>
        <v>200</v>
      </c>
      <c r="AD72" s="248"/>
      <c r="AE72" s="248"/>
      <c r="AF72" s="247">
        <f t="shared" ref="AF72:AF73" si="73">AVERAGE(Q72:AB72)</f>
        <v>200</v>
      </c>
      <c r="AG72" s="248"/>
      <c r="AH72" s="248"/>
      <c r="AI72" s="292"/>
      <c r="AJ72" s="293"/>
      <c r="AK72" s="293"/>
      <c r="AL72" s="294"/>
      <c r="AM72" s="268"/>
      <c r="AN72" s="269"/>
      <c r="AO72" s="269"/>
      <c r="AP72" s="270"/>
    </row>
    <row r="73" spans="1:42" ht="21" customHeight="1">
      <c r="A73" s="259"/>
      <c r="B73" s="260"/>
      <c r="C73" s="261"/>
      <c r="D73" s="214" t="s">
        <v>44</v>
      </c>
      <c r="E73" s="249">
        <v>200</v>
      </c>
      <c r="F73" s="250"/>
      <c r="G73" s="250"/>
      <c r="H73" s="249">
        <v>200</v>
      </c>
      <c r="I73" s="250"/>
      <c r="J73" s="250"/>
      <c r="K73" s="249">
        <v>200</v>
      </c>
      <c r="L73" s="250"/>
      <c r="M73" s="250"/>
      <c r="N73" s="249">
        <v>200</v>
      </c>
      <c r="O73" s="250"/>
      <c r="P73" s="250"/>
      <c r="Q73" s="249">
        <v>200</v>
      </c>
      <c r="R73" s="250"/>
      <c r="S73" s="250"/>
      <c r="T73" s="249">
        <v>200</v>
      </c>
      <c r="U73" s="250"/>
      <c r="V73" s="250"/>
      <c r="W73" s="249">
        <v>200</v>
      </c>
      <c r="X73" s="250"/>
      <c r="Y73" s="250"/>
      <c r="Z73" s="249">
        <v>200</v>
      </c>
      <c r="AA73" s="250"/>
      <c r="AB73" s="250"/>
      <c r="AC73" s="251">
        <f t="shared" si="72"/>
        <v>200</v>
      </c>
      <c r="AD73" s="252"/>
      <c r="AE73" s="252"/>
      <c r="AF73" s="251">
        <f t="shared" si="73"/>
        <v>200</v>
      </c>
      <c r="AG73" s="252"/>
      <c r="AH73" s="252"/>
      <c r="AI73" s="295"/>
      <c r="AJ73" s="296"/>
      <c r="AK73" s="296"/>
      <c r="AL73" s="297"/>
      <c r="AM73" s="271"/>
      <c r="AN73" s="272"/>
      <c r="AO73" s="272"/>
      <c r="AP73" s="273"/>
    </row>
    <row r="74" spans="1:42" ht="21" customHeight="1">
      <c r="A74" s="253">
        <v>250</v>
      </c>
      <c r="B74" s="254"/>
      <c r="C74" s="255"/>
      <c r="D74" s="213" t="s">
        <v>42</v>
      </c>
      <c r="E74" s="262">
        <v>250</v>
      </c>
      <c r="F74" s="263"/>
      <c r="G74" s="263"/>
      <c r="H74" s="262">
        <v>250</v>
      </c>
      <c r="I74" s="263"/>
      <c r="J74" s="263"/>
      <c r="K74" s="262">
        <v>250</v>
      </c>
      <c r="L74" s="263"/>
      <c r="M74" s="263"/>
      <c r="N74" s="262">
        <v>250</v>
      </c>
      <c r="O74" s="263"/>
      <c r="P74" s="263"/>
      <c r="Q74" s="262">
        <v>250</v>
      </c>
      <c r="R74" s="263"/>
      <c r="S74" s="263"/>
      <c r="T74" s="262">
        <v>250</v>
      </c>
      <c r="U74" s="263"/>
      <c r="V74" s="263"/>
      <c r="W74" s="262">
        <v>250</v>
      </c>
      <c r="X74" s="263"/>
      <c r="Y74" s="263"/>
      <c r="Z74" s="262">
        <v>250</v>
      </c>
      <c r="AA74" s="263"/>
      <c r="AB74" s="263"/>
      <c r="AC74" s="243">
        <f>AVERAGE(E74:P74)</f>
        <v>250</v>
      </c>
      <c r="AD74" s="244"/>
      <c r="AE74" s="244"/>
      <c r="AF74" s="243">
        <f>AVERAGE(Q74:AB74)</f>
        <v>250</v>
      </c>
      <c r="AG74" s="244"/>
      <c r="AH74" s="244"/>
      <c r="AI74" s="289">
        <f t="shared" ref="AI74" si="74">MAX(_xlfn.STDEV.S(E74:P74),_xlfn.STDEV.S(E75:P75),_xlfn.STDEV.S(E76:P76),_xlfn.STDEV.S(Q74:AB74),_xlfn.STDEV.S(Q75:AB75),_xlfn.STDEV.S(Q76:AB76))/SQRT(4)</f>
        <v>0</v>
      </c>
      <c r="AJ74" s="290"/>
      <c r="AK74" s="290"/>
      <c r="AL74" s="291"/>
      <c r="AM74" s="265">
        <f t="shared" ref="AM74" si="75">MAX(AC74:AH76)-A74</f>
        <v>0</v>
      </c>
      <c r="AN74" s="266"/>
      <c r="AO74" s="266"/>
      <c r="AP74" s="267"/>
    </row>
    <row r="75" spans="1:42" ht="21" customHeight="1">
      <c r="A75" s="256"/>
      <c r="B75" s="257"/>
      <c r="C75" s="258"/>
      <c r="D75" s="215" t="s">
        <v>43</v>
      </c>
      <c r="E75" s="245">
        <v>250</v>
      </c>
      <c r="F75" s="246"/>
      <c r="G75" s="246"/>
      <c r="H75" s="245">
        <v>250</v>
      </c>
      <c r="I75" s="246"/>
      <c r="J75" s="246"/>
      <c r="K75" s="245">
        <v>250</v>
      </c>
      <c r="L75" s="246"/>
      <c r="M75" s="246"/>
      <c r="N75" s="245">
        <v>250</v>
      </c>
      <c r="O75" s="246"/>
      <c r="P75" s="246"/>
      <c r="Q75" s="245">
        <v>250</v>
      </c>
      <c r="R75" s="246"/>
      <c r="S75" s="246"/>
      <c r="T75" s="245">
        <v>250</v>
      </c>
      <c r="U75" s="246"/>
      <c r="V75" s="246"/>
      <c r="W75" s="245">
        <v>250</v>
      </c>
      <c r="X75" s="246"/>
      <c r="Y75" s="246"/>
      <c r="Z75" s="245">
        <v>250</v>
      </c>
      <c r="AA75" s="246"/>
      <c r="AB75" s="246"/>
      <c r="AC75" s="247">
        <f t="shared" ref="AC75:AC76" si="76">AVERAGE(E75:P75)</f>
        <v>250</v>
      </c>
      <c r="AD75" s="248"/>
      <c r="AE75" s="248"/>
      <c r="AF75" s="247">
        <f t="shared" ref="AF75:AF76" si="77">AVERAGE(Q75:AB75)</f>
        <v>250</v>
      </c>
      <c r="AG75" s="248"/>
      <c r="AH75" s="248"/>
      <c r="AI75" s="292"/>
      <c r="AJ75" s="293"/>
      <c r="AK75" s="293"/>
      <c r="AL75" s="294"/>
      <c r="AM75" s="268"/>
      <c r="AN75" s="269"/>
      <c r="AO75" s="269"/>
      <c r="AP75" s="270"/>
    </row>
    <row r="76" spans="1:42" ht="21" customHeight="1">
      <c r="A76" s="259"/>
      <c r="B76" s="260"/>
      <c r="C76" s="261"/>
      <c r="D76" s="214" t="s">
        <v>44</v>
      </c>
      <c r="E76" s="249">
        <v>250</v>
      </c>
      <c r="F76" s="250"/>
      <c r="G76" s="250"/>
      <c r="H76" s="249">
        <v>250</v>
      </c>
      <c r="I76" s="250"/>
      <c r="J76" s="250"/>
      <c r="K76" s="249">
        <v>250</v>
      </c>
      <c r="L76" s="250"/>
      <c r="M76" s="250"/>
      <c r="N76" s="249">
        <v>250</v>
      </c>
      <c r="O76" s="250"/>
      <c r="P76" s="250"/>
      <c r="Q76" s="249">
        <v>250</v>
      </c>
      <c r="R76" s="250"/>
      <c r="S76" s="250"/>
      <c r="T76" s="249">
        <v>250</v>
      </c>
      <c r="U76" s="250"/>
      <c r="V76" s="250"/>
      <c r="W76" s="249">
        <v>250</v>
      </c>
      <c r="X76" s="250"/>
      <c r="Y76" s="250"/>
      <c r="Z76" s="249">
        <v>250</v>
      </c>
      <c r="AA76" s="250"/>
      <c r="AB76" s="250"/>
      <c r="AC76" s="251">
        <f t="shared" si="76"/>
        <v>250</v>
      </c>
      <c r="AD76" s="252"/>
      <c r="AE76" s="252"/>
      <c r="AF76" s="251">
        <f t="shared" si="77"/>
        <v>250</v>
      </c>
      <c r="AG76" s="252"/>
      <c r="AH76" s="252"/>
      <c r="AI76" s="295"/>
      <c r="AJ76" s="296"/>
      <c r="AK76" s="296"/>
      <c r="AL76" s="297"/>
      <c r="AM76" s="271"/>
      <c r="AN76" s="272"/>
      <c r="AO76" s="272"/>
      <c r="AP76" s="273"/>
    </row>
    <row r="77" spans="1:42" ht="21" customHeight="1">
      <c r="A77" s="253">
        <v>300</v>
      </c>
      <c r="B77" s="254"/>
      <c r="C77" s="255"/>
      <c r="D77" s="213" t="s">
        <v>42</v>
      </c>
      <c r="E77" s="262">
        <v>300</v>
      </c>
      <c r="F77" s="263"/>
      <c r="G77" s="263"/>
      <c r="H77" s="262">
        <v>300</v>
      </c>
      <c r="I77" s="263"/>
      <c r="J77" s="263"/>
      <c r="K77" s="262">
        <v>300</v>
      </c>
      <c r="L77" s="263"/>
      <c r="M77" s="263"/>
      <c r="N77" s="262">
        <v>300</v>
      </c>
      <c r="O77" s="263"/>
      <c r="P77" s="263"/>
      <c r="Q77" s="262">
        <v>300</v>
      </c>
      <c r="R77" s="263"/>
      <c r="S77" s="263"/>
      <c r="T77" s="262">
        <v>300</v>
      </c>
      <c r="U77" s="263"/>
      <c r="V77" s="263"/>
      <c r="W77" s="262">
        <v>300</v>
      </c>
      <c r="X77" s="263"/>
      <c r="Y77" s="263"/>
      <c r="Z77" s="262">
        <v>300</v>
      </c>
      <c r="AA77" s="263"/>
      <c r="AB77" s="263"/>
      <c r="AC77" s="243">
        <f>AVERAGE(E77:P77)</f>
        <v>300</v>
      </c>
      <c r="AD77" s="244"/>
      <c r="AE77" s="244"/>
      <c r="AF77" s="243">
        <f>AVERAGE(Q77:AB77)</f>
        <v>300</v>
      </c>
      <c r="AG77" s="244"/>
      <c r="AH77" s="244"/>
      <c r="AI77" s="289">
        <f t="shared" ref="AI77" si="78">MAX(_xlfn.STDEV.S(E77:P77),_xlfn.STDEV.S(E78:P78),_xlfn.STDEV.S(E79:P79),_xlfn.STDEV.S(Q77:AB77),_xlfn.STDEV.S(Q78:AB78),_xlfn.STDEV.S(Q79:AB79))/SQRT(4)</f>
        <v>0</v>
      </c>
      <c r="AJ77" s="290"/>
      <c r="AK77" s="290"/>
      <c r="AL77" s="291"/>
      <c r="AM77" s="265">
        <f t="shared" ref="AM77" si="79">MAX(AC77:AH79)-A77</f>
        <v>0</v>
      </c>
      <c r="AN77" s="266"/>
      <c r="AO77" s="266"/>
      <c r="AP77" s="267"/>
    </row>
    <row r="78" spans="1:42" ht="21" customHeight="1">
      <c r="A78" s="256"/>
      <c r="B78" s="257"/>
      <c r="C78" s="258"/>
      <c r="D78" s="215" t="s">
        <v>43</v>
      </c>
      <c r="E78" s="245">
        <v>300</v>
      </c>
      <c r="F78" s="246"/>
      <c r="G78" s="246"/>
      <c r="H78" s="245">
        <v>300</v>
      </c>
      <c r="I78" s="246"/>
      <c r="J78" s="246"/>
      <c r="K78" s="245">
        <v>300</v>
      </c>
      <c r="L78" s="246"/>
      <c r="M78" s="246"/>
      <c r="N78" s="245">
        <v>300</v>
      </c>
      <c r="O78" s="246"/>
      <c r="P78" s="246"/>
      <c r="Q78" s="245">
        <v>300</v>
      </c>
      <c r="R78" s="246"/>
      <c r="S78" s="246"/>
      <c r="T78" s="245">
        <v>300</v>
      </c>
      <c r="U78" s="246"/>
      <c r="V78" s="246"/>
      <c r="W78" s="245">
        <v>300</v>
      </c>
      <c r="X78" s="246"/>
      <c r="Y78" s="246"/>
      <c r="Z78" s="245">
        <v>300</v>
      </c>
      <c r="AA78" s="246"/>
      <c r="AB78" s="246"/>
      <c r="AC78" s="247">
        <f t="shared" ref="AC78:AC79" si="80">AVERAGE(E78:P78)</f>
        <v>300</v>
      </c>
      <c r="AD78" s="248"/>
      <c r="AE78" s="248"/>
      <c r="AF78" s="247">
        <f t="shared" ref="AF78:AF79" si="81">AVERAGE(Q78:AB78)</f>
        <v>300</v>
      </c>
      <c r="AG78" s="248"/>
      <c r="AH78" s="248"/>
      <c r="AI78" s="292"/>
      <c r="AJ78" s="293"/>
      <c r="AK78" s="293"/>
      <c r="AL78" s="294"/>
      <c r="AM78" s="268"/>
      <c r="AN78" s="269"/>
      <c r="AO78" s="269"/>
      <c r="AP78" s="270"/>
    </row>
    <row r="79" spans="1:42" ht="21" customHeight="1">
      <c r="A79" s="259"/>
      <c r="B79" s="260"/>
      <c r="C79" s="261"/>
      <c r="D79" s="214" t="s">
        <v>44</v>
      </c>
      <c r="E79" s="249">
        <v>300</v>
      </c>
      <c r="F79" s="250"/>
      <c r="G79" s="250"/>
      <c r="H79" s="249">
        <v>300</v>
      </c>
      <c r="I79" s="250"/>
      <c r="J79" s="250"/>
      <c r="K79" s="249">
        <v>300</v>
      </c>
      <c r="L79" s="250"/>
      <c r="M79" s="250"/>
      <c r="N79" s="249">
        <v>300</v>
      </c>
      <c r="O79" s="250"/>
      <c r="P79" s="250"/>
      <c r="Q79" s="249">
        <v>300</v>
      </c>
      <c r="R79" s="250"/>
      <c r="S79" s="250"/>
      <c r="T79" s="249">
        <v>300</v>
      </c>
      <c r="U79" s="250"/>
      <c r="V79" s="250"/>
      <c r="W79" s="249">
        <v>300</v>
      </c>
      <c r="X79" s="250"/>
      <c r="Y79" s="250"/>
      <c r="Z79" s="249">
        <v>300</v>
      </c>
      <c r="AA79" s="250"/>
      <c r="AB79" s="250"/>
      <c r="AC79" s="251">
        <f t="shared" si="80"/>
        <v>300</v>
      </c>
      <c r="AD79" s="252"/>
      <c r="AE79" s="252"/>
      <c r="AF79" s="251">
        <f t="shared" si="81"/>
        <v>300</v>
      </c>
      <c r="AG79" s="252"/>
      <c r="AH79" s="252"/>
      <c r="AI79" s="295"/>
      <c r="AJ79" s="296"/>
      <c r="AK79" s="296"/>
      <c r="AL79" s="297"/>
      <c r="AM79" s="271"/>
      <c r="AN79" s="272"/>
      <c r="AO79" s="272"/>
      <c r="AP79" s="273"/>
    </row>
    <row r="80" spans="1:42" ht="18.75" customHeight="1">
      <c r="A80" s="38"/>
      <c r="B80" s="38"/>
      <c r="C80" s="40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</row>
    <row r="81" spans="1:29" ht="15" customHeight="1">
      <c r="A81" s="242" t="s">
        <v>120</v>
      </c>
      <c r="B81" s="242"/>
      <c r="C81" s="242"/>
      <c r="D81" s="242"/>
      <c r="E81" s="217" t="s">
        <v>57</v>
      </c>
      <c r="F81" s="212"/>
      <c r="G81" s="217"/>
      <c r="H81" s="217"/>
      <c r="I81" s="217"/>
      <c r="J81" s="217"/>
      <c r="K81" s="217"/>
      <c r="L81" s="217"/>
      <c r="M81" s="206"/>
      <c r="N81" s="206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6"/>
    </row>
    <row r="82" spans="1:29" ht="15" customHeight="1">
      <c r="A82" s="79"/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C82" s="206"/>
    </row>
    <row r="83" spans="1:29" ht="15" customHeight="1">
      <c r="A83" s="79"/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</row>
    <row r="84" spans="1:29" ht="15" customHeight="1">
      <c r="A84" s="206"/>
      <c r="B84" s="206"/>
      <c r="C84" s="206"/>
      <c r="D84" s="206"/>
      <c r="E84" s="23">
        <v>11</v>
      </c>
      <c r="F84" s="23"/>
      <c r="G84" s="80" t="s">
        <v>57</v>
      </c>
      <c r="H84" s="218"/>
      <c r="I84" s="139"/>
      <c r="J84" s="218"/>
      <c r="K84" s="218"/>
      <c r="L84" s="218"/>
      <c r="M84" s="218"/>
      <c r="N84" s="219"/>
      <c r="O84" s="206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C84" s="206"/>
    </row>
    <row r="85" spans="1:29" ht="18.75" customHeight="1">
      <c r="A85" s="38"/>
      <c r="B85" s="38"/>
      <c r="C85" s="40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</row>
    <row r="86" spans="1:29" ht="18.75" customHeight="1">
      <c r="A86" s="38"/>
      <c r="B86" s="38"/>
      <c r="C86" s="40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</row>
    <row r="87" spans="1:29" ht="18.75" customHeight="1">
      <c r="A87" s="38"/>
      <c r="B87" s="38"/>
      <c r="C87" s="40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</row>
    <row r="88" spans="1:29" ht="18.75" customHeight="1">
      <c r="A88" s="38"/>
      <c r="B88" s="38"/>
      <c r="C88" s="40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</row>
    <row r="89" spans="1:29" ht="18.75" customHeight="1">
      <c r="A89" s="38"/>
      <c r="B89" s="38"/>
      <c r="C89" s="40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</row>
    <row r="90" spans="1:29" ht="18.75" customHeight="1">
      <c r="A90" s="38"/>
      <c r="B90" s="38"/>
      <c r="C90" s="40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</row>
    <row r="91" spans="1:29" ht="18.75" customHeight="1">
      <c r="A91" s="38"/>
      <c r="B91" s="38"/>
      <c r="C91" s="40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</row>
    <row r="92" spans="1:29" ht="18.75" customHeight="1">
      <c r="A92" s="38"/>
      <c r="B92" s="38"/>
      <c r="C92" s="40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</row>
    <row r="93" spans="1:29" ht="18.75" customHeight="1">
      <c r="A93" s="38"/>
      <c r="B93" s="38"/>
      <c r="C93" s="40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</row>
    <row r="94" spans="1:29" ht="18.75" customHeight="1">
      <c r="A94" s="38"/>
      <c r="B94" s="38"/>
      <c r="C94" s="40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</row>
    <row r="95" spans="1:29" ht="18.75" customHeight="1">
      <c r="A95" s="38"/>
      <c r="B95" s="38"/>
      <c r="C95" s="40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</row>
    <row r="96" spans="1:29" ht="18.75" customHeight="1">
      <c r="A96" s="38"/>
      <c r="B96" s="38"/>
      <c r="C96" s="40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</row>
    <row r="97" spans="1:23" ht="18.75" customHeight="1">
      <c r="A97" s="38"/>
      <c r="B97" s="38"/>
      <c r="C97" s="40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</row>
    <row r="98" spans="1:23" ht="6" customHeight="1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</row>
    <row r="99" spans="1:23" ht="18.75" customHeight="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</row>
    <row r="100" spans="1:23" ht="18.75" customHeight="1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</row>
    <row r="101" spans="1:23" ht="18.75" customHeight="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</row>
    <row r="102" spans="1:23" ht="18.75" customHeight="1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</row>
    <row r="103" spans="1:23" ht="18.75" customHeight="1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</row>
    <row r="104" spans="1:23" ht="6" customHeight="1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</row>
    <row r="105" spans="1:23" ht="18.75" customHeight="1">
      <c r="A105" s="41"/>
      <c r="B105" s="41"/>
      <c r="C105" s="42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38"/>
      <c r="P105" s="38"/>
      <c r="Q105" s="38"/>
      <c r="R105" s="38"/>
      <c r="S105" s="38"/>
      <c r="T105" s="38"/>
      <c r="U105" s="38"/>
      <c r="V105" s="38"/>
      <c r="W105" s="38"/>
    </row>
    <row r="106" spans="1:23" ht="18.75" customHeight="1">
      <c r="A106" s="41"/>
      <c r="B106" s="41"/>
      <c r="C106" s="42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38"/>
      <c r="P106" s="38"/>
      <c r="Q106" s="38"/>
      <c r="R106" s="38"/>
      <c r="S106" s="38"/>
      <c r="T106" s="38"/>
      <c r="U106" s="38"/>
      <c r="V106" s="38"/>
      <c r="W106" s="38"/>
    </row>
    <row r="107" spans="1:23" ht="18.75" customHeight="1">
      <c r="A107" s="38"/>
      <c r="B107" s="38"/>
      <c r="C107" s="40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</row>
    <row r="108" spans="1:23" ht="18.75" customHeight="1">
      <c r="A108" s="38"/>
      <c r="B108" s="38"/>
      <c r="C108" s="40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</row>
    <row r="109" spans="1:23" ht="18.75" customHeight="1">
      <c r="A109" s="38"/>
      <c r="B109" s="38"/>
      <c r="C109" s="40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</row>
    <row r="110" spans="1:23" ht="18.75" customHeight="1">
      <c r="A110" s="38"/>
      <c r="B110" s="38"/>
      <c r="C110" s="40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</row>
    <row r="111" spans="1:23" ht="18.75" customHeight="1">
      <c r="A111" s="38"/>
      <c r="B111" s="38"/>
      <c r="C111" s="40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</row>
    <row r="112" spans="1:23" ht="18.75" customHeight="1">
      <c r="A112" s="38"/>
      <c r="B112" s="38"/>
      <c r="C112" s="40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</row>
    <row r="113" spans="1:23" ht="18.75" customHeight="1">
      <c r="A113" s="38"/>
      <c r="B113" s="38"/>
      <c r="C113" s="40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</row>
    <row r="114" spans="1:23" ht="18.75" customHeight="1">
      <c r="A114" s="38"/>
      <c r="B114" s="38"/>
      <c r="C114" s="40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</row>
    <row r="115" spans="1:23" ht="18.75" customHeight="1">
      <c r="A115" s="38"/>
      <c r="B115" s="38"/>
      <c r="C115" s="40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</row>
    <row r="116" spans="1:23" ht="18.75" customHeight="1">
      <c r="A116" s="38"/>
      <c r="B116" s="38"/>
      <c r="C116" s="40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</row>
    <row r="117" spans="1:23" ht="18.75" customHeight="1">
      <c r="A117" s="38"/>
      <c r="B117" s="38"/>
      <c r="C117" s="40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</row>
    <row r="118" spans="1:23" ht="18.75" customHeight="1">
      <c r="A118" s="38"/>
      <c r="B118" s="38"/>
      <c r="C118" s="40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</row>
    <row r="119" spans="1:23" ht="18.75" customHeight="1">
      <c r="A119" s="38"/>
      <c r="B119" s="38"/>
      <c r="C119" s="40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</row>
    <row r="120" spans="1:23" ht="18.75" customHeight="1">
      <c r="A120" s="38"/>
      <c r="B120" s="38"/>
      <c r="C120" s="40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</row>
    <row r="121" spans="1:23" ht="18.75" customHeight="1">
      <c r="A121" s="38"/>
      <c r="B121" s="38"/>
      <c r="C121" s="40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</row>
    <row r="122" spans="1:23" ht="18.75" customHeight="1">
      <c r="A122" s="38"/>
      <c r="B122" s="38"/>
      <c r="C122" s="40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</row>
    <row r="123" spans="1:23" ht="18.75" customHeight="1">
      <c r="A123" s="38"/>
      <c r="B123" s="38"/>
      <c r="C123" s="40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</row>
    <row r="124" spans="1:23" ht="18.75" customHeight="1">
      <c r="A124" s="38"/>
      <c r="B124" s="38"/>
      <c r="C124" s="40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</row>
    <row r="125" spans="1:23" ht="18.75" customHeight="1">
      <c r="A125" s="38"/>
      <c r="B125" s="38"/>
      <c r="C125" s="40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</row>
    <row r="126" spans="1:23" ht="18.75" customHeight="1">
      <c r="A126" s="38"/>
      <c r="B126" s="38"/>
      <c r="C126" s="40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</row>
    <row r="127" spans="1:23" ht="18.75" customHeight="1">
      <c r="A127" s="38"/>
      <c r="B127" s="38"/>
      <c r="C127" s="40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</row>
    <row r="128" spans="1:23" ht="18.75" customHeight="1">
      <c r="A128" s="38"/>
      <c r="B128" s="38"/>
      <c r="C128" s="40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</row>
    <row r="129" spans="1:23" ht="18.75" customHeight="1">
      <c r="A129" s="38"/>
      <c r="B129" s="38"/>
      <c r="C129" s="40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</row>
    <row r="130" spans="1:23" ht="18.75" customHeight="1">
      <c r="A130" s="38"/>
      <c r="B130" s="38"/>
      <c r="C130" s="40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</row>
    <row r="131" spans="1:23" ht="18.75" customHeight="1">
      <c r="A131" s="38"/>
      <c r="B131" s="38"/>
      <c r="C131" s="40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</row>
    <row r="132" spans="1:23" ht="18.75" customHeight="1">
      <c r="A132" s="38"/>
      <c r="B132" s="38"/>
      <c r="C132" s="40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</row>
    <row r="133" spans="1:23" ht="18.75" customHeight="1">
      <c r="A133" s="38"/>
      <c r="B133" s="38"/>
      <c r="C133" s="40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</row>
    <row r="134" spans="1:23" ht="18.75" customHeight="1">
      <c r="A134" s="38"/>
      <c r="B134" s="38"/>
      <c r="C134" s="40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</row>
    <row r="135" spans="1:23" ht="18.75" customHeight="1">
      <c r="A135" s="38"/>
      <c r="B135" s="38"/>
      <c r="C135" s="40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</row>
    <row r="136" spans="1:23" ht="18.75" customHeight="1">
      <c r="A136" s="38"/>
      <c r="B136" s="38"/>
      <c r="C136" s="40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</row>
    <row r="137" spans="1:23" ht="18.75" customHeight="1">
      <c r="A137" s="38"/>
      <c r="B137" s="38"/>
      <c r="C137" s="40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</row>
    <row r="138" spans="1:23" ht="18.75" customHeight="1">
      <c r="A138" s="38"/>
      <c r="B138" s="38"/>
      <c r="C138" s="40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</row>
    <row r="139" spans="1:23" ht="18" customHeight="1">
      <c r="A139" s="38"/>
      <c r="B139" s="38"/>
      <c r="C139" s="40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</row>
    <row r="140" spans="1:23" ht="6.75" customHeight="1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</row>
    <row r="141" spans="1:23" ht="18.75" customHeight="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</row>
    <row r="142" spans="1:23" ht="18.75" customHeight="1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</row>
    <row r="143" spans="1:23" ht="18.75" customHeight="1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</row>
    <row r="144" spans="1:23" ht="18.75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</row>
    <row r="145" spans="1:23" ht="18.75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</row>
    <row r="146" spans="1:23" ht="18.75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</row>
    <row r="147" spans="1:23" ht="18.75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</row>
    <row r="148" spans="1:23" ht="18.75" customHeigh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</row>
    <row r="149" spans="1:23" ht="18.75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</row>
    <row r="150" spans="1:23" ht="18.75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</row>
    <row r="151" spans="1:23" ht="18.75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</row>
    <row r="152" spans="1:23" ht="18.75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</row>
    <row r="153" spans="1:23" ht="18.75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</row>
    <row r="154" spans="1:23" ht="18.75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</row>
    <row r="155" spans="1:23" ht="18.75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</row>
    <row r="156" spans="1:23" ht="18.75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</row>
    <row r="157" spans="1:23" ht="18.75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</row>
    <row r="158" spans="1:23" ht="18.75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</row>
    <row r="159" spans="1:23" ht="18.75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</row>
    <row r="160" spans="1:23" ht="18.75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</row>
    <row r="161" spans="1:23" ht="18.75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</row>
    <row r="162" spans="1:23" ht="18.75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</row>
    <row r="163" spans="1:23" ht="18.75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</row>
    <row r="164" spans="1:23" ht="18.75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</row>
    <row r="165" spans="1:23" ht="18.75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</row>
  </sheetData>
  <mergeCells count="733">
    <mergeCell ref="S11:Y11"/>
    <mergeCell ref="S12:Y12"/>
    <mergeCell ref="N35:P35"/>
    <mergeCell ref="Q35:S35"/>
    <mergeCell ref="T35:V35"/>
    <mergeCell ref="AC17:AE17"/>
    <mergeCell ref="AC18:AE18"/>
    <mergeCell ref="AC19:AE19"/>
    <mergeCell ref="AC20:AE20"/>
    <mergeCell ref="AC21:AE21"/>
    <mergeCell ref="AC22:AE22"/>
    <mergeCell ref="AC23:AE23"/>
    <mergeCell ref="AC24:AE24"/>
    <mergeCell ref="AC26:AE26"/>
    <mergeCell ref="AC27:AE27"/>
    <mergeCell ref="AC28:AE28"/>
    <mergeCell ref="AC29:AE29"/>
    <mergeCell ref="AC30:AE30"/>
    <mergeCell ref="AC25:AE25"/>
    <mergeCell ref="N19:P19"/>
    <mergeCell ref="W26:Y26"/>
    <mergeCell ref="Z26:AB26"/>
    <mergeCell ref="Q38:S38"/>
    <mergeCell ref="T38:V38"/>
    <mergeCell ref="K38:M38"/>
    <mergeCell ref="N38:P38"/>
    <mergeCell ref="T29:V29"/>
    <mergeCell ref="W29:Y29"/>
    <mergeCell ref="Z29:AB29"/>
    <mergeCell ref="Q32:S32"/>
    <mergeCell ref="T32:V32"/>
    <mergeCell ref="W32:Y32"/>
    <mergeCell ref="Z32:AB32"/>
    <mergeCell ref="H38:J38"/>
    <mergeCell ref="H29:J29"/>
    <mergeCell ref="K29:M29"/>
    <mergeCell ref="N29:P29"/>
    <mergeCell ref="H17:J17"/>
    <mergeCell ref="H18:J18"/>
    <mergeCell ref="H19:J19"/>
    <mergeCell ref="K17:M17"/>
    <mergeCell ref="K18:M18"/>
    <mergeCell ref="K19:M19"/>
    <mergeCell ref="N17:P17"/>
    <mergeCell ref="N18:P18"/>
    <mergeCell ref="K32:M32"/>
    <mergeCell ref="N32:P32"/>
    <mergeCell ref="A32:C34"/>
    <mergeCell ref="A35:C37"/>
    <mergeCell ref="A38:C40"/>
    <mergeCell ref="A44:C46"/>
    <mergeCell ref="A47:C49"/>
    <mergeCell ref="F8:G8"/>
    <mergeCell ref="C8:D8"/>
    <mergeCell ref="A14:C14"/>
    <mergeCell ref="D14:D16"/>
    <mergeCell ref="E14:AB14"/>
    <mergeCell ref="A15:C15"/>
    <mergeCell ref="E15:P15"/>
    <mergeCell ref="Q15:AB15"/>
    <mergeCell ref="A16:C16"/>
    <mergeCell ref="E16:G16"/>
    <mergeCell ref="H16:J16"/>
    <mergeCell ref="K16:M16"/>
    <mergeCell ref="N16:P16"/>
    <mergeCell ref="Q16:S16"/>
    <mergeCell ref="T16:V16"/>
    <mergeCell ref="E35:G35"/>
    <mergeCell ref="H35:J35"/>
    <mergeCell ref="K35:M35"/>
    <mergeCell ref="E38:G38"/>
    <mergeCell ref="H26:J26"/>
    <mergeCell ref="K26:M26"/>
    <mergeCell ref="N26:P26"/>
    <mergeCell ref="Q26:S26"/>
    <mergeCell ref="T26:V26"/>
    <mergeCell ref="Q29:S29"/>
    <mergeCell ref="AC2:AG2"/>
    <mergeCell ref="F5:Y5"/>
    <mergeCell ref="G6:O6"/>
    <mergeCell ref="T6:Y6"/>
    <mergeCell ref="M7:R7"/>
    <mergeCell ref="A1:K2"/>
    <mergeCell ref="A3:K3"/>
    <mergeCell ref="A4:K4"/>
    <mergeCell ref="C7:I7"/>
    <mergeCell ref="U7:Y7"/>
    <mergeCell ref="S7:T7"/>
    <mergeCell ref="Q1:W1"/>
    <mergeCell ref="Q2:W2"/>
    <mergeCell ref="Q17:S17"/>
    <mergeCell ref="Q18:S18"/>
    <mergeCell ref="Q19:S19"/>
    <mergeCell ref="G11:N11"/>
    <mergeCell ref="G12:N12"/>
    <mergeCell ref="A17:C19"/>
    <mergeCell ref="A20:C22"/>
    <mergeCell ref="A23:C25"/>
    <mergeCell ref="A26:C28"/>
    <mergeCell ref="A29:C31"/>
    <mergeCell ref="E17:G17"/>
    <mergeCell ref="E18:G18"/>
    <mergeCell ref="E19:G19"/>
    <mergeCell ref="E26:G26"/>
    <mergeCell ref="E29:G29"/>
    <mergeCell ref="AC14:AH15"/>
    <mergeCell ref="AF16:AH16"/>
    <mergeCell ref="AF17:AH17"/>
    <mergeCell ref="AF18:AH18"/>
    <mergeCell ref="AF19:AH19"/>
    <mergeCell ref="AI14:AL16"/>
    <mergeCell ref="AI17:AL19"/>
    <mergeCell ref="T17:V17"/>
    <mergeCell ref="T18:V18"/>
    <mergeCell ref="T19:V19"/>
    <mergeCell ref="W17:Y17"/>
    <mergeCell ref="W18:Y18"/>
    <mergeCell ref="W19:Y19"/>
    <mergeCell ref="Z17:AB17"/>
    <mergeCell ref="Z18:AB18"/>
    <mergeCell ref="Z19:AB19"/>
    <mergeCell ref="AC16:AE16"/>
    <mergeCell ref="W16:Y16"/>
    <mergeCell ref="Z16:AB16"/>
    <mergeCell ref="AM14:AP16"/>
    <mergeCell ref="AM17:AP19"/>
    <mergeCell ref="E20:G20"/>
    <mergeCell ref="H20:J20"/>
    <mergeCell ref="K20:M20"/>
    <mergeCell ref="N20:P20"/>
    <mergeCell ref="Q20:S20"/>
    <mergeCell ref="T20:V20"/>
    <mergeCell ref="W20:Y20"/>
    <mergeCell ref="Z20:AB20"/>
    <mergeCell ref="AF20:AH20"/>
    <mergeCell ref="AI20:AL22"/>
    <mergeCell ref="AM20:AP22"/>
    <mergeCell ref="E21:G21"/>
    <mergeCell ref="H21:J21"/>
    <mergeCell ref="K21:M21"/>
    <mergeCell ref="N21:P21"/>
    <mergeCell ref="Q21:S21"/>
    <mergeCell ref="T21:V21"/>
    <mergeCell ref="W21:Y21"/>
    <mergeCell ref="Z21:AB21"/>
    <mergeCell ref="AF21:AH21"/>
    <mergeCell ref="E22:G22"/>
    <mergeCell ref="H22:J22"/>
    <mergeCell ref="AF22:AH22"/>
    <mergeCell ref="E23:G23"/>
    <mergeCell ref="H23:J23"/>
    <mergeCell ref="K23:M23"/>
    <mergeCell ref="N23:P23"/>
    <mergeCell ref="Q23:S23"/>
    <mergeCell ref="T23:V23"/>
    <mergeCell ref="W23:Y23"/>
    <mergeCell ref="Z23:AB23"/>
    <mergeCell ref="AF23:AH23"/>
    <mergeCell ref="K22:M22"/>
    <mergeCell ref="N22:P22"/>
    <mergeCell ref="Q22:S22"/>
    <mergeCell ref="T22:V22"/>
    <mergeCell ref="W22:Y22"/>
    <mergeCell ref="Z22:AB22"/>
    <mergeCell ref="AF26:AH26"/>
    <mergeCell ref="AI26:AL28"/>
    <mergeCell ref="AI23:AL25"/>
    <mergeCell ref="AM23:AP25"/>
    <mergeCell ref="E24:G24"/>
    <mergeCell ref="H24:J24"/>
    <mergeCell ref="K24:M24"/>
    <mergeCell ref="N24:P24"/>
    <mergeCell ref="Q24:S24"/>
    <mergeCell ref="T24:V24"/>
    <mergeCell ref="W24:Y24"/>
    <mergeCell ref="Z24:AB24"/>
    <mergeCell ref="AF24:AH24"/>
    <mergeCell ref="E25:G25"/>
    <mergeCell ref="H25:J25"/>
    <mergeCell ref="K25:M25"/>
    <mergeCell ref="N25:P25"/>
    <mergeCell ref="Q25:S25"/>
    <mergeCell ref="T25:V25"/>
    <mergeCell ref="W25:Y25"/>
    <mergeCell ref="Z25:AB25"/>
    <mergeCell ref="AF25:AH25"/>
    <mergeCell ref="AM26:AP28"/>
    <mergeCell ref="E27:G27"/>
    <mergeCell ref="AF27:AH27"/>
    <mergeCell ref="E28:G28"/>
    <mergeCell ref="H28:J28"/>
    <mergeCell ref="K28:M28"/>
    <mergeCell ref="N28:P28"/>
    <mergeCell ref="Q28:S28"/>
    <mergeCell ref="T28:V28"/>
    <mergeCell ref="W28:Y28"/>
    <mergeCell ref="Z28:AB28"/>
    <mergeCell ref="AF28:AH28"/>
    <mergeCell ref="H27:J27"/>
    <mergeCell ref="K27:M27"/>
    <mergeCell ref="N27:P27"/>
    <mergeCell ref="Q27:S27"/>
    <mergeCell ref="T27:V27"/>
    <mergeCell ref="W27:Y27"/>
    <mergeCell ref="Z27:AB27"/>
    <mergeCell ref="AI29:AL31"/>
    <mergeCell ref="AM29:AP31"/>
    <mergeCell ref="E30:G30"/>
    <mergeCell ref="H30:J30"/>
    <mergeCell ref="K30:M30"/>
    <mergeCell ref="N30:P30"/>
    <mergeCell ref="Q30:S30"/>
    <mergeCell ref="T30:V30"/>
    <mergeCell ref="W30:Y30"/>
    <mergeCell ref="Z30:AB30"/>
    <mergeCell ref="AF30:AH30"/>
    <mergeCell ref="E31:G31"/>
    <mergeCell ref="H31:J31"/>
    <mergeCell ref="K31:M31"/>
    <mergeCell ref="N31:P31"/>
    <mergeCell ref="Q31:S31"/>
    <mergeCell ref="T31:V31"/>
    <mergeCell ref="W31:Y31"/>
    <mergeCell ref="Z31:AB31"/>
    <mergeCell ref="AF31:AH31"/>
    <mergeCell ref="AC31:AE31"/>
    <mergeCell ref="AF32:AH32"/>
    <mergeCell ref="AC32:AE32"/>
    <mergeCell ref="AF29:AH29"/>
    <mergeCell ref="AI32:AL34"/>
    <mergeCell ref="AM32:AP34"/>
    <mergeCell ref="E33:G33"/>
    <mergeCell ref="H33:J33"/>
    <mergeCell ref="K33:M33"/>
    <mergeCell ref="N33:P33"/>
    <mergeCell ref="Q33:S33"/>
    <mergeCell ref="T33:V33"/>
    <mergeCell ref="W33:Y33"/>
    <mergeCell ref="Z33:AB33"/>
    <mergeCell ref="AF33:AH33"/>
    <mergeCell ref="E34:G34"/>
    <mergeCell ref="H34:J34"/>
    <mergeCell ref="K34:M34"/>
    <mergeCell ref="N34:P34"/>
    <mergeCell ref="Q34:S34"/>
    <mergeCell ref="T34:V34"/>
    <mergeCell ref="W34:Y34"/>
    <mergeCell ref="Z34:AB34"/>
    <mergeCell ref="AF34:AH34"/>
    <mergeCell ref="AC33:AE33"/>
    <mergeCell ref="AC34:AE34"/>
    <mergeCell ref="E32:G32"/>
    <mergeCell ref="H32:J32"/>
    <mergeCell ref="AF35:AH35"/>
    <mergeCell ref="AI35:AL37"/>
    <mergeCell ref="AM35:AP37"/>
    <mergeCell ref="E36:G36"/>
    <mergeCell ref="H36:J36"/>
    <mergeCell ref="K36:M36"/>
    <mergeCell ref="N36:P36"/>
    <mergeCell ref="Q36:S36"/>
    <mergeCell ref="T36:V36"/>
    <mergeCell ref="W36:Y36"/>
    <mergeCell ref="Z36:AB36"/>
    <mergeCell ref="AF36:AH36"/>
    <mergeCell ref="E37:G37"/>
    <mergeCell ref="H37:J37"/>
    <mergeCell ref="K37:M37"/>
    <mergeCell ref="N37:P37"/>
    <mergeCell ref="Q37:S37"/>
    <mergeCell ref="T37:V37"/>
    <mergeCell ref="W37:Y37"/>
    <mergeCell ref="Z37:AB37"/>
    <mergeCell ref="AF37:AH37"/>
    <mergeCell ref="AC35:AE35"/>
    <mergeCell ref="AC36:AE36"/>
    <mergeCell ref="AC37:AE37"/>
    <mergeCell ref="W38:Y38"/>
    <mergeCell ref="Z38:AB38"/>
    <mergeCell ref="AC38:AE38"/>
    <mergeCell ref="AF38:AH38"/>
    <mergeCell ref="AI38:AL40"/>
    <mergeCell ref="AM38:AP40"/>
    <mergeCell ref="AF39:AH39"/>
    <mergeCell ref="AF40:AH40"/>
    <mergeCell ref="W35:Y35"/>
    <mergeCell ref="Z35:AB35"/>
    <mergeCell ref="E39:G39"/>
    <mergeCell ref="H39:J39"/>
    <mergeCell ref="K39:M39"/>
    <mergeCell ref="N39:P39"/>
    <mergeCell ref="Q39:S39"/>
    <mergeCell ref="T39:V39"/>
    <mergeCell ref="W39:Y39"/>
    <mergeCell ref="Z39:AB39"/>
    <mergeCell ref="AC39:AE39"/>
    <mergeCell ref="E40:G40"/>
    <mergeCell ref="H40:J40"/>
    <mergeCell ref="K40:M40"/>
    <mergeCell ref="N40:P40"/>
    <mergeCell ref="Q40:S40"/>
    <mergeCell ref="T40:V40"/>
    <mergeCell ref="W40:Y40"/>
    <mergeCell ref="Z40:AB40"/>
    <mergeCell ref="AC40:AE40"/>
    <mergeCell ref="A41:C43"/>
    <mergeCell ref="E41:G41"/>
    <mergeCell ref="H41:J41"/>
    <mergeCell ref="K41:M41"/>
    <mergeCell ref="N41:P41"/>
    <mergeCell ref="Q41:S41"/>
    <mergeCell ref="T41:V41"/>
    <mergeCell ref="W41:Y41"/>
    <mergeCell ref="Z41:AB41"/>
    <mergeCell ref="AC41:AE41"/>
    <mergeCell ref="AF41:AH41"/>
    <mergeCell ref="AI41:AL43"/>
    <mergeCell ref="AM41:AP43"/>
    <mergeCell ref="E42:G42"/>
    <mergeCell ref="H42:J42"/>
    <mergeCell ref="K42:M42"/>
    <mergeCell ref="N42:P42"/>
    <mergeCell ref="Q42:S42"/>
    <mergeCell ref="T42:V42"/>
    <mergeCell ref="W42:Y42"/>
    <mergeCell ref="Z42:AB42"/>
    <mergeCell ref="AC42:AE42"/>
    <mergeCell ref="AF42:AH42"/>
    <mergeCell ref="E43:G43"/>
    <mergeCell ref="H43:J43"/>
    <mergeCell ref="K43:M43"/>
    <mergeCell ref="N43:P43"/>
    <mergeCell ref="Q43:S43"/>
    <mergeCell ref="T43:V43"/>
    <mergeCell ref="W43:Y43"/>
    <mergeCell ref="Z43:AB43"/>
    <mergeCell ref="AC43:AE43"/>
    <mergeCell ref="AF43:AH43"/>
    <mergeCell ref="AI44:AL46"/>
    <mergeCell ref="AM44:AP46"/>
    <mergeCell ref="E45:G45"/>
    <mergeCell ref="H45:J45"/>
    <mergeCell ref="K45:M45"/>
    <mergeCell ref="N45:P45"/>
    <mergeCell ref="Q45:S45"/>
    <mergeCell ref="T45:V45"/>
    <mergeCell ref="W45:Y45"/>
    <mergeCell ref="Z45:AB45"/>
    <mergeCell ref="AC45:AE45"/>
    <mergeCell ref="AF45:AH45"/>
    <mergeCell ref="E46:G46"/>
    <mergeCell ref="H46:J46"/>
    <mergeCell ref="K46:M46"/>
    <mergeCell ref="N46:P46"/>
    <mergeCell ref="Q46:S46"/>
    <mergeCell ref="T46:V46"/>
    <mergeCell ref="W46:Y46"/>
    <mergeCell ref="Z46:AB46"/>
    <mergeCell ref="AC46:AE46"/>
    <mergeCell ref="AF46:AH46"/>
    <mergeCell ref="E44:G44"/>
    <mergeCell ref="H44:J44"/>
    <mergeCell ref="K47:M47"/>
    <mergeCell ref="N47:P47"/>
    <mergeCell ref="Q47:S47"/>
    <mergeCell ref="T47:V47"/>
    <mergeCell ref="W47:Y47"/>
    <mergeCell ref="Z47:AB47"/>
    <mergeCell ref="AC47:AE47"/>
    <mergeCell ref="AF44:AH44"/>
    <mergeCell ref="K44:M44"/>
    <mergeCell ref="N44:P44"/>
    <mergeCell ref="Q44:S44"/>
    <mergeCell ref="T44:V44"/>
    <mergeCell ref="W44:Y44"/>
    <mergeCell ref="Z44:AB44"/>
    <mergeCell ref="AC44:AE44"/>
    <mergeCell ref="AF47:AH47"/>
    <mergeCell ref="AI47:AL49"/>
    <mergeCell ref="AM47:AP49"/>
    <mergeCell ref="E48:G48"/>
    <mergeCell ref="H48:J48"/>
    <mergeCell ref="K48:M48"/>
    <mergeCell ref="N48:P48"/>
    <mergeCell ref="Q48:S48"/>
    <mergeCell ref="T48:V48"/>
    <mergeCell ref="W48:Y48"/>
    <mergeCell ref="Z48:AB48"/>
    <mergeCell ref="AC48:AE48"/>
    <mergeCell ref="AF48:AH48"/>
    <mergeCell ref="E49:G49"/>
    <mergeCell ref="H49:J49"/>
    <mergeCell ref="K49:M49"/>
    <mergeCell ref="N49:P49"/>
    <mergeCell ref="Q49:S49"/>
    <mergeCell ref="T49:V49"/>
    <mergeCell ref="W49:Y49"/>
    <mergeCell ref="Z49:AB49"/>
    <mergeCell ref="AC49:AE49"/>
    <mergeCell ref="AF49:AH49"/>
    <mergeCell ref="E47:G47"/>
    <mergeCell ref="H47:J47"/>
    <mergeCell ref="A50:C52"/>
    <mergeCell ref="E50:G50"/>
    <mergeCell ref="H50:J50"/>
    <mergeCell ref="K50:M50"/>
    <mergeCell ref="N50:P50"/>
    <mergeCell ref="Q50:S50"/>
    <mergeCell ref="T50:V50"/>
    <mergeCell ref="W50:Y50"/>
    <mergeCell ref="Z50:AB50"/>
    <mergeCell ref="AC50:AE50"/>
    <mergeCell ref="AF50:AH50"/>
    <mergeCell ref="AI50:AL52"/>
    <mergeCell ref="AM50:AP52"/>
    <mergeCell ref="E51:G51"/>
    <mergeCell ref="H51:J51"/>
    <mergeCell ref="K51:M51"/>
    <mergeCell ref="N51:P51"/>
    <mergeCell ref="Q51:S51"/>
    <mergeCell ref="T51:V51"/>
    <mergeCell ref="W51:Y51"/>
    <mergeCell ref="Z51:AB51"/>
    <mergeCell ref="AC51:AE51"/>
    <mergeCell ref="AF51:AH51"/>
    <mergeCell ref="E52:G52"/>
    <mergeCell ref="H52:J52"/>
    <mergeCell ref="K52:M52"/>
    <mergeCell ref="N52:P52"/>
    <mergeCell ref="Q52:S52"/>
    <mergeCell ref="T52:V52"/>
    <mergeCell ref="W52:Y52"/>
    <mergeCell ref="Z52:AB52"/>
    <mergeCell ref="AC52:AE52"/>
    <mergeCell ref="AF52:AH52"/>
    <mergeCell ref="A53:C55"/>
    <mergeCell ref="E53:G53"/>
    <mergeCell ref="H53:J53"/>
    <mergeCell ref="K53:M53"/>
    <mergeCell ref="N53:P53"/>
    <mergeCell ref="Q53:S53"/>
    <mergeCell ref="T53:V53"/>
    <mergeCell ref="W53:Y53"/>
    <mergeCell ref="Z53:AB53"/>
    <mergeCell ref="AC53:AE53"/>
    <mergeCell ref="AF53:AH53"/>
    <mergeCell ref="AI53:AL55"/>
    <mergeCell ref="AM53:AP55"/>
    <mergeCell ref="E54:G54"/>
    <mergeCell ref="H54:J54"/>
    <mergeCell ref="K54:M54"/>
    <mergeCell ref="N54:P54"/>
    <mergeCell ref="Q54:S54"/>
    <mergeCell ref="T54:V54"/>
    <mergeCell ref="W54:Y54"/>
    <mergeCell ref="Z54:AB54"/>
    <mergeCell ref="AC54:AE54"/>
    <mergeCell ref="AF54:AH54"/>
    <mergeCell ref="E55:G55"/>
    <mergeCell ref="H55:J55"/>
    <mergeCell ref="K55:M55"/>
    <mergeCell ref="N55:P55"/>
    <mergeCell ref="Q55:S55"/>
    <mergeCell ref="T55:V55"/>
    <mergeCell ref="W55:Y55"/>
    <mergeCell ref="Z55:AB55"/>
    <mergeCell ref="AC55:AE55"/>
    <mergeCell ref="AF55:AH55"/>
    <mergeCell ref="A56:C58"/>
    <mergeCell ref="E56:G56"/>
    <mergeCell ref="H56:J56"/>
    <mergeCell ref="K56:M56"/>
    <mergeCell ref="N56:P56"/>
    <mergeCell ref="Q56:S56"/>
    <mergeCell ref="T56:V56"/>
    <mergeCell ref="W56:Y56"/>
    <mergeCell ref="Z56:AB56"/>
    <mergeCell ref="AC56:AE56"/>
    <mergeCell ref="AF56:AH56"/>
    <mergeCell ref="AI56:AL58"/>
    <mergeCell ref="AM56:AP58"/>
    <mergeCell ref="E57:G57"/>
    <mergeCell ref="H57:J57"/>
    <mergeCell ref="K57:M57"/>
    <mergeCell ref="N57:P57"/>
    <mergeCell ref="Q57:S57"/>
    <mergeCell ref="T57:V57"/>
    <mergeCell ref="W57:Y57"/>
    <mergeCell ref="Z57:AB57"/>
    <mergeCell ref="AC57:AE57"/>
    <mergeCell ref="AF57:AH57"/>
    <mergeCell ref="E58:G58"/>
    <mergeCell ref="H58:J58"/>
    <mergeCell ref="K58:M58"/>
    <mergeCell ref="N58:P58"/>
    <mergeCell ref="Q58:S58"/>
    <mergeCell ref="T58:V58"/>
    <mergeCell ref="W58:Y58"/>
    <mergeCell ref="Z58:AB58"/>
    <mergeCell ref="AC58:AE58"/>
    <mergeCell ref="AF58:AH58"/>
    <mergeCell ref="A59:C61"/>
    <mergeCell ref="E59:G59"/>
    <mergeCell ref="H59:J59"/>
    <mergeCell ref="K59:M59"/>
    <mergeCell ref="N59:P59"/>
    <mergeCell ref="Q59:S59"/>
    <mergeCell ref="T59:V59"/>
    <mergeCell ref="W59:Y59"/>
    <mergeCell ref="Z59:AB59"/>
    <mergeCell ref="AC59:AE59"/>
    <mergeCell ref="AF59:AH59"/>
    <mergeCell ref="AI59:AL61"/>
    <mergeCell ref="AM59:AP61"/>
    <mergeCell ref="E60:G60"/>
    <mergeCell ref="H60:J60"/>
    <mergeCell ref="K60:M60"/>
    <mergeCell ref="N60:P60"/>
    <mergeCell ref="Q60:S60"/>
    <mergeCell ref="T60:V60"/>
    <mergeCell ref="W60:Y60"/>
    <mergeCell ref="Z60:AB60"/>
    <mergeCell ref="AC60:AE60"/>
    <mergeCell ref="AF60:AH60"/>
    <mergeCell ref="E61:G61"/>
    <mergeCell ref="H61:J61"/>
    <mergeCell ref="K61:M61"/>
    <mergeCell ref="N61:P61"/>
    <mergeCell ref="Q61:S61"/>
    <mergeCell ref="T61:V61"/>
    <mergeCell ref="W61:Y61"/>
    <mergeCell ref="Z61:AB61"/>
    <mergeCell ref="AC61:AE61"/>
    <mergeCell ref="AF61:AH61"/>
    <mergeCell ref="A62:C64"/>
    <mergeCell ref="E62:G62"/>
    <mergeCell ref="H62:J62"/>
    <mergeCell ref="K62:M62"/>
    <mergeCell ref="N62:P62"/>
    <mergeCell ref="Q62:S62"/>
    <mergeCell ref="T62:V62"/>
    <mergeCell ref="W62:Y62"/>
    <mergeCell ref="Z62:AB62"/>
    <mergeCell ref="AC62:AE62"/>
    <mergeCell ref="AF62:AH62"/>
    <mergeCell ref="AI62:AL64"/>
    <mergeCell ref="AM62:AP64"/>
    <mergeCell ref="E63:G63"/>
    <mergeCell ref="H63:J63"/>
    <mergeCell ref="K63:M63"/>
    <mergeCell ref="N63:P63"/>
    <mergeCell ref="Q63:S63"/>
    <mergeCell ref="T63:V63"/>
    <mergeCell ref="W63:Y63"/>
    <mergeCell ref="Z63:AB63"/>
    <mergeCell ref="AC63:AE63"/>
    <mergeCell ref="AF63:AH63"/>
    <mergeCell ref="E64:G64"/>
    <mergeCell ref="H64:J64"/>
    <mergeCell ref="K64:M64"/>
    <mergeCell ref="N64:P64"/>
    <mergeCell ref="Q64:S64"/>
    <mergeCell ref="T64:V64"/>
    <mergeCell ref="W64:Y64"/>
    <mergeCell ref="Z64:AB64"/>
    <mergeCell ref="AC64:AE64"/>
    <mergeCell ref="AF64:AH64"/>
    <mergeCell ref="A65:C67"/>
    <mergeCell ref="E65:G65"/>
    <mergeCell ref="H65:J65"/>
    <mergeCell ref="K65:M65"/>
    <mergeCell ref="N65:P65"/>
    <mergeCell ref="Q65:S65"/>
    <mergeCell ref="T65:V65"/>
    <mergeCell ref="W65:Y65"/>
    <mergeCell ref="Z65:AB65"/>
    <mergeCell ref="AC65:AE65"/>
    <mergeCell ref="AF65:AH65"/>
    <mergeCell ref="AI65:AL67"/>
    <mergeCell ref="AM65:AP67"/>
    <mergeCell ref="E66:G66"/>
    <mergeCell ref="H66:J66"/>
    <mergeCell ref="K66:M66"/>
    <mergeCell ref="N66:P66"/>
    <mergeCell ref="Q66:S66"/>
    <mergeCell ref="T66:V66"/>
    <mergeCell ref="W66:Y66"/>
    <mergeCell ref="Z66:AB66"/>
    <mergeCell ref="AC66:AE66"/>
    <mergeCell ref="AF66:AH66"/>
    <mergeCell ref="E67:G67"/>
    <mergeCell ref="H67:J67"/>
    <mergeCell ref="K67:M67"/>
    <mergeCell ref="N67:P67"/>
    <mergeCell ref="Q67:S67"/>
    <mergeCell ref="T67:V67"/>
    <mergeCell ref="W67:Y67"/>
    <mergeCell ref="Z67:AB67"/>
    <mergeCell ref="AC67:AE67"/>
    <mergeCell ref="AF67:AH67"/>
    <mergeCell ref="A68:C70"/>
    <mergeCell ref="E68:G68"/>
    <mergeCell ref="H68:J68"/>
    <mergeCell ref="K68:M68"/>
    <mergeCell ref="N68:P68"/>
    <mergeCell ref="Q68:S68"/>
    <mergeCell ref="T68:V68"/>
    <mergeCell ref="W68:Y68"/>
    <mergeCell ref="Z68:AB68"/>
    <mergeCell ref="AC68:AE68"/>
    <mergeCell ref="AF68:AH68"/>
    <mergeCell ref="AI68:AL70"/>
    <mergeCell ref="AM68:AP70"/>
    <mergeCell ref="E69:G69"/>
    <mergeCell ref="H69:J69"/>
    <mergeCell ref="K69:M69"/>
    <mergeCell ref="N69:P69"/>
    <mergeCell ref="Q69:S69"/>
    <mergeCell ref="T69:V69"/>
    <mergeCell ref="W69:Y69"/>
    <mergeCell ref="Z69:AB69"/>
    <mergeCell ref="AC69:AE69"/>
    <mergeCell ref="AF69:AH69"/>
    <mergeCell ref="E70:G70"/>
    <mergeCell ref="H70:J70"/>
    <mergeCell ref="K70:M70"/>
    <mergeCell ref="N70:P70"/>
    <mergeCell ref="Q70:S70"/>
    <mergeCell ref="T70:V70"/>
    <mergeCell ref="W70:Y70"/>
    <mergeCell ref="Z70:AB70"/>
    <mergeCell ref="AC70:AE70"/>
    <mergeCell ref="AF70:AH70"/>
    <mergeCell ref="A71:C73"/>
    <mergeCell ref="E71:G71"/>
    <mergeCell ref="H71:J71"/>
    <mergeCell ref="K71:M71"/>
    <mergeCell ref="N71:P71"/>
    <mergeCell ref="Q71:S71"/>
    <mergeCell ref="T71:V71"/>
    <mergeCell ref="W71:Y71"/>
    <mergeCell ref="Z71:AB71"/>
    <mergeCell ref="AC71:AE71"/>
    <mergeCell ref="AF71:AH71"/>
    <mergeCell ref="AI71:AL73"/>
    <mergeCell ref="AM71:AP73"/>
    <mergeCell ref="E72:G72"/>
    <mergeCell ref="H72:J72"/>
    <mergeCell ref="K72:M72"/>
    <mergeCell ref="N72:P72"/>
    <mergeCell ref="Q72:S72"/>
    <mergeCell ref="T72:V72"/>
    <mergeCell ref="W72:Y72"/>
    <mergeCell ref="Z72:AB72"/>
    <mergeCell ref="AC72:AE72"/>
    <mergeCell ref="AF72:AH72"/>
    <mergeCell ref="E73:G73"/>
    <mergeCell ref="H73:J73"/>
    <mergeCell ref="K73:M73"/>
    <mergeCell ref="N73:P73"/>
    <mergeCell ref="Q73:S73"/>
    <mergeCell ref="T73:V73"/>
    <mergeCell ref="W73:Y73"/>
    <mergeCell ref="Z73:AB73"/>
    <mergeCell ref="AC73:AE73"/>
    <mergeCell ref="AF73:AH73"/>
    <mergeCell ref="A74:C76"/>
    <mergeCell ref="E74:G74"/>
    <mergeCell ref="H74:J74"/>
    <mergeCell ref="K74:M74"/>
    <mergeCell ref="N74:P74"/>
    <mergeCell ref="Q74:S74"/>
    <mergeCell ref="T74:V74"/>
    <mergeCell ref="W74:Y74"/>
    <mergeCell ref="Z74:AB74"/>
    <mergeCell ref="AC74:AE74"/>
    <mergeCell ref="AF74:AH74"/>
    <mergeCell ref="AI74:AL76"/>
    <mergeCell ref="AM74:AP76"/>
    <mergeCell ref="E75:G75"/>
    <mergeCell ref="H75:J75"/>
    <mergeCell ref="K75:M75"/>
    <mergeCell ref="N75:P75"/>
    <mergeCell ref="Q75:S75"/>
    <mergeCell ref="T75:V75"/>
    <mergeCell ref="W75:Y75"/>
    <mergeCell ref="Z75:AB75"/>
    <mergeCell ref="AC75:AE75"/>
    <mergeCell ref="AF75:AH75"/>
    <mergeCell ref="E76:G76"/>
    <mergeCell ref="H76:J76"/>
    <mergeCell ref="K76:M76"/>
    <mergeCell ref="N76:P76"/>
    <mergeCell ref="Q76:S76"/>
    <mergeCell ref="T76:V76"/>
    <mergeCell ref="W76:Y76"/>
    <mergeCell ref="Z76:AB76"/>
    <mergeCell ref="AC76:AE76"/>
    <mergeCell ref="AF76:AH76"/>
    <mergeCell ref="AF79:AH79"/>
    <mergeCell ref="A77:C79"/>
    <mergeCell ref="E77:G77"/>
    <mergeCell ref="H77:J77"/>
    <mergeCell ref="K77:M77"/>
    <mergeCell ref="N77:P77"/>
    <mergeCell ref="Q77:S77"/>
    <mergeCell ref="T77:V77"/>
    <mergeCell ref="W77:Y77"/>
    <mergeCell ref="Z77:AB77"/>
    <mergeCell ref="A81:D81"/>
    <mergeCell ref="AC77:AE77"/>
    <mergeCell ref="AF77:AH77"/>
    <mergeCell ref="AI77:AL79"/>
    <mergeCell ref="AM77:AP79"/>
    <mergeCell ref="E78:G78"/>
    <mergeCell ref="H78:J78"/>
    <mergeCell ref="K78:M78"/>
    <mergeCell ref="N78:P78"/>
    <mergeCell ref="Q78:S78"/>
    <mergeCell ref="T78:V78"/>
    <mergeCell ref="W78:Y78"/>
    <mergeCell ref="Z78:AB78"/>
    <mergeCell ref="AC78:AE78"/>
    <mergeCell ref="AF78:AH78"/>
    <mergeCell ref="E79:G79"/>
    <mergeCell ref="H79:J79"/>
    <mergeCell ref="K79:M79"/>
    <mergeCell ref="N79:P79"/>
    <mergeCell ref="Q79:S79"/>
    <mergeCell ref="T79:V79"/>
    <mergeCell ref="W79:Y79"/>
    <mergeCell ref="Z79:AB79"/>
    <mergeCell ref="AC79:AE79"/>
  </mergeCells>
  <pageMargins left="0.23622047244094491" right="0" top="0.59055118110236227" bottom="0" header="0" footer="0"/>
  <pageSetup paperSize="9" scale="70" orientation="portrait" r:id="rId1"/>
  <headerFooter>
    <oddFooter xml:space="preserve">&amp;R&amp;"Gulim,Regular"&amp;9SP-FMD-04-18 Rev.0/Effective. date 04-Nov-2015 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9" r:id="rId4" name="Check Box 11">
              <controlPr defaultSize="0" autoFill="0" autoLine="0" autoPict="0">
                <anchor moveWithCells="1">
                  <from>
                    <xdr:col>22</xdr:col>
                    <xdr:colOff>161925</xdr:colOff>
                    <xdr:row>3</xdr:row>
                    <xdr:rowOff>114300</xdr:rowOff>
                  </from>
                  <to>
                    <xdr:col>24</xdr:col>
                    <xdr:colOff>9525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5" name="Check Box 12">
              <controlPr defaultSize="0" autoFill="0" autoLine="0" autoPict="0">
                <anchor moveWithCells="1">
                  <from>
                    <xdr:col>14</xdr:col>
                    <xdr:colOff>171450</xdr:colOff>
                    <xdr:row>3</xdr:row>
                    <xdr:rowOff>104775</xdr:rowOff>
                  </from>
                  <to>
                    <xdr:col>15</xdr:col>
                    <xdr:colOff>171450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6" name="Check Box 13">
              <controlPr defaultSize="0" autoFill="0" autoLine="0" autoPict="0">
                <anchor moveWithCells="1">
                  <from>
                    <xdr:col>6</xdr:col>
                    <xdr:colOff>180975</xdr:colOff>
                    <xdr:row>8</xdr:row>
                    <xdr:rowOff>76200</xdr:rowOff>
                  </from>
                  <to>
                    <xdr:col>8</xdr:col>
                    <xdr:colOff>9525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7" name="Check Box 14">
              <controlPr defaultSize="0" autoFill="0" autoLine="0" autoPict="0">
                <anchor moveWithCells="1">
                  <from>
                    <xdr:col>13</xdr:col>
                    <xdr:colOff>180975</xdr:colOff>
                    <xdr:row>8</xdr:row>
                    <xdr:rowOff>95250</xdr:rowOff>
                  </from>
                  <to>
                    <xdr:col>15</xdr:col>
                    <xdr:colOff>38100</xdr:colOff>
                    <xdr:row>9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Q164"/>
  <sheetViews>
    <sheetView view="pageBreakPreview" topLeftCell="A55" zoomScaleNormal="100" zoomScaleSheetLayoutView="100" workbookViewId="0">
      <selection activeCell="AM16" sqref="AM16:AP78"/>
    </sheetView>
  </sheetViews>
  <sheetFormatPr defaultColWidth="7.5703125" defaultRowHeight="18.75" customHeight="1"/>
  <cols>
    <col min="1" max="46" width="2.85546875" style="39" customWidth="1"/>
    <col min="47" max="195" width="7.5703125" style="39"/>
    <col min="196" max="196" width="1.5703125" style="39" customWidth="1"/>
    <col min="197" max="200" width="3.5703125" style="39" customWidth="1"/>
    <col min="201" max="204" width="5.42578125" style="39" customWidth="1"/>
    <col min="205" max="220" width="4" style="39" customWidth="1"/>
    <col min="221" max="222" width="3.42578125" style="39" customWidth="1"/>
    <col min="223" max="260" width="3.5703125" style="39" customWidth="1"/>
    <col min="261" max="451" width="7.5703125" style="39"/>
    <col min="452" max="452" width="1.5703125" style="39" customWidth="1"/>
    <col min="453" max="456" width="3.5703125" style="39" customWidth="1"/>
    <col min="457" max="460" width="5.42578125" style="39" customWidth="1"/>
    <col min="461" max="476" width="4" style="39" customWidth="1"/>
    <col min="477" max="478" width="3.42578125" style="39" customWidth="1"/>
    <col min="479" max="516" width="3.5703125" style="39" customWidth="1"/>
    <col min="517" max="707" width="7.5703125" style="39"/>
    <col min="708" max="708" width="1.5703125" style="39" customWidth="1"/>
    <col min="709" max="712" width="3.5703125" style="39" customWidth="1"/>
    <col min="713" max="716" width="5.42578125" style="39" customWidth="1"/>
    <col min="717" max="732" width="4" style="39" customWidth="1"/>
    <col min="733" max="734" width="3.42578125" style="39" customWidth="1"/>
    <col min="735" max="772" width="3.5703125" style="39" customWidth="1"/>
    <col min="773" max="963" width="7.5703125" style="39"/>
    <col min="964" max="964" width="1.5703125" style="39" customWidth="1"/>
    <col min="965" max="968" width="3.5703125" style="39" customWidth="1"/>
    <col min="969" max="972" width="5.42578125" style="39" customWidth="1"/>
    <col min="973" max="988" width="4" style="39" customWidth="1"/>
    <col min="989" max="990" width="3.42578125" style="39" customWidth="1"/>
    <col min="991" max="1028" width="3.5703125" style="39" customWidth="1"/>
    <col min="1029" max="1219" width="7.5703125" style="39"/>
    <col min="1220" max="1220" width="1.5703125" style="39" customWidth="1"/>
    <col min="1221" max="1224" width="3.5703125" style="39" customWidth="1"/>
    <col min="1225" max="1228" width="5.42578125" style="39" customWidth="1"/>
    <col min="1229" max="1244" width="4" style="39" customWidth="1"/>
    <col min="1245" max="1246" width="3.42578125" style="39" customWidth="1"/>
    <col min="1247" max="1284" width="3.5703125" style="39" customWidth="1"/>
    <col min="1285" max="1475" width="7.5703125" style="39"/>
    <col min="1476" max="1476" width="1.5703125" style="39" customWidth="1"/>
    <col min="1477" max="1480" width="3.5703125" style="39" customWidth="1"/>
    <col min="1481" max="1484" width="5.42578125" style="39" customWidth="1"/>
    <col min="1485" max="1500" width="4" style="39" customWidth="1"/>
    <col min="1501" max="1502" width="3.42578125" style="39" customWidth="1"/>
    <col min="1503" max="1540" width="3.5703125" style="39" customWidth="1"/>
    <col min="1541" max="1731" width="7.5703125" style="39"/>
    <col min="1732" max="1732" width="1.5703125" style="39" customWidth="1"/>
    <col min="1733" max="1736" width="3.5703125" style="39" customWidth="1"/>
    <col min="1737" max="1740" width="5.42578125" style="39" customWidth="1"/>
    <col min="1741" max="1756" width="4" style="39" customWidth="1"/>
    <col min="1757" max="1758" width="3.42578125" style="39" customWidth="1"/>
    <col min="1759" max="1796" width="3.5703125" style="39" customWidth="1"/>
    <col min="1797" max="1987" width="7.5703125" style="39"/>
    <col min="1988" max="1988" width="1.5703125" style="39" customWidth="1"/>
    <col min="1989" max="1992" width="3.5703125" style="39" customWidth="1"/>
    <col min="1993" max="1996" width="5.42578125" style="39" customWidth="1"/>
    <col min="1997" max="2012" width="4" style="39" customWidth="1"/>
    <col min="2013" max="2014" width="3.42578125" style="39" customWidth="1"/>
    <col min="2015" max="2052" width="3.5703125" style="39" customWidth="1"/>
    <col min="2053" max="2243" width="7.5703125" style="39"/>
    <col min="2244" max="2244" width="1.5703125" style="39" customWidth="1"/>
    <col min="2245" max="2248" width="3.5703125" style="39" customWidth="1"/>
    <col min="2249" max="2252" width="5.42578125" style="39" customWidth="1"/>
    <col min="2253" max="2268" width="4" style="39" customWidth="1"/>
    <col min="2269" max="2270" width="3.42578125" style="39" customWidth="1"/>
    <col min="2271" max="2308" width="3.5703125" style="39" customWidth="1"/>
    <col min="2309" max="2499" width="7.5703125" style="39"/>
    <col min="2500" max="2500" width="1.5703125" style="39" customWidth="1"/>
    <col min="2501" max="2504" width="3.5703125" style="39" customWidth="1"/>
    <col min="2505" max="2508" width="5.42578125" style="39" customWidth="1"/>
    <col min="2509" max="2524" width="4" style="39" customWidth="1"/>
    <col min="2525" max="2526" width="3.42578125" style="39" customWidth="1"/>
    <col min="2527" max="2564" width="3.5703125" style="39" customWidth="1"/>
    <col min="2565" max="2755" width="7.5703125" style="39"/>
    <col min="2756" max="2756" width="1.5703125" style="39" customWidth="1"/>
    <col min="2757" max="2760" width="3.5703125" style="39" customWidth="1"/>
    <col min="2761" max="2764" width="5.42578125" style="39" customWidth="1"/>
    <col min="2765" max="2780" width="4" style="39" customWidth="1"/>
    <col min="2781" max="2782" width="3.42578125" style="39" customWidth="1"/>
    <col min="2783" max="2820" width="3.5703125" style="39" customWidth="1"/>
    <col min="2821" max="3011" width="7.5703125" style="39"/>
    <col min="3012" max="3012" width="1.5703125" style="39" customWidth="1"/>
    <col min="3013" max="3016" width="3.5703125" style="39" customWidth="1"/>
    <col min="3017" max="3020" width="5.42578125" style="39" customWidth="1"/>
    <col min="3021" max="3036" width="4" style="39" customWidth="1"/>
    <col min="3037" max="3038" width="3.42578125" style="39" customWidth="1"/>
    <col min="3039" max="3076" width="3.5703125" style="39" customWidth="1"/>
    <col min="3077" max="3267" width="7.5703125" style="39"/>
    <col min="3268" max="3268" width="1.5703125" style="39" customWidth="1"/>
    <col min="3269" max="3272" width="3.5703125" style="39" customWidth="1"/>
    <col min="3273" max="3276" width="5.42578125" style="39" customWidth="1"/>
    <col min="3277" max="3292" width="4" style="39" customWidth="1"/>
    <col min="3293" max="3294" width="3.42578125" style="39" customWidth="1"/>
    <col min="3295" max="3332" width="3.5703125" style="39" customWidth="1"/>
    <col min="3333" max="3523" width="7.5703125" style="39"/>
    <col min="3524" max="3524" width="1.5703125" style="39" customWidth="1"/>
    <col min="3525" max="3528" width="3.5703125" style="39" customWidth="1"/>
    <col min="3529" max="3532" width="5.42578125" style="39" customWidth="1"/>
    <col min="3533" max="3548" width="4" style="39" customWidth="1"/>
    <col min="3549" max="3550" width="3.42578125" style="39" customWidth="1"/>
    <col min="3551" max="3588" width="3.5703125" style="39" customWidth="1"/>
    <col min="3589" max="3779" width="7.5703125" style="39"/>
    <col min="3780" max="3780" width="1.5703125" style="39" customWidth="1"/>
    <col min="3781" max="3784" width="3.5703125" style="39" customWidth="1"/>
    <col min="3785" max="3788" width="5.42578125" style="39" customWidth="1"/>
    <col min="3789" max="3804" width="4" style="39" customWidth="1"/>
    <col min="3805" max="3806" width="3.42578125" style="39" customWidth="1"/>
    <col min="3807" max="3844" width="3.5703125" style="39" customWidth="1"/>
    <col min="3845" max="4035" width="7.5703125" style="39"/>
    <col min="4036" max="4036" width="1.5703125" style="39" customWidth="1"/>
    <col min="4037" max="4040" width="3.5703125" style="39" customWidth="1"/>
    <col min="4041" max="4044" width="5.42578125" style="39" customWidth="1"/>
    <col min="4045" max="4060" width="4" style="39" customWidth="1"/>
    <col min="4061" max="4062" width="3.42578125" style="39" customWidth="1"/>
    <col min="4063" max="4100" width="3.5703125" style="39" customWidth="1"/>
    <col min="4101" max="4291" width="7.5703125" style="39"/>
    <col min="4292" max="4292" width="1.5703125" style="39" customWidth="1"/>
    <col min="4293" max="4296" width="3.5703125" style="39" customWidth="1"/>
    <col min="4297" max="4300" width="5.42578125" style="39" customWidth="1"/>
    <col min="4301" max="4316" width="4" style="39" customWidth="1"/>
    <col min="4317" max="4318" width="3.42578125" style="39" customWidth="1"/>
    <col min="4319" max="4356" width="3.5703125" style="39" customWidth="1"/>
    <col min="4357" max="4547" width="7.5703125" style="39"/>
    <col min="4548" max="4548" width="1.5703125" style="39" customWidth="1"/>
    <col min="4549" max="4552" width="3.5703125" style="39" customWidth="1"/>
    <col min="4553" max="4556" width="5.42578125" style="39" customWidth="1"/>
    <col min="4557" max="4572" width="4" style="39" customWidth="1"/>
    <col min="4573" max="4574" width="3.42578125" style="39" customWidth="1"/>
    <col min="4575" max="4612" width="3.5703125" style="39" customWidth="1"/>
    <col min="4613" max="4803" width="7.5703125" style="39"/>
    <col min="4804" max="4804" width="1.5703125" style="39" customWidth="1"/>
    <col min="4805" max="4808" width="3.5703125" style="39" customWidth="1"/>
    <col min="4809" max="4812" width="5.42578125" style="39" customWidth="1"/>
    <col min="4813" max="4828" width="4" style="39" customWidth="1"/>
    <col min="4829" max="4830" width="3.42578125" style="39" customWidth="1"/>
    <col min="4831" max="4868" width="3.5703125" style="39" customWidth="1"/>
    <col min="4869" max="5059" width="7.5703125" style="39"/>
    <col min="5060" max="5060" width="1.5703125" style="39" customWidth="1"/>
    <col min="5061" max="5064" width="3.5703125" style="39" customWidth="1"/>
    <col min="5065" max="5068" width="5.42578125" style="39" customWidth="1"/>
    <col min="5069" max="5084" width="4" style="39" customWidth="1"/>
    <col min="5085" max="5086" width="3.42578125" style="39" customWidth="1"/>
    <col min="5087" max="5124" width="3.5703125" style="39" customWidth="1"/>
    <col min="5125" max="5315" width="7.5703125" style="39"/>
    <col min="5316" max="5316" width="1.5703125" style="39" customWidth="1"/>
    <col min="5317" max="5320" width="3.5703125" style="39" customWidth="1"/>
    <col min="5321" max="5324" width="5.42578125" style="39" customWidth="1"/>
    <col min="5325" max="5340" width="4" style="39" customWidth="1"/>
    <col min="5341" max="5342" width="3.42578125" style="39" customWidth="1"/>
    <col min="5343" max="5380" width="3.5703125" style="39" customWidth="1"/>
    <col min="5381" max="5571" width="7.5703125" style="39"/>
    <col min="5572" max="5572" width="1.5703125" style="39" customWidth="1"/>
    <col min="5573" max="5576" width="3.5703125" style="39" customWidth="1"/>
    <col min="5577" max="5580" width="5.42578125" style="39" customWidth="1"/>
    <col min="5581" max="5596" width="4" style="39" customWidth="1"/>
    <col min="5597" max="5598" width="3.42578125" style="39" customWidth="1"/>
    <col min="5599" max="5636" width="3.5703125" style="39" customWidth="1"/>
    <col min="5637" max="5827" width="7.5703125" style="39"/>
    <col min="5828" max="5828" width="1.5703125" style="39" customWidth="1"/>
    <col min="5829" max="5832" width="3.5703125" style="39" customWidth="1"/>
    <col min="5833" max="5836" width="5.42578125" style="39" customWidth="1"/>
    <col min="5837" max="5852" width="4" style="39" customWidth="1"/>
    <col min="5853" max="5854" width="3.42578125" style="39" customWidth="1"/>
    <col min="5855" max="5892" width="3.5703125" style="39" customWidth="1"/>
    <col min="5893" max="6083" width="7.5703125" style="39"/>
    <col min="6084" max="6084" width="1.5703125" style="39" customWidth="1"/>
    <col min="6085" max="6088" width="3.5703125" style="39" customWidth="1"/>
    <col min="6089" max="6092" width="5.42578125" style="39" customWidth="1"/>
    <col min="6093" max="6108" width="4" style="39" customWidth="1"/>
    <col min="6109" max="6110" width="3.42578125" style="39" customWidth="1"/>
    <col min="6111" max="6148" width="3.5703125" style="39" customWidth="1"/>
    <col min="6149" max="6339" width="7.5703125" style="39"/>
    <col min="6340" max="6340" width="1.5703125" style="39" customWidth="1"/>
    <col min="6341" max="6344" width="3.5703125" style="39" customWidth="1"/>
    <col min="6345" max="6348" width="5.42578125" style="39" customWidth="1"/>
    <col min="6349" max="6364" width="4" style="39" customWidth="1"/>
    <col min="6365" max="6366" width="3.42578125" style="39" customWidth="1"/>
    <col min="6367" max="6404" width="3.5703125" style="39" customWidth="1"/>
    <col min="6405" max="6595" width="7.5703125" style="39"/>
    <col min="6596" max="6596" width="1.5703125" style="39" customWidth="1"/>
    <col min="6597" max="6600" width="3.5703125" style="39" customWidth="1"/>
    <col min="6601" max="6604" width="5.42578125" style="39" customWidth="1"/>
    <col min="6605" max="6620" width="4" style="39" customWidth="1"/>
    <col min="6621" max="6622" width="3.42578125" style="39" customWidth="1"/>
    <col min="6623" max="6660" width="3.5703125" style="39" customWidth="1"/>
    <col min="6661" max="6851" width="7.5703125" style="39"/>
    <col min="6852" max="6852" width="1.5703125" style="39" customWidth="1"/>
    <col min="6853" max="6856" width="3.5703125" style="39" customWidth="1"/>
    <col min="6857" max="6860" width="5.42578125" style="39" customWidth="1"/>
    <col min="6861" max="6876" width="4" style="39" customWidth="1"/>
    <col min="6877" max="6878" width="3.42578125" style="39" customWidth="1"/>
    <col min="6879" max="6916" width="3.5703125" style="39" customWidth="1"/>
    <col min="6917" max="7107" width="7.5703125" style="39"/>
    <col min="7108" max="7108" width="1.5703125" style="39" customWidth="1"/>
    <col min="7109" max="7112" width="3.5703125" style="39" customWidth="1"/>
    <col min="7113" max="7116" width="5.42578125" style="39" customWidth="1"/>
    <col min="7117" max="7132" width="4" style="39" customWidth="1"/>
    <col min="7133" max="7134" width="3.42578125" style="39" customWidth="1"/>
    <col min="7135" max="7172" width="3.5703125" style="39" customWidth="1"/>
    <col min="7173" max="7363" width="7.5703125" style="39"/>
    <col min="7364" max="7364" width="1.5703125" style="39" customWidth="1"/>
    <col min="7365" max="7368" width="3.5703125" style="39" customWidth="1"/>
    <col min="7369" max="7372" width="5.42578125" style="39" customWidth="1"/>
    <col min="7373" max="7388" width="4" style="39" customWidth="1"/>
    <col min="7389" max="7390" width="3.42578125" style="39" customWidth="1"/>
    <col min="7391" max="7428" width="3.5703125" style="39" customWidth="1"/>
    <col min="7429" max="7619" width="7.5703125" style="39"/>
    <col min="7620" max="7620" width="1.5703125" style="39" customWidth="1"/>
    <col min="7621" max="7624" width="3.5703125" style="39" customWidth="1"/>
    <col min="7625" max="7628" width="5.42578125" style="39" customWidth="1"/>
    <col min="7629" max="7644" width="4" style="39" customWidth="1"/>
    <col min="7645" max="7646" width="3.42578125" style="39" customWidth="1"/>
    <col min="7647" max="7684" width="3.5703125" style="39" customWidth="1"/>
    <col min="7685" max="7875" width="7.5703125" style="39"/>
    <col min="7876" max="7876" width="1.5703125" style="39" customWidth="1"/>
    <col min="7877" max="7880" width="3.5703125" style="39" customWidth="1"/>
    <col min="7881" max="7884" width="5.42578125" style="39" customWidth="1"/>
    <col min="7885" max="7900" width="4" style="39" customWidth="1"/>
    <col min="7901" max="7902" width="3.42578125" style="39" customWidth="1"/>
    <col min="7903" max="7940" width="3.5703125" style="39" customWidth="1"/>
    <col min="7941" max="8131" width="7.5703125" style="39"/>
    <col min="8132" max="8132" width="1.5703125" style="39" customWidth="1"/>
    <col min="8133" max="8136" width="3.5703125" style="39" customWidth="1"/>
    <col min="8137" max="8140" width="5.42578125" style="39" customWidth="1"/>
    <col min="8141" max="8156" width="4" style="39" customWidth="1"/>
    <col min="8157" max="8158" width="3.42578125" style="39" customWidth="1"/>
    <col min="8159" max="8196" width="3.5703125" style="39" customWidth="1"/>
    <col min="8197" max="8387" width="7.5703125" style="39"/>
    <col min="8388" max="8388" width="1.5703125" style="39" customWidth="1"/>
    <col min="8389" max="8392" width="3.5703125" style="39" customWidth="1"/>
    <col min="8393" max="8396" width="5.42578125" style="39" customWidth="1"/>
    <col min="8397" max="8412" width="4" style="39" customWidth="1"/>
    <col min="8413" max="8414" width="3.42578125" style="39" customWidth="1"/>
    <col min="8415" max="8452" width="3.5703125" style="39" customWidth="1"/>
    <col min="8453" max="8643" width="7.5703125" style="39"/>
    <col min="8644" max="8644" width="1.5703125" style="39" customWidth="1"/>
    <col min="8645" max="8648" width="3.5703125" style="39" customWidth="1"/>
    <col min="8649" max="8652" width="5.42578125" style="39" customWidth="1"/>
    <col min="8653" max="8668" width="4" style="39" customWidth="1"/>
    <col min="8669" max="8670" width="3.42578125" style="39" customWidth="1"/>
    <col min="8671" max="8708" width="3.5703125" style="39" customWidth="1"/>
    <col min="8709" max="8899" width="7.5703125" style="39"/>
    <col min="8900" max="8900" width="1.5703125" style="39" customWidth="1"/>
    <col min="8901" max="8904" width="3.5703125" style="39" customWidth="1"/>
    <col min="8905" max="8908" width="5.42578125" style="39" customWidth="1"/>
    <col min="8909" max="8924" width="4" style="39" customWidth="1"/>
    <col min="8925" max="8926" width="3.42578125" style="39" customWidth="1"/>
    <col min="8927" max="8964" width="3.5703125" style="39" customWidth="1"/>
    <col min="8965" max="9155" width="7.5703125" style="39"/>
    <col min="9156" max="9156" width="1.5703125" style="39" customWidth="1"/>
    <col min="9157" max="9160" width="3.5703125" style="39" customWidth="1"/>
    <col min="9161" max="9164" width="5.42578125" style="39" customWidth="1"/>
    <col min="9165" max="9180" width="4" style="39" customWidth="1"/>
    <col min="9181" max="9182" width="3.42578125" style="39" customWidth="1"/>
    <col min="9183" max="9220" width="3.5703125" style="39" customWidth="1"/>
    <col min="9221" max="9411" width="7.5703125" style="39"/>
    <col min="9412" max="9412" width="1.5703125" style="39" customWidth="1"/>
    <col min="9413" max="9416" width="3.5703125" style="39" customWidth="1"/>
    <col min="9417" max="9420" width="5.42578125" style="39" customWidth="1"/>
    <col min="9421" max="9436" width="4" style="39" customWidth="1"/>
    <col min="9437" max="9438" width="3.42578125" style="39" customWidth="1"/>
    <col min="9439" max="9476" width="3.5703125" style="39" customWidth="1"/>
    <col min="9477" max="9667" width="7.5703125" style="39"/>
    <col min="9668" max="9668" width="1.5703125" style="39" customWidth="1"/>
    <col min="9669" max="9672" width="3.5703125" style="39" customWidth="1"/>
    <col min="9673" max="9676" width="5.42578125" style="39" customWidth="1"/>
    <col min="9677" max="9692" width="4" style="39" customWidth="1"/>
    <col min="9693" max="9694" width="3.42578125" style="39" customWidth="1"/>
    <col min="9695" max="9732" width="3.5703125" style="39" customWidth="1"/>
    <col min="9733" max="9923" width="7.5703125" style="39"/>
    <col min="9924" max="9924" width="1.5703125" style="39" customWidth="1"/>
    <col min="9925" max="9928" width="3.5703125" style="39" customWidth="1"/>
    <col min="9929" max="9932" width="5.42578125" style="39" customWidth="1"/>
    <col min="9933" max="9948" width="4" style="39" customWidth="1"/>
    <col min="9949" max="9950" width="3.42578125" style="39" customWidth="1"/>
    <col min="9951" max="9988" width="3.5703125" style="39" customWidth="1"/>
    <col min="9989" max="10179" width="7.5703125" style="39"/>
    <col min="10180" max="10180" width="1.5703125" style="39" customWidth="1"/>
    <col min="10181" max="10184" width="3.5703125" style="39" customWidth="1"/>
    <col min="10185" max="10188" width="5.42578125" style="39" customWidth="1"/>
    <col min="10189" max="10204" width="4" style="39" customWidth="1"/>
    <col min="10205" max="10206" width="3.42578125" style="39" customWidth="1"/>
    <col min="10207" max="10244" width="3.5703125" style="39" customWidth="1"/>
    <col min="10245" max="10435" width="7.5703125" style="39"/>
    <col min="10436" max="10436" width="1.5703125" style="39" customWidth="1"/>
    <col min="10437" max="10440" width="3.5703125" style="39" customWidth="1"/>
    <col min="10441" max="10444" width="5.42578125" style="39" customWidth="1"/>
    <col min="10445" max="10460" width="4" style="39" customWidth="1"/>
    <col min="10461" max="10462" width="3.42578125" style="39" customWidth="1"/>
    <col min="10463" max="10500" width="3.5703125" style="39" customWidth="1"/>
    <col min="10501" max="10691" width="7.5703125" style="39"/>
    <col min="10692" max="10692" width="1.5703125" style="39" customWidth="1"/>
    <col min="10693" max="10696" width="3.5703125" style="39" customWidth="1"/>
    <col min="10697" max="10700" width="5.42578125" style="39" customWidth="1"/>
    <col min="10701" max="10716" width="4" style="39" customWidth="1"/>
    <col min="10717" max="10718" width="3.42578125" style="39" customWidth="1"/>
    <col min="10719" max="10756" width="3.5703125" style="39" customWidth="1"/>
    <col min="10757" max="10947" width="7.5703125" style="39"/>
    <col min="10948" max="10948" width="1.5703125" style="39" customWidth="1"/>
    <col min="10949" max="10952" width="3.5703125" style="39" customWidth="1"/>
    <col min="10953" max="10956" width="5.42578125" style="39" customWidth="1"/>
    <col min="10957" max="10972" width="4" style="39" customWidth="1"/>
    <col min="10973" max="10974" width="3.42578125" style="39" customWidth="1"/>
    <col min="10975" max="11012" width="3.5703125" style="39" customWidth="1"/>
    <col min="11013" max="11203" width="7.5703125" style="39"/>
    <col min="11204" max="11204" width="1.5703125" style="39" customWidth="1"/>
    <col min="11205" max="11208" width="3.5703125" style="39" customWidth="1"/>
    <col min="11209" max="11212" width="5.42578125" style="39" customWidth="1"/>
    <col min="11213" max="11228" width="4" style="39" customWidth="1"/>
    <col min="11229" max="11230" width="3.42578125" style="39" customWidth="1"/>
    <col min="11231" max="11268" width="3.5703125" style="39" customWidth="1"/>
    <col min="11269" max="11459" width="7.5703125" style="39"/>
    <col min="11460" max="11460" width="1.5703125" style="39" customWidth="1"/>
    <col min="11461" max="11464" width="3.5703125" style="39" customWidth="1"/>
    <col min="11465" max="11468" width="5.42578125" style="39" customWidth="1"/>
    <col min="11469" max="11484" width="4" style="39" customWidth="1"/>
    <col min="11485" max="11486" width="3.42578125" style="39" customWidth="1"/>
    <col min="11487" max="11524" width="3.5703125" style="39" customWidth="1"/>
    <col min="11525" max="11715" width="7.5703125" style="39"/>
    <col min="11716" max="11716" width="1.5703125" style="39" customWidth="1"/>
    <col min="11717" max="11720" width="3.5703125" style="39" customWidth="1"/>
    <col min="11721" max="11724" width="5.42578125" style="39" customWidth="1"/>
    <col min="11725" max="11740" width="4" style="39" customWidth="1"/>
    <col min="11741" max="11742" width="3.42578125" style="39" customWidth="1"/>
    <col min="11743" max="11780" width="3.5703125" style="39" customWidth="1"/>
    <col min="11781" max="11971" width="7.5703125" style="39"/>
    <col min="11972" max="11972" width="1.5703125" style="39" customWidth="1"/>
    <col min="11973" max="11976" width="3.5703125" style="39" customWidth="1"/>
    <col min="11977" max="11980" width="5.42578125" style="39" customWidth="1"/>
    <col min="11981" max="11996" width="4" style="39" customWidth="1"/>
    <col min="11997" max="11998" width="3.42578125" style="39" customWidth="1"/>
    <col min="11999" max="12036" width="3.5703125" style="39" customWidth="1"/>
    <col min="12037" max="12227" width="7.5703125" style="39"/>
    <col min="12228" max="12228" width="1.5703125" style="39" customWidth="1"/>
    <col min="12229" max="12232" width="3.5703125" style="39" customWidth="1"/>
    <col min="12233" max="12236" width="5.42578125" style="39" customWidth="1"/>
    <col min="12237" max="12252" width="4" style="39" customWidth="1"/>
    <col min="12253" max="12254" width="3.42578125" style="39" customWidth="1"/>
    <col min="12255" max="12292" width="3.5703125" style="39" customWidth="1"/>
    <col min="12293" max="12483" width="7.5703125" style="39"/>
    <col min="12484" max="12484" width="1.5703125" style="39" customWidth="1"/>
    <col min="12485" max="12488" width="3.5703125" style="39" customWidth="1"/>
    <col min="12489" max="12492" width="5.42578125" style="39" customWidth="1"/>
    <col min="12493" max="12508" width="4" style="39" customWidth="1"/>
    <col min="12509" max="12510" width="3.42578125" style="39" customWidth="1"/>
    <col min="12511" max="12548" width="3.5703125" style="39" customWidth="1"/>
    <col min="12549" max="12739" width="7.5703125" style="39"/>
    <col min="12740" max="12740" width="1.5703125" style="39" customWidth="1"/>
    <col min="12741" max="12744" width="3.5703125" style="39" customWidth="1"/>
    <col min="12745" max="12748" width="5.42578125" style="39" customWidth="1"/>
    <col min="12749" max="12764" width="4" style="39" customWidth="1"/>
    <col min="12765" max="12766" width="3.42578125" style="39" customWidth="1"/>
    <col min="12767" max="12804" width="3.5703125" style="39" customWidth="1"/>
    <col min="12805" max="12995" width="7.5703125" style="39"/>
    <col min="12996" max="12996" width="1.5703125" style="39" customWidth="1"/>
    <col min="12997" max="13000" width="3.5703125" style="39" customWidth="1"/>
    <col min="13001" max="13004" width="5.42578125" style="39" customWidth="1"/>
    <col min="13005" max="13020" width="4" style="39" customWidth="1"/>
    <col min="13021" max="13022" width="3.42578125" style="39" customWidth="1"/>
    <col min="13023" max="13060" width="3.5703125" style="39" customWidth="1"/>
    <col min="13061" max="13251" width="7.5703125" style="39"/>
    <col min="13252" max="13252" width="1.5703125" style="39" customWidth="1"/>
    <col min="13253" max="13256" width="3.5703125" style="39" customWidth="1"/>
    <col min="13257" max="13260" width="5.42578125" style="39" customWidth="1"/>
    <col min="13261" max="13276" width="4" style="39" customWidth="1"/>
    <col min="13277" max="13278" width="3.42578125" style="39" customWidth="1"/>
    <col min="13279" max="13316" width="3.5703125" style="39" customWidth="1"/>
    <col min="13317" max="13507" width="7.5703125" style="39"/>
    <col min="13508" max="13508" width="1.5703125" style="39" customWidth="1"/>
    <col min="13509" max="13512" width="3.5703125" style="39" customWidth="1"/>
    <col min="13513" max="13516" width="5.42578125" style="39" customWidth="1"/>
    <col min="13517" max="13532" width="4" style="39" customWidth="1"/>
    <col min="13533" max="13534" width="3.42578125" style="39" customWidth="1"/>
    <col min="13535" max="13572" width="3.5703125" style="39" customWidth="1"/>
    <col min="13573" max="13763" width="7.5703125" style="39"/>
    <col min="13764" max="13764" width="1.5703125" style="39" customWidth="1"/>
    <col min="13765" max="13768" width="3.5703125" style="39" customWidth="1"/>
    <col min="13769" max="13772" width="5.42578125" style="39" customWidth="1"/>
    <col min="13773" max="13788" width="4" style="39" customWidth="1"/>
    <col min="13789" max="13790" width="3.42578125" style="39" customWidth="1"/>
    <col min="13791" max="13828" width="3.5703125" style="39" customWidth="1"/>
    <col min="13829" max="14019" width="7.5703125" style="39"/>
    <col min="14020" max="14020" width="1.5703125" style="39" customWidth="1"/>
    <col min="14021" max="14024" width="3.5703125" style="39" customWidth="1"/>
    <col min="14025" max="14028" width="5.42578125" style="39" customWidth="1"/>
    <col min="14029" max="14044" width="4" style="39" customWidth="1"/>
    <col min="14045" max="14046" width="3.42578125" style="39" customWidth="1"/>
    <col min="14047" max="14084" width="3.5703125" style="39" customWidth="1"/>
    <col min="14085" max="14275" width="7.5703125" style="39"/>
    <col min="14276" max="14276" width="1.5703125" style="39" customWidth="1"/>
    <col min="14277" max="14280" width="3.5703125" style="39" customWidth="1"/>
    <col min="14281" max="14284" width="5.42578125" style="39" customWidth="1"/>
    <col min="14285" max="14300" width="4" style="39" customWidth="1"/>
    <col min="14301" max="14302" width="3.42578125" style="39" customWidth="1"/>
    <col min="14303" max="14340" width="3.5703125" style="39" customWidth="1"/>
    <col min="14341" max="14531" width="7.5703125" style="39"/>
    <col min="14532" max="14532" width="1.5703125" style="39" customWidth="1"/>
    <col min="14533" max="14536" width="3.5703125" style="39" customWidth="1"/>
    <col min="14537" max="14540" width="5.42578125" style="39" customWidth="1"/>
    <col min="14541" max="14556" width="4" style="39" customWidth="1"/>
    <col min="14557" max="14558" width="3.42578125" style="39" customWidth="1"/>
    <col min="14559" max="14596" width="3.5703125" style="39" customWidth="1"/>
    <col min="14597" max="14787" width="7.5703125" style="39"/>
    <col min="14788" max="14788" width="1.5703125" style="39" customWidth="1"/>
    <col min="14789" max="14792" width="3.5703125" style="39" customWidth="1"/>
    <col min="14793" max="14796" width="5.42578125" style="39" customWidth="1"/>
    <col min="14797" max="14812" width="4" style="39" customWidth="1"/>
    <col min="14813" max="14814" width="3.42578125" style="39" customWidth="1"/>
    <col min="14815" max="14852" width="3.5703125" style="39" customWidth="1"/>
    <col min="14853" max="15043" width="7.5703125" style="39"/>
    <col min="15044" max="15044" width="1.5703125" style="39" customWidth="1"/>
    <col min="15045" max="15048" width="3.5703125" style="39" customWidth="1"/>
    <col min="15049" max="15052" width="5.42578125" style="39" customWidth="1"/>
    <col min="15053" max="15068" width="4" style="39" customWidth="1"/>
    <col min="15069" max="15070" width="3.42578125" style="39" customWidth="1"/>
    <col min="15071" max="15108" width="3.5703125" style="39" customWidth="1"/>
    <col min="15109" max="15299" width="7.5703125" style="39"/>
    <col min="15300" max="15300" width="1.5703125" style="39" customWidth="1"/>
    <col min="15301" max="15304" width="3.5703125" style="39" customWidth="1"/>
    <col min="15305" max="15308" width="5.42578125" style="39" customWidth="1"/>
    <col min="15309" max="15324" width="4" style="39" customWidth="1"/>
    <col min="15325" max="15326" width="3.42578125" style="39" customWidth="1"/>
    <col min="15327" max="15364" width="3.5703125" style="39" customWidth="1"/>
    <col min="15365" max="15555" width="7.5703125" style="39"/>
    <col min="15556" max="15556" width="1.5703125" style="39" customWidth="1"/>
    <col min="15557" max="15560" width="3.5703125" style="39" customWidth="1"/>
    <col min="15561" max="15564" width="5.42578125" style="39" customWidth="1"/>
    <col min="15565" max="15580" width="4" style="39" customWidth="1"/>
    <col min="15581" max="15582" width="3.42578125" style="39" customWidth="1"/>
    <col min="15583" max="15620" width="3.5703125" style="39" customWidth="1"/>
    <col min="15621" max="15811" width="7.5703125" style="39"/>
    <col min="15812" max="15812" width="1.5703125" style="39" customWidth="1"/>
    <col min="15813" max="15816" width="3.5703125" style="39" customWidth="1"/>
    <col min="15817" max="15820" width="5.42578125" style="39" customWidth="1"/>
    <col min="15821" max="15836" width="4" style="39" customWidth="1"/>
    <col min="15837" max="15838" width="3.42578125" style="39" customWidth="1"/>
    <col min="15839" max="15876" width="3.5703125" style="39" customWidth="1"/>
    <col min="15877" max="16067" width="7.5703125" style="39"/>
    <col min="16068" max="16068" width="1.5703125" style="39" customWidth="1"/>
    <col min="16069" max="16072" width="3.5703125" style="39" customWidth="1"/>
    <col min="16073" max="16076" width="5.42578125" style="39" customWidth="1"/>
    <col min="16077" max="16092" width="4" style="39" customWidth="1"/>
    <col min="16093" max="16094" width="3.42578125" style="39" customWidth="1"/>
    <col min="16095" max="16132" width="3.5703125" style="39" customWidth="1"/>
    <col min="16133" max="16384" width="7.5703125" style="39"/>
  </cols>
  <sheetData>
    <row r="1" spans="1:43" ht="22.5" customHeight="1">
      <c r="A1" s="327" t="s">
        <v>39</v>
      </c>
      <c r="B1" s="327"/>
      <c r="C1" s="327"/>
      <c r="D1" s="327"/>
      <c r="E1" s="327"/>
      <c r="F1" s="327"/>
      <c r="G1" s="327"/>
      <c r="H1" s="327"/>
      <c r="I1" s="327"/>
      <c r="J1" s="327"/>
      <c r="K1" s="327"/>
      <c r="L1" s="108" t="s">
        <v>115</v>
      </c>
      <c r="M1" s="108"/>
      <c r="N1" s="108"/>
      <c r="Q1" s="333" t="s">
        <v>86</v>
      </c>
      <c r="R1" s="333"/>
      <c r="S1" s="333"/>
      <c r="T1" s="333"/>
      <c r="U1" s="333"/>
      <c r="V1" s="333"/>
      <c r="W1" s="333"/>
      <c r="X1" s="109"/>
      <c r="AM1" s="208" t="s">
        <v>73</v>
      </c>
      <c r="AN1" s="209"/>
      <c r="AO1" s="210">
        <v>1</v>
      </c>
      <c r="AP1" s="141" t="s">
        <v>74</v>
      </c>
      <c r="AQ1" s="141">
        <v>1</v>
      </c>
    </row>
    <row r="2" spans="1:43" ht="22.5" customHeight="1">
      <c r="A2" s="327"/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109" t="s">
        <v>116</v>
      </c>
      <c r="M2" s="108"/>
      <c r="N2" s="109"/>
      <c r="P2" s="38"/>
      <c r="Q2" s="334">
        <v>42005</v>
      </c>
      <c r="R2" s="334"/>
      <c r="S2" s="334"/>
      <c r="T2" s="334"/>
      <c r="U2" s="334"/>
      <c r="V2" s="334"/>
      <c r="W2" s="334"/>
      <c r="X2" s="109" t="s">
        <v>118</v>
      </c>
      <c r="AC2" s="307">
        <v>42019</v>
      </c>
      <c r="AD2" s="307"/>
      <c r="AE2" s="307"/>
      <c r="AF2" s="307"/>
      <c r="AG2" s="307"/>
      <c r="AJ2" s="110"/>
    </row>
    <row r="3" spans="1:43" ht="22.5" customHeight="1">
      <c r="A3" s="328" t="s">
        <v>75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108" t="s">
        <v>117</v>
      </c>
      <c r="M3" s="108"/>
      <c r="N3" s="108"/>
      <c r="O3" s="108"/>
      <c r="P3" s="109"/>
      <c r="R3" s="238">
        <v>20</v>
      </c>
      <c r="S3" s="111" t="s">
        <v>76</v>
      </c>
      <c r="T3" s="238">
        <v>50</v>
      </c>
      <c r="U3" s="112" t="s">
        <v>77</v>
      </c>
      <c r="V3" s="108"/>
      <c r="Y3" s="108"/>
      <c r="Z3" s="108"/>
      <c r="AA3" s="108"/>
      <c r="AB3" s="108"/>
      <c r="AC3" s="108"/>
    </row>
    <row r="4" spans="1:43" ht="22.5" customHeight="1">
      <c r="A4" s="329" t="s">
        <v>87</v>
      </c>
      <c r="B4" s="329"/>
      <c r="C4" s="329"/>
      <c r="D4" s="329"/>
      <c r="E4" s="329"/>
      <c r="F4" s="329"/>
      <c r="G4" s="329"/>
      <c r="H4" s="329"/>
      <c r="I4" s="329"/>
      <c r="J4" s="329"/>
      <c r="K4" s="329"/>
      <c r="L4" s="108" t="s">
        <v>61</v>
      </c>
      <c r="M4" s="108"/>
      <c r="N4" s="108"/>
      <c r="O4" s="108"/>
      <c r="P4" s="108"/>
      <c r="Q4" s="108" t="s">
        <v>78</v>
      </c>
      <c r="R4" s="108"/>
      <c r="S4" s="108"/>
      <c r="T4" s="108"/>
      <c r="U4" s="108"/>
      <c r="V4" s="108"/>
      <c r="W4" s="108"/>
      <c r="X4" s="108"/>
      <c r="Y4" s="108" t="s">
        <v>79</v>
      </c>
      <c r="Z4" s="108"/>
      <c r="AA4" s="108"/>
      <c r="AB4" s="108"/>
      <c r="AC4" s="108"/>
    </row>
    <row r="5" spans="1:43" ht="22.5" customHeight="1">
      <c r="A5" s="113" t="s">
        <v>112</v>
      </c>
      <c r="B5" s="114"/>
      <c r="C5" s="114"/>
      <c r="D5" s="114"/>
      <c r="E5" s="38"/>
      <c r="F5" s="308" t="s">
        <v>84</v>
      </c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8"/>
      <c r="T5" s="308"/>
      <c r="U5" s="308"/>
      <c r="V5" s="308"/>
      <c r="W5" s="308"/>
      <c r="X5" s="308"/>
      <c r="Y5" s="308"/>
      <c r="Z5" s="107"/>
      <c r="AA5" s="107"/>
      <c r="AB5" s="107"/>
    </row>
    <row r="6" spans="1:43" ht="22.5" customHeight="1">
      <c r="A6" s="113" t="s">
        <v>20</v>
      </c>
      <c r="B6" s="114"/>
      <c r="C6" s="114"/>
      <c r="D6" s="114"/>
      <c r="G6" s="309" t="s">
        <v>121</v>
      </c>
      <c r="H6" s="309"/>
      <c r="I6" s="309"/>
      <c r="J6" s="309"/>
      <c r="K6" s="309"/>
      <c r="L6" s="309"/>
      <c r="M6" s="309"/>
      <c r="N6" s="309"/>
      <c r="O6" s="309"/>
      <c r="P6" s="113" t="s">
        <v>3</v>
      </c>
      <c r="Q6" s="114"/>
      <c r="R6" s="79"/>
      <c r="S6" s="38"/>
      <c r="T6" s="310" t="s">
        <v>85</v>
      </c>
      <c r="U6" s="310"/>
      <c r="V6" s="310"/>
      <c r="W6" s="310"/>
      <c r="X6" s="310"/>
      <c r="Y6" s="310"/>
      <c r="Z6" s="107"/>
      <c r="AA6" s="107"/>
      <c r="AB6" s="107"/>
    </row>
    <row r="7" spans="1:43" ht="22.5" customHeight="1">
      <c r="A7" s="113" t="s">
        <v>4</v>
      </c>
      <c r="B7" s="79"/>
      <c r="C7" s="330" t="s">
        <v>85</v>
      </c>
      <c r="D7" s="330"/>
      <c r="E7" s="330"/>
      <c r="F7" s="330"/>
      <c r="G7" s="330"/>
      <c r="H7" s="330"/>
      <c r="I7" s="330"/>
      <c r="J7" s="113" t="s">
        <v>29</v>
      </c>
      <c r="K7" s="113"/>
      <c r="M7" s="308">
        <v>123</v>
      </c>
      <c r="N7" s="308"/>
      <c r="O7" s="308"/>
      <c r="P7" s="308"/>
      <c r="Q7" s="308"/>
      <c r="R7" s="308"/>
      <c r="S7" s="331" t="s">
        <v>114</v>
      </c>
      <c r="T7" s="332"/>
      <c r="U7" s="309">
        <v>456</v>
      </c>
      <c r="V7" s="309"/>
      <c r="W7" s="309"/>
      <c r="X7" s="309"/>
      <c r="Y7" s="309"/>
      <c r="Z7" s="107"/>
      <c r="AA7" s="107"/>
    </row>
    <row r="8" spans="1:43" ht="22.5" customHeight="1">
      <c r="A8" s="116" t="s">
        <v>113</v>
      </c>
      <c r="B8" s="115"/>
      <c r="C8" s="311"/>
      <c r="D8" s="311"/>
      <c r="E8" s="239" t="s">
        <v>80</v>
      </c>
      <c r="F8" s="275"/>
      <c r="G8" s="275"/>
      <c r="H8" s="211" t="s">
        <v>51</v>
      </c>
      <c r="I8" s="211"/>
      <c r="J8" s="216"/>
      <c r="K8" s="38"/>
      <c r="L8" s="38"/>
      <c r="M8" s="241"/>
      <c r="N8" s="241"/>
      <c r="O8" s="211"/>
      <c r="P8" s="211"/>
      <c r="Q8" s="211"/>
      <c r="R8" s="38"/>
      <c r="S8" s="216"/>
      <c r="T8" s="206"/>
      <c r="U8" s="38"/>
      <c r="V8" s="211"/>
      <c r="W8" s="211"/>
      <c r="X8" s="211"/>
      <c r="Y8" s="211"/>
      <c r="Z8" s="107"/>
      <c r="AA8" s="107"/>
      <c r="AB8" s="107"/>
    </row>
    <row r="9" spans="1:43" ht="22.5" customHeight="1">
      <c r="A9" s="117" t="s">
        <v>81</v>
      </c>
      <c r="B9" s="117"/>
      <c r="C9" s="117"/>
      <c r="D9" s="117"/>
      <c r="E9" s="117"/>
      <c r="F9" s="116"/>
      <c r="G9" s="116"/>
      <c r="I9" s="116" t="s">
        <v>82</v>
      </c>
      <c r="J9" s="118"/>
      <c r="K9" s="79"/>
      <c r="M9" s="116" t="s">
        <v>83</v>
      </c>
      <c r="N9" s="116"/>
      <c r="O9" s="113"/>
      <c r="P9" s="308"/>
      <c r="Q9" s="308"/>
      <c r="R9" s="308"/>
      <c r="S9" s="308"/>
      <c r="T9" s="308"/>
      <c r="U9" s="308"/>
      <c r="V9" s="308"/>
      <c r="W9" s="308"/>
      <c r="X9" s="308"/>
      <c r="Y9" s="308"/>
      <c r="Z9" s="107"/>
      <c r="AA9" s="107"/>
      <c r="AB9" s="107"/>
    </row>
    <row r="10" spans="1:43" ht="9.9499999999999993" customHeight="1">
      <c r="A10" s="119"/>
      <c r="B10" s="119"/>
      <c r="C10" s="119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07"/>
      <c r="AA10" s="107"/>
      <c r="AB10" s="107"/>
    </row>
    <row r="11" spans="1:43" ht="21" customHeight="1">
      <c r="A11" s="116" t="s">
        <v>119</v>
      </c>
      <c r="B11" s="116"/>
      <c r="C11" s="116"/>
      <c r="D11" s="116"/>
      <c r="E11" s="113"/>
      <c r="F11" s="113"/>
      <c r="G11" s="308"/>
      <c r="H11" s="308"/>
      <c r="I11" s="308"/>
      <c r="J11" s="308"/>
      <c r="K11" s="308"/>
      <c r="L11" s="308"/>
      <c r="M11" s="308"/>
      <c r="N11" s="308"/>
      <c r="O11" s="308"/>
      <c r="P11" s="216" t="s">
        <v>50</v>
      </c>
      <c r="Q11" s="239"/>
      <c r="R11" s="114"/>
      <c r="S11" s="308"/>
      <c r="T11" s="308"/>
      <c r="U11" s="308"/>
      <c r="V11" s="308"/>
      <c r="W11" s="308"/>
      <c r="X11" s="308"/>
      <c r="Y11" s="308"/>
      <c r="Z11" s="107"/>
      <c r="AA11" s="107"/>
      <c r="AB11" s="115"/>
    </row>
    <row r="12" spans="1:43" ht="20.100000000000001" customHeight="1">
      <c r="C12" s="80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106"/>
      <c r="Y12" s="106"/>
      <c r="Z12" s="107"/>
      <c r="AA12" s="107"/>
      <c r="AB12" s="107"/>
    </row>
    <row r="13" spans="1:43" ht="21" customHeight="1">
      <c r="A13" s="312" t="s">
        <v>17</v>
      </c>
      <c r="B13" s="313"/>
      <c r="C13" s="314"/>
      <c r="D13" s="315" t="s">
        <v>108</v>
      </c>
      <c r="E13" s="318" t="s">
        <v>40</v>
      </c>
      <c r="F13" s="319"/>
      <c r="G13" s="319"/>
      <c r="H13" s="319"/>
      <c r="I13" s="319"/>
      <c r="J13" s="319"/>
      <c r="K13" s="319"/>
      <c r="L13" s="319"/>
      <c r="M13" s="319"/>
      <c r="N13" s="319"/>
      <c r="O13" s="319"/>
      <c r="P13" s="319"/>
      <c r="Q13" s="319"/>
      <c r="R13" s="319"/>
      <c r="S13" s="319"/>
      <c r="T13" s="319"/>
      <c r="U13" s="319"/>
      <c r="V13" s="319"/>
      <c r="W13" s="319"/>
      <c r="X13" s="319"/>
      <c r="Y13" s="319"/>
      <c r="Z13" s="319"/>
      <c r="AA13" s="319"/>
      <c r="AB13" s="320"/>
      <c r="AC13" s="264" t="s">
        <v>41</v>
      </c>
      <c r="AD13" s="264"/>
      <c r="AE13" s="264"/>
      <c r="AF13" s="264"/>
      <c r="AG13" s="264"/>
      <c r="AH13" s="264"/>
      <c r="AI13" s="280" t="s">
        <v>14</v>
      </c>
      <c r="AJ13" s="281"/>
      <c r="AK13" s="281"/>
      <c r="AL13" s="282"/>
      <c r="AM13" s="264" t="s">
        <v>111</v>
      </c>
      <c r="AN13" s="264"/>
      <c r="AO13" s="264"/>
      <c r="AP13" s="264"/>
    </row>
    <row r="14" spans="1:43" ht="21" customHeight="1">
      <c r="A14" s="321" t="s">
        <v>18</v>
      </c>
      <c r="B14" s="322"/>
      <c r="C14" s="323"/>
      <c r="D14" s="316"/>
      <c r="E14" s="318" t="s">
        <v>46</v>
      </c>
      <c r="F14" s="319"/>
      <c r="G14" s="319"/>
      <c r="H14" s="319"/>
      <c r="I14" s="319"/>
      <c r="J14" s="319"/>
      <c r="K14" s="319"/>
      <c r="L14" s="319"/>
      <c r="M14" s="319"/>
      <c r="N14" s="319"/>
      <c r="O14" s="319"/>
      <c r="P14" s="320"/>
      <c r="Q14" s="318" t="s">
        <v>47</v>
      </c>
      <c r="R14" s="319"/>
      <c r="S14" s="319"/>
      <c r="T14" s="319"/>
      <c r="U14" s="319"/>
      <c r="V14" s="319"/>
      <c r="W14" s="319"/>
      <c r="X14" s="319"/>
      <c r="Y14" s="319"/>
      <c r="Z14" s="319"/>
      <c r="AA14" s="319"/>
      <c r="AB14" s="320"/>
      <c r="AC14" s="264"/>
      <c r="AD14" s="264"/>
      <c r="AE14" s="264"/>
      <c r="AF14" s="264"/>
      <c r="AG14" s="264"/>
      <c r="AH14" s="264"/>
      <c r="AI14" s="283"/>
      <c r="AJ14" s="284"/>
      <c r="AK14" s="284"/>
      <c r="AL14" s="285"/>
      <c r="AM14" s="264"/>
      <c r="AN14" s="264"/>
      <c r="AO14" s="264"/>
      <c r="AP14" s="264"/>
    </row>
    <row r="15" spans="1:43" ht="21" customHeight="1">
      <c r="A15" s="324" t="s">
        <v>48</v>
      </c>
      <c r="B15" s="325"/>
      <c r="C15" s="326"/>
      <c r="D15" s="317"/>
      <c r="E15" s="318">
        <v>1</v>
      </c>
      <c r="F15" s="319"/>
      <c r="G15" s="319"/>
      <c r="H15" s="318">
        <v>2</v>
      </c>
      <c r="I15" s="319"/>
      <c r="J15" s="320"/>
      <c r="K15" s="274">
        <v>3</v>
      </c>
      <c r="L15" s="275"/>
      <c r="M15" s="276"/>
      <c r="N15" s="274">
        <v>4</v>
      </c>
      <c r="O15" s="275"/>
      <c r="P15" s="276"/>
      <c r="Q15" s="318">
        <v>1</v>
      </c>
      <c r="R15" s="319"/>
      <c r="S15" s="320"/>
      <c r="T15" s="319">
        <v>2</v>
      </c>
      <c r="U15" s="319"/>
      <c r="V15" s="319"/>
      <c r="W15" s="274">
        <v>3</v>
      </c>
      <c r="X15" s="275"/>
      <c r="Y15" s="276"/>
      <c r="Z15" s="274">
        <v>4</v>
      </c>
      <c r="AA15" s="275"/>
      <c r="AB15" s="276"/>
      <c r="AC15" s="274" t="s">
        <v>109</v>
      </c>
      <c r="AD15" s="275"/>
      <c r="AE15" s="276"/>
      <c r="AF15" s="274" t="s">
        <v>110</v>
      </c>
      <c r="AG15" s="275"/>
      <c r="AH15" s="276"/>
      <c r="AI15" s="286"/>
      <c r="AJ15" s="287"/>
      <c r="AK15" s="287"/>
      <c r="AL15" s="288"/>
      <c r="AM15" s="264"/>
      <c r="AN15" s="264"/>
      <c r="AO15" s="264"/>
      <c r="AP15" s="264"/>
    </row>
    <row r="16" spans="1:43" ht="21" customHeight="1">
      <c r="A16" s="253">
        <v>2.5</v>
      </c>
      <c r="B16" s="254"/>
      <c r="C16" s="255"/>
      <c r="D16" s="213" t="s">
        <v>42</v>
      </c>
      <c r="E16" s="298">
        <v>2.5</v>
      </c>
      <c r="F16" s="299"/>
      <c r="G16" s="299"/>
      <c r="H16" s="298">
        <v>2.5</v>
      </c>
      <c r="I16" s="299"/>
      <c r="J16" s="299"/>
      <c r="K16" s="298">
        <v>2.5</v>
      </c>
      <c r="L16" s="299"/>
      <c r="M16" s="299"/>
      <c r="N16" s="298">
        <v>2.5</v>
      </c>
      <c r="O16" s="299"/>
      <c r="P16" s="299"/>
      <c r="Q16" s="298">
        <v>2.5</v>
      </c>
      <c r="R16" s="299"/>
      <c r="S16" s="299"/>
      <c r="T16" s="298">
        <v>2.5</v>
      </c>
      <c r="U16" s="299"/>
      <c r="V16" s="299"/>
      <c r="W16" s="298">
        <v>2.5</v>
      </c>
      <c r="X16" s="299"/>
      <c r="Y16" s="299"/>
      <c r="Z16" s="298">
        <v>2.5</v>
      </c>
      <c r="AA16" s="299"/>
      <c r="AB16" s="304"/>
      <c r="AC16" s="277">
        <f>AVERAGE(E16:P16)</f>
        <v>2.5</v>
      </c>
      <c r="AD16" s="277"/>
      <c r="AE16" s="277"/>
      <c r="AF16" s="277">
        <f>AVERAGE(Q16:AB16)</f>
        <v>2.5</v>
      </c>
      <c r="AG16" s="277"/>
      <c r="AH16" s="277"/>
      <c r="AI16" s="289">
        <f>MAX(_xlfn.STDEV.S(E16:P16),_xlfn.STDEV.S(E17:P17),_xlfn.STDEV.S(E18:P18),_xlfn.STDEV.S(Q16:AB16),_xlfn.STDEV.S(Q17:AB17),_xlfn.STDEV.S(Q18:AB18))/SQRT(4)</f>
        <v>0</v>
      </c>
      <c r="AJ16" s="290"/>
      <c r="AK16" s="290"/>
      <c r="AL16" s="291"/>
      <c r="AM16" s="265">
        <f>MAX(AC16:AH18)-A16</f>
        <v>0</v>
      </c>
      <c r="AN16" s="266"/>
      <c r="AO16" s="266"/>
      <c r="AP16" s="267"/>
    </row>
    <row r="17" spans="1:42" ht="21" customHeight="1">
      <c r="A17" s="256"/>
      <c r="B17" s="257"/>
      <c r="C17" s="258"/>
      <c r="D17" s="215" t="s">
        <v>43</v>
      </c>
      <c r="E17" s="300">
        <v>2.5</v>
      </c>
      <c r="F17" s="301"/>
      <c r="G17" s="301"/>
      <c r="H17" s="300">
        <v>2.5</v>
      </c>
      <c r="I17" s="301"/>
      <c r="J17" s="301"/>
      <c r="K17" s="300">
        <v>2.5</v>
      </c>
      <c r="L17" s="301"/>
      <c r="M17" s="301"/>
      <c r="N17" s="300">
        <v>2.5</v>
      </c>
      <c r="O17" s="301"/>
      <c r="P17" s="301"/>
      <c r="Q17" s="300">
        <v>2.5</v>
      </c>
      <c r="R17" s="301"/>
      <c r="S17" s="301"/>
      <c r="T17" s="300">
        <v>2.5</v>
      </c>
      <c r="U17" s="301"/>
      <c r="V17" s="301"/>
      <c r="W17" s="300">
        <v>2.5</v>
      </c>
      <c r="X17" s="301"/>
      <c r="Y17" s="301"/>
      <c r="Z17" s="300">
        <v>2.5</v>
      </c>
      <c r="AA17" s="301"/>
      <c r="AB17" s="305"/>
      <c r="AC17" s="278">
        <f t="shared" ref="AC17:AC18" si="0">AVERAGE(E17:P17)</f>
        <v>2.5</v>
      </c>
      <c r="AD17" s="278"/>
      <c r="AE17" s="278"/>
      <c r="AF17" s="278">
        <f t="shared" ref="AF17:AF18" si="1">AVERAGE(Q17:AB17)</f>
        <v>2.5</v>
      </c>
      <c r="AG17" s="278"/>
      <c r="AH17" s="278"/>
      <c r="AI17" s="292"/>
      <c r="AJ17" s="293"/>
      <c r="AK17" s="293"/>
      <c r="AL17" s="294"/>
      <c r="AM17" s="268"/>
      <c r="AN17" s="269"/>
      <c r="AO17" s="269"/>
      <c r="AP17" s="270"/>
    </row>
    <row r="18" spans="1:42" ht="21" customHeight="1">
      <c r="A18" s="256"/>
      <c r="B18" s="257"/>
      <c r="C18" s="258"/>
      <c r="D18" s="214" t="s">
        <v>44</v>
      </c>
      <c r="E18" s="302">
        <v>2.5</v>
      </c>
      <c r="F18" s="303"/>
      <c r="G18" s="303"/>
      <c r="H18" s="302">
        <v>2.5</v>
      </c>
      <c r="I18" s="303"/>
      <c r="J18" s="303"/>
      <c r="K18" s="302">
        <v>2.5</v>
      </c>
      <c r="L18" s="303"/>
      <c r="M18" s="303"/>
      <c r="N18" s="302">
        <v>2.5</v>
      </c>
      <c r="O18" s="303"/>
      <c r="P18" s="303"/>
      <c r="Q18" s="302">
        <v>2.5</v>
      </c>
      <c r="R18" s="303"/>
      <c r="S18" s="303"/>
      <c r="T18" s="302">
        <v>2.5</v>
      </c>
      <c r="U18" s="303"/>
      <c r="V18" s="303"/>
      <c r="W18" s="302">
        <v>2.5</v>
      </c>
      <c r="X18" s="303"/>
      <c r="Y18" s="303"/>
      <c r="Z18" s="302">
        <v>2.5</v>
      </c>
      <c r="AA18" s="303"/>
      <c r="AB18" s="306"/>
      <c r="AC18" s="279">
        <f t="shared" si="0"/>
        <v>2.5</v>
      </c>
      <c r="AD18" s="279"/>
      <c r="AE18" s="279"/>
      <c r="AF18" s="279">
        <f t="shared" si="1"/>
        <v>2.5</v>
      </c>
      <c r="AG18" s="279"/>
      <c r="AH18" s="279"/>
      <c r="AI18" s="295"/>
      <c r="AJ18" s="296"/>
      <c r="AK18" s="296"/>
      <c r="AL18" s="297"/>
      <c r="AM18" s="271"/>
      <c r="AN18" s="272"/>
      <c r="AO18" s="272"/>
      <c r="AP18" s="273"/>
    </row>
    <row r="19" spans="1:42" ht="21" customHeight="1">
      <c r="A19" s="253">
        <v>5.0999999999999996</v>
      </c>
      <c r="B19" s="254"/>
      <c r="C19" s="255"/>
      <c r="D19" s="213" t="s">
        <v>42</v>
      </c>
      <c r="E19" s="262">
        <v>5.0999999999999996</v>
      </c>
      <c r="F19" s="263"/>
      <c r="G19" s="263"/>
      <c r="H19" s="262">
        <v>5.0999999999999996</v>
      </c>
      <c r="I19" s="263"/>
      <c r="J19" s="263"/>
      <c r="K19" s="262">
        <v>5.0999999999999996</v>
      </c>
      <c r="L19" s="263"/>
      <c r="M19" s="263"/>
      <c r="N19" s="262">
        <v>5.0999999999999996</v>
      </c>
      <c r="O19" s="263"/>
      <c r="P19" s="263"/>
      <c r="Q19" s="262">
        <v>5.0999999999999996</v>
      </c>
      <c r="R19" s="263"/>
      <c r="S19" s="263"/>
      <c r="T19" s="262">
        <v>5.0999999999999996</v>
      </c>
      <c r="U19" s="263"/>
      <c r="V19" s="263"/>
      <c r="W19" s="262">
        <v>5.0999999999999996</v>
      </c>
      <c r="X19" s="263"/>
      <c r="Y19" s="263"/>
      <c r="Z19" s="262">
        <v>5.0999999999999996</v>
      </c>
      <c r="AA19" s="263"/>
      <c r="AB19" s="263"/>
      <c r="AC19" s="243">
        <f>AVERAGE(E19:P19)</f>
        <v>5.0999999999999996</v>
      </c>
      <c r="AD19" s="244"/>
      <c r="AE19" s="244"/>
      <c r="AF19" s="243">
        <f>AVERAGE(Q19:AB19)</f>
        <v>5.0999999999999996</v>
      </c>
      <c r="AG19" s="244"/>
      <c r="AH19" s="244"/>
      <c r="AI19" s="289">
        <f t="shared" ref="AI19" si="2">MAX(_xlfn.STDEV.S(E19:P19),_xlfn.STDEV.S(E20:P20),_xlfn.STDEV.S(E21:P21),_xlfn.STDEV.S(Q19:AB19),_xlfn.STDEV.S(Q20:AB20),_xlfn.STDEV.S(Q21:AB21))/SQRT(4)</f>
        <v>0</v>
      </c>
      <c r="AJ19" s="290"/>
      <c r="AK19" s="290"/>
      <c r="AL19" s="291"/>
      <c r="AM19" s="265">
        <f t="shared" ref="AM19" si="3">MAX(AC19:AH21)-A19</f>
        <v>0</v>
      </c>
      <c r="AN19" s="266"/>
      <c r="AO19" s="266"/>
      <c r="AP19" s="267"/>
    </row>
    <row r="20" spans="1:42" ht="21" customHeight="1">
      <c r="A20" s="256"/>
      <c r="B20" s="257"/>
      <c r="C20" s="258"/>
      <c r="D20" s="215" t="s">
        <v>43</v>
      </c>
      <c r="E20" s="245">
        <v>5.0999999999999996</v>
      </c>
      <c r="F20" s="246"/>
      <c r="G20" s="246"/>
      <c r="H20" s="245">
        <v>5.0999999999999996</v>
      </c>
      <c r="I20" s="246"/>
      <c r="J20" s="246"/>
      <c r="K20" s="245">
        <v>5.0999999999999996</v>
      </c>
      <c r="L20" s="246"/>
      <c r="M20" s="246"/>
      <c r="N20" s="245">
        <v>5.0999999999999996</v>
      </c>
      <c r="O20" s="246"/>
      <c r="P20" s="246"/>
      <c r="Q20" s="245">
        <v>5.0999999999999996</v>
      </c>
      <c r="R20" s="246"/>
      <c r="S20" s="246"/>
      <c r="T20" s="245">
        <v>5.0999999999999996</v>
      </c>
      <c r="U20" s="246"/>
      <c r="V20" s="246"/>
      <c r="W20" s="245">
        <v>5.0999999999999996</v>
      </c>
      <c r="X20" s="246"/>
      <c r="Y20" s="246"/>
      <c r="Z20" s="245">
        <v>5.0999999999999996</v>
      </c>
      <c r="AA20" s="246"/>
      <c r="AB20" s="246"/>
      <c r="AC20" s="247">
        <f t="shared" ref="AC20:AC21" si="4">AVERAGE(E20:P20)</f>
        <v>5.0999999999999996</v>
      </c>
      <c r="AD20" s="248"/>
      <c r="AE20" s="248"/>
      <c r="AF20" s="247">
        <f t="shared" ref="AF20:AF21" si="5">AVERAGE(Q20:AB20)</f>
        <v>5.0999999999999996</v>
      </c>
      <c r="AG20" s="248"/>
      <c r="AH20" s="248"/>
      <c r="AI20" s="292"/>
      <c r="AJ20" s="293"/>
      <c r="AK20" s="293"/>
      <c r="AL20" s="294"/>
      <c r="AM20" s="268"/>
      <c r="AN20" s="269"/>
      <c r="AO20" s="269"/>
      <c r="AP20" s="270"/>
    </row>
    <row r="21" spans="1:42" ht="21" customHeight="1">
      <c r="A21" s="259"/>
      <c r="B21" s="260"/>
      <c r="C21" s="261"/>
      <c r="D21" s="214" t="s">
        <v>44</v>
      </c>
      <c r="E21" s="249">
        <v>5.0999999999999996</v>
      </c>
      <c r="F21" s="250"/>
      <c r="G21" s="250"/>
      <c r="H21" s="249">
        <v>5.0999999999999996</v>
      </c>
      <c r="I21" s="250"/>
      <c r="J21" s="250"/>
      <c r="K21" s="249">
        <v>5.0999999999999996</v>
      </c>
      <c r="L21" s="250"/>
      <c r="M21" s="250"/>
      <c r="N21" s="249">
        <v>5.0999999999999996</v>
      </c>
      <c r="O21" s="250"/>
      <c r="P21" s="250"/>
      <c r="Q21" s="249">
        <v>5.0999999999999996</v>
      </c>
      <c r="R21" s="250"/>
      <c r="S21" s="250"/>
      <c r="T21" s="249">
        <v>5.0999999999999996</v>
      </c>
      <c r="U21" s="250"/>
      <c r="V21" s="250"/>
      <c r="W21" s="249">
        <v>5.0999999999999996</v>
      </c>
      <c r="X21" s="250"/>
      <c r="Y21" s="250"/>
      <c r="Z21" s="249">
        <v>5.0999999999999996</v>
      </c>
      <c r="AA21" s="250"/>
      <c r="AB21" s="250"/>
      <c r="AC21" s="251">
        <f t="shared" si="4"/>
        <v>5.0999999999999996</v>
      </c>
      <c r="AD21" s="252"/>
      <c r="AE21" s="252"/>
      <c r="AF21" s="251">
        <f t="shared" si="5"/>
        <v>5.0999999999999996</v>
      </c>
      <c r="AG21" s="252"/>
      <c r="AH21" s="252"/>
      <c r="AI21" s="295"/>
      <c r="AJ21" s="296"/>
      <c r="AK21" s="296"/>
      <c r="AL21" s="297"/>
      <c r="AM21" s="271"/>
      <c r="AN21" s="272"/>
      <c r="AO21" s="272"/>
      <c r="AP21" s="273"/>
    </row>
    <row r="22" spans="1:42" ht="21" customHeight="1">
      <c r="A22" s="253">
        <v>7.7</v>
      </c>
      <c r="B22" s="254"/>
      <c r="C22" s="255"/>
      <c r="D22" s="213" t="s">
        <v>42</v>
      </c>
      <c r="E22" s="262">
        <v>7.7</v>
      </c>
      <c r="F22" s="263"/>
      <c r="G22" s="263"/>
      <c r="H22" s="262">
        <v>7.7</v>
      </c>
      <c r="I22" s="263"/>
      <c r="J22" s="263"/>
      <c r="K22" s="262">
        <v>7.7</v>
      </c>
      <c r="L22" s="263"/>
      <c r="M22" s="263"/>
      <c r="N22" s="262">
        <v>7.7</v>
      </c>
      <c r="O22" s="263"/>
      <c r="P22" s="263"/>
      <c r="Q22" s="262">
        <v>7.7</v>
      </c>
      <c r="R22" s="263"/>
      <c r="S22" s="263"/>
      <c r="T22" s="262">
        <v>7.7</v>
      </c>
      <c r="U22" s="263"/>
      <c r="V22" s="263"/>
      <c r="W22" s="262">
        <v>7.7</v>
      </c>
      <c r="X22" s="263"/>
      <c r="Y22" s="263"/>
      <c r="Z22" s="262">
        <v>7.7</v>
      </c>
      <c r="AA22" s="263"/>
      <c r="AB22" s="263"/>
      <c r="AC22" s="243">
        <f>AVERAGE(E22:P22)</f>
        <v>7.7</v>
      </c>
      <c r="AD22" s="244"/>
      <c r="AE22" s="244"/>
      <c r="AF22" s="243">
        <f>AVERAGE(Q22:AB22)</f>
        <v>7.7</v>
      </c>
      <c r="AG22" s="244"/>
      <c r="AH22" s="244"/>
      <c r="AI22" s="289">
        <f t="shared" ref="AI22" si="6">MAX(_xlfn.STDEV.S(E22:P22),_xlfn.STDEV.S(E23:P23),_xlfn.STDEV.S(E24:P24),_xlfn.STDEV.S(Q22:AB22),_xlfn.STDEV.S(Q23:AB23),_xlfn.STDEV.S(Q24:AB24))/SQRT(4)</f>
        <v>0</v>
      </c>
      <c r="AJ22" s="290"/>
      <c r="AK22" s="290"/>
      <c r="AL22" s="291"/>
      <c r="AM22" s="265">
        <f t="shared" ref="AM22" si="7">MAX(AC22:AH24)-A22</f>
        <v>0</v>
      </c>
      <c r="AN22" s="266"/>
      <c r="AO22" s="266"/>
      <c r="AP22" s="267"/>
    </row>
    <row r="23" spans="1:42" ht="21" customHeight="1">
      <c r="A23" s="256"/>
      <c r="B23" s="257"/>
      <c r="C23" s="258"/>
      <c r="D23" s="215" t="s">
        <v>43</v>
      </c>
      <c r="E23" s="245">
        <v>7.7</v>
      </c>
      <c r="F23" s="246"/>
      <c r="G23" s="246"/>
      <c r="H23" s="245">
        <v>7.7</v>
      </c>
      <c r="I23" s="246"/>
      <c r="J23" s="246"/>
      <c r="K23" s="245">
        <v>7.7</v>
      </c>
      <c r="L23" s="246"/>
      <c r="M23" s="246"/>
      <c r="N23" s="245">
        <v>7.7</v>
      </c>
      <c r="O23" s="246"/>
      <c r="P23" s="246"/>
      <c r="Q23" s="245">
        <v>7.7</v>
      </c>
      <c r="R23" s="246"/>
      <c r="S23" s="246"/>
      <c r="T23" s="245">
        <v>7.7</v>
      </c>
      <c r="U23" s="246"/>
      <c r="V23" s="246"/>
      <c r="W23" s="245">
        <v>7.7</v>
      </c>
      <c r="X23" s="246"/>
      <c r="Y23" s="246"/>
      <c r="Z23" s="245">
        <v>7.7</v>
      </c>
      <c r="AA23" s="246"/>
      <c r="AB23" s="246"/>
      <c r="AC23" s="247">
        <f t="shared" ref="AC23:AC24" si="8">AVERAGE(E23:P23)</f>
        <v>7.7</v>
      </c>
      <c r="AD23" s="248"/>
      <c r="AE23" s="248"/>
      <c r="AF23" s="247">
        <f t="shared" ref="AF23:AF24" si="9">AVERAGE(Q23:AB23)</f>
        <v>7.7</v>
      </c>
      <c r="AG23" s="248"/>
      <c r="AH23" s="248"/>
      <c r="AI23" s="292"/>
      <c r="AJ23" s="293"/>
      <c r="AK23" s="293"/>
      <c r="AL23" s="294"/>
      <c r="AM23" s="268"/>
      <c r="AN23" s="269"/>
      <c r="AO23" s="269"/>
      <c r="AP23" s="270"/>
    </row>
    <row r="24" spans="1:42" ht="21" customHeight="1">
      <c r="A24" s="259"/>
      <c r="B24" s="260"/>
      <c r="C24" s="261"/>
      <c r="D24" s="214" t="s">
        <v>44</v>
      </c>
      <c r="E24" s="249">
        <v>7.7</v>
      </c>
      <c r="F24" s="250"/>
      <c r="G24" s="250"/>
      <c r="H24" s="249">
        <v>7.7</v>
      </c>
      <c r="I24" s="250"/>
      <c r="J24" s="250"/>
      <c r="K24" s="249">
        <v>7.7</v>
      </c>
      <c r="L24" s="250"/>
      <c r="M24" s="250"/>
      <c r="N24" s="249">
        <v>7.7</v>
      </c>
      <c r="O24" s="250"/>
      <c r="P24" s="250"/>
      <c r="Q24" s="249">
        <v>7.7</v>
      </c>
      <c r="R24" s="250"/>
      <c r="S24" s="250"/>
      <c r="T24" s="249">
        <v>7.7</v>
      </c>
      <c r="U24" s="250"/>
      <c r="V24" s="250"/>
      <c r="W24" s="249">
        <v>7.7</v>
      </c>
      <c r="X24" s="250"/>
      <c r="Y24" s="250"/>
      <c r="Z24" s="249">
        <v>7.7</v>
      </c>
      <c r="AA24" s="250"/>
      <c r="AB24" s="250"/>
      <c r="AC24" s="251">
        <f t="shared" si="8"/>
        <v>7.7</v>
      </c>
      <c r="AD24" s="252"/>
      <c r="AE24" s="252"/>
      <c r="AF24" s="251">
        <f t="shared" si="9"/>
        <v>7.7</v>
      </c>
      <c r="AG24" s="252"/>
      <c r="AH24" s="252"/>
      <c r="AI24" s="295"/>
      <c r="AJ24" s="296"/>
      <c r="AK24" s="296"/>
      <c r="AL24" s="297"/>
      <c r="AM24" s="271"/>
      <c r="AN24" s="272"/>
      <c r="AO24" s="272"/>
      <c r="AP24" s="273"/>
    </row>
    <row r="25" spans="1:42" ht="21" customHeight="1">
      <c r="A25" s="253">
        <v>10</v>
      </c>
      <c r="B25" s="254"/>
      <c r="C25" s="255"/>
      <c r="D25" s="213" t="s">
        <v>42</v>
      </c>
      <c r="E25" s="262">
        <v>10</v>
      </c>
      <c r="F25" s="263"/>
      <c r="G25" s="263"/>
      <c r="H25" s="262">
        <v>10</v>
      </c>
      <c r="I25" s="263"/>
      <c r="J25" s="263"/>
      <c r="K25" s="262">
        <v>10</v>
      </c>
      <c r="L25" s="263"/>
      <c r="M25" s="263"/>
      <c r="N25" s="262">
        <v>10</v>
      </c>
      <c r="O25" s="263"/>
      <c r="P25" s="263"/>
      <c r="Q25" s="262">
        <v>10</v>
      </c>
      <c r="R25" s="263"/>
      <c r="S25" s="263"/>
      <c r="T25" s="262">
        <v>10</v>
      </c>
      <c r="U25" s="263"/>
      <c r="V25" s="263"/>
      <c r="W25" s="262">
        <v>10</v>
      </c>
      <c r="X25" s="263"/>
      <c r="Y25" s="263"/>
      <c r="Z25" s="262">
        <v>10</v>
      </c>
      <c r="AA25" s="263"/>
      <c r="AB25" s="263"/>
      <c r="AC25" s="243">
        <f>AVERAGE(E25:P25)</f>
        <v>10</v>
      </c>
      <c r="AD25" s="244"/>
      <c r="AE25" s="244"/>
      <c r="AF25" s="243">
        <f>AVERAGE(Q25:AB25)</f>
        <v>10</v>
      </c>
      <c r="AG25" s="244"/>
      <c r="AH25" s="244"/>
      <c r="AI25" s="289">
        <f t="shared" ref="AI25" si="10">MAX(_xlfn.STDEV.S(E25:P25),_xlfn.STDEV.S(E26:P26),_xlfn.STDEV.S(E27:P27),_xlfn.STDEV.S(Q25:AB25),_xlfn.STDEV.S(Q26:AB26),_xlfn.STDEV.S(Q27:AB27))/SQRT(4)</f>
        <v>0</v>
      </c>
      <c r="AJ25" s="290"/>
      <c r="AK25" s="290"/>
      <c r="AL25" s="291"/>
      <c r="AM25" s="265">
        <f t="shared" ref="AM25" si="11">MAX(AC25:AH27)-A25</f>
        <v>0</v>
      </c>
      <c r="AN25" s="266"/>
      <c r="AO25" s="266"/>
      <c r="AP25" s="267"/>
    </row>
    <row r="26" spans="1:42" ht="21" customHeight="1">
      <c r="A26" s="256"/>
      <c r="B26" s="257"/>
      <c r="C26" s="258"/>
      <c r="D26" s="215" t="s">
        <v>43</v>
      </c>
      <c r="E26" s="245">
        <v>10</v>
      </c>
      <c r="F26" s="246"/>
      <c r="G26" s="246"/>
      <c r="H26" s="245">
        <v>10</v>
      </c>
      <c r="I26" s="246"/>
      <c r="J26" s="246"/>
      <c r="K26" s="245">
        <v>10</v>
      </c>
      <c r="L26" s="246"/>
      <c r="M26" s="246"/>
      <c r="N26" s="245">
        <v>10</v>
      </c>
      <c r="O26" s="246"/>
      <c r="P26" s="246"/>
      <c r="Q26" s="245">
        <v>10</v>
      </c>
      <c r="R26" s="246"/>
      <c r="S26" s="246"/>
      <c r="T26" s="245">
        <v>10</v>
      </c>
      <c r="U26" s="246"/>
      <c r="V26" s="246"/>
      <c r="W26" s="245">
        <v>10</v>
      </c>
      <c r="X26" s="246"/>
      <c r="Y26" s="246"/>
      <c r="Z26" s="245">
        <v>10</v>
      </c>
      <c r="AA26" s="246"/>
      <c r="AB26" s="246"/>
      <c r="AC26" s="247">
        <f t="shared" ref="AC26:AC27" si="12">AVERAGE(E26:P26)</f>
        <v>10</v>
      </c>
      <c r="AD26" s="248"/>
      <c r="AE26" s="248"/>
      <c r="AF26" s="247">
        <f t="shared" ref="AF26:AF27" si="13">AVERAGE(Q26:AB26)</f>
        <v>10</v>
      </c>
      <c r="AG26" s="248"/>
      <c r="AH26" s="248"/>
      <c r="AI26" s="292"/>
      <c r="AJ26" s="293"/>
      <c r="AK26" s="293"/>
      <c r="AL26" s="294"/>
      <c r="AM26" s="268"/>
      <c r="AN26" s="269"/>
      <c r="AO26" s="269"/>
      <c r="AP26" s="270"/>
    </row>
    <row r="27" spans="1:42" ht="21" customHeight="1">
      <c r="A27" s="259"/>
      <c r="B27" s="260"/>
      <c r="C27" s="261"/>
      <c r="D27" s="214" t="s">
        <v>44</v>
      </c>
      <c r="E27" s="249">
        <v>10</v>
      </c>
      <c r="F27" s="250"/>
      <c r="G27" s="250"/>
      <c r="H27" s="249">
        <v>10</v>
      </c>
      <c r="I27" s="250"/>
      <c r="J27" s="250"/>
      <c r="K27" s="249">
        <v>10</v>
      </c>
      <c r="L27" s="250"/>
      <c r="M27" s="250"/>
      <c r="N27" s="249">
        <v>10</v>
      </c>
      <c r="O27" s="250"/>
      <c r="P27" s="250"/>
      <c r="Q27" s="249">
        <v>10</v>
      </c>
      <c r="R27" s="250"/>
      <c r="S27" s="250"/>
      <c r="T27" s="249">
        <v>10</v>
      </c>
      <c r="U27" s="250"/>
      <c r="V27" s="250"/>
      <c r="W27" s="249">
        <v>10</v>
      </c>
      <c r="X27" s="250"/>
      <c r="Y27" s="250"/>
      <c r="Z27" s="249">
        <v>10</v>
      </c>
      <c r="AA27" s="250"/>
      <c r="AB27" s="250"/>
      <c r="AC27" s="251">
        <f t="shared" si="12"/>
        <v>10</v>
      </c>
      <c r="AD27" s="252"/>
      <c r="AE27" s="252"/>
      <c r="AF27" s="251">
        <f t="shared" si="13"/>
        <v>10</v>
      </c>
      <c r="AG27" s="252"/>
      <c r="AH27" s="252"/>
      <c r="AI27" s="295"/>
      <c r="AJ27" s="296"/>
      <c r="AK27" s="296"/>
      <c r="AL27" s="297"/>
      <c r="AM27" s="271"/>
      <c r="AN27" s="272"/>
      <c r="AO27" s="272"/>
      <c r="AP27" s="273"/>
    </row>
    <row r="28" spans="1:42" ht="21" customHeight="1">
      <c r="A28" s="256">
        <v>12.9</v>
      </c>
      <c r="B28" s="257"/>
      <c r="C28" s="258"/>
      <c r="D28" s="213" t="s">
        <v>42</v>
      </c>
      <c r="E28" s="262">
        <v>12.9</v>
      </c>
      <c r="F28" s="263"/>
      <c r="G28" s="263"/>
      <c r="H28" s="262">
        <v>12.9</v>
      </c>
      <c r="I28" s="263"/>
      <c r="J28" s="263"/>
      <c r="K28" s="262">
        <v>12.9</v>
      </c>
      <c r="L28" s="263"/>
      <c r="M28" s="263"/>
      <c r="N28" s="262">
        <v>12.9</v>
      </c>
      <c r="O28" s="263"/>
      <c r="P28" s="263"/>
      <c r="Q28" s="262">
        <v>12.9</v>
      </c>
      <c r="R28" s="263"/>
      <c r="S28" s="263"/>
      <c r="T28" s="262">
        <v>12.9</v>
      </c>
      <c r="U28" s="263"/>
      <c r="V28" s="263"/>
      <c r="W28" s="262">
        <v>12.9</v>
      </c>
      <c r="X28" s="263"/>
      <c r="Y28" s="263"/>
      <c r="Z28" s="262">
        <v>12.9</v>
      </c>
      <c r="AA28" s="263"/>
      <c r="AB28" s="263"/>
      <c r="AC28" s="243">
        <f>AVERAGE(E28:P28)</f>
        <v>12.9</v>
      </c>
      <c r="AD28" s="244"/>
      <c r="AE28" s="244"/>
      <c r="AF28" s="243">
        <f>AVERAGE(Q28:AB28)</f>
        <v>12.9</v>
      </c>
      <c r="AG28" s="244"/>
      <c r="AH28" s="244"/>
      <c r="AI28" s="289">
        <f t="shared" ref="AI28" si="14">MAX(_xlfn.STDEV.S(E28:P28),_xlfn.STDEV.S(E29:P29),_xlfn.STDEV.S(E30:P30),_xlfn.STDEV.S(Q28:AB28),_xlfn.STDEV.S(Q29:AB29),_xlfn.STDEV.S(Q30:AB30))/SQRT(4)</f>
        <v>0</v>
      </c>
      <c r="AJ28" s="290"/>
      <c r="AK28" s="290"/>
      <c r="AL28" s="291"/>
      <c r="AM28" s="265">
        <f t="shared" ref="AM28" si="15">MAX(AC28:AH30)-A28</f>
        <v>0</v>
      </c>
      <c r="AN28" s="266"/>
      <c r="AO28" s="266"/>
      <c r="AP28" s="267"/>
    </row>
    <row r="29" spans="1:42" ht="21" customHeight="1">
      <c r="A29" s="256"/>
      <c r="B29" s="257"/>
      <c r="C29" s="258"/>
      <c r="D29" s="215" t="s">
        <v>43</v>
      </c>
      <c r="E29" s="245">
        <v>12.9</v>
      </c>
      <c r="F29" s="246"/>
      <c r="G29" s="246"/>
      <c r="H29" s="245">
        <v>12.9</v>
      </c>
      <c r="I29" s="246"/>
      <c r="J29" s="246"/>
      <c r="K29" s="245">
        <v>12.9</v>
      </c>
      <c r="L29" s="246"/>
      <c r="M29" s="246"/>
      <c r="N29" s="245">
        <v>12.9</v>
      </c>
      <c r="O29" s="246"/>
      <c r="P29" s="246"/>
      <c r="Q29" s="245">
        <v>12.9</v>
      </c>
      <c r="R29" s="246"/>
      <c r="S29" s="246"/>
      <c r="T29" s="245">
        <v>12.9</v>
      </c>
      <c r="U29" s="246"/>
      <c r="V29" s="246"/>
      <c r="W29" s="245">
        <v>12.9</v>
      </c>
      <c r="X29" s="246"/>
      <c r="Y29" s="246"/>
      <c r="Z29" s="245">
        <v>12.9</v>
      </c>
      <c r="AA29" s="246"/>
      <c r="AB29" s="246"/>
      <c r="AC29" s="247">
        <f t="shared" ref="AC29:AC30" si="16">AVERAGE(E29:P29)</f>
        <v>12.9</v>
      </c>
      <c r="AD29" s="248"/>
      <c r="AE29" s="248"/>
      <c r="AF29" s="247">
        <f t="shared" ref="AF29:AF30" si="17">AVERAGE(Q29:AB29)</f>
        <v>12.9</v>
      </c>
      <c r="AG29" s="248"/>
      <c r="AH29" s="248"/>
      <c r="AI29" s="292"/>
      <c r="AJ29" s="293"/>
      <c r="AK29" s="293"/>
      <c r="AL29" s="294"/>
      <c r="AM29" s="268"/>
      <c r="AN29" s="269"/>
      <c r="AO29" s="269"/>
      <c r="AP29" s="270"/>
    </row>
    <row r="30" spans="1:42" ht="21" customHeight="1">
      <c r="A30" s="259"/>
      <c r="B30" s="260"/>
      <c r="C30" s="261"/>
      <c r="D30" s="214" t="s">
        <v>44</v>
      </c>
      <c r="E30" s="249">
        <v>12.9</v>
      </c>
      <c r="F30" s="250"/>
      <c r="G30" s="250"/>
      <c r="H30" s="249">
        <v>12.9</v>
      </c>
      <c r="I30" s="250"/>
      <c r="J30" s="250"/>
      <c r="K30" s="249">
        <v>12.9</v>
      </c>
      <c r="L30" s="250"/>
      <c r="M30" s="250"/>
      <c r="N30" s="249">
        <v>12.9</v>
      </c>
      <c r="O30" s="250"/>
      <c r="P30" s="250"/>
      <c r="Q30" s="249">
        <v>12.9</v>
      </c>
      <c r="R30" s="250"/>
      <c r="S30" s="250"/>
      <c r="T30" s="249">
        <v>12.9</v>
      </c>
      <c r="U30" s="250"/>
      <c r="V30" s="250"/>
      <c r="W30" s="249">
        <v>12.9</v>
      </c>
      <c r="X30" s="250"/>
      <c r="Y30" s="250"/>
      <c r="Z30" s="249">
        <v>12.9</v>
      </c>
      <c r="AA30" s="250"/>
      <c r="AB30" s="250"/>
      <c r="AC30" s="251">
        <f t="shared" si="16"/>
        <v>12.9</v>
      </c>
      <c r="AD30" s="252"/>
      <c r="AE30" s="252"/>
      <c r="AF30" s="251">
        <f t="shared" si="17"/>
        <v>12.9</v>
      </c>
      <c r="AG30" s="252"/>
      <c r="AH30" s="252"/>
      <c r="AI30" s="295"/>
      <c r="AJ30" s="296"/>
      <c r="AK30" s="296"/>
      <c r="AL30" s="297"/>
      <c r="AM30" s="271"/>
      <c r="AN30" s="272"/>
      <c r="AO30" s="272"/>
      <c r="AP30" s="273"/>
    </row>
    <row r="31" spans="1:42" ht="21" customHeight="1">
      <c r="A31" s="253">
        <v>15</v>
      </c>
      <c r="B31" s="254"/>
      <c r="C31" s="255"/>
      <c r="D31" s="213" t="s">
        <v>42</v>
      </c>
      <c r="E31" s="262">
        <v>15</v>
      </c>
      <c r="F31" s="263"/>
      <c r="G31" s="263"/>
      <c r="H31" s="262">
        <v>15</v>
      </c>
      <c r="I31" s="263"/>
      <c r="J31" s="263"/>
      <c r="K31" s="262">
        <v>15</v>
      </c>
      <c r="L31" s="263"/>
      <c r="M31" s="263"/>
      <c r="N31" s="262">
        <v>15</v>
      </c>
      <c r="O31" s="263"/>
      <c r="P31" s="263"/>
      <c r="Q31" s="262">
        <v>15</v>
      </c>
      <c r="R31" s="263"/>
      <c r="S31" s="263"/>
      <c r="T31" s="262">
        <v>15</v>
      </c>
      <c r="U31" s="263"/>
      <c r="V31" s="263"/>
      <c r="W31" s="262">
        <v>15</v>
      </c>
      <c r="X31" s="263"/>
      <c r="Y31" s="263"/>
      <c r="Z31" s="262">
        <v>15</v>
      </c>
      <c r="AA31" s="263"/>
      <c r="AB31" s="263"/>
      <c r="AC31" s="243">
        <f>AVERAGE(E31:P31)</f>
        <v>15</v>
      </c>
      <c r="AD31" s="244"/>
      <c r="AE31" s="244"/>
      <c r="AF31" s="243">
        <f>AVERAGE(Q31:AB31)</f>
        <v>15</v>
      </c>
      <c r="AG31" s="244"/>
      <c r="AH31" s="244"/>
      <c r="AI31" s="289">
        <f t="shared" ref="AI31" si="18">MAX(_xlfn.STDEV.S(E31:P31),_xlfn.STDEV.S(E32:P32),_xlfn.STDEV.S(E33:P33),_xlfn.STDEV.S(Q31:AB31),_xlfn.STDEV.S(Q32:AB32),_xlfn.STDEV.S(Q33:AB33))/SQRT(4)</f>
        <v>0</v>
      </c>
      <c r="AJ31" s="290"/>
      <c r="AK31" s="290"/>
      <c r="AL31" s="291"/>
      <c r="AM31" s="265">
        <f t="shared" ref="AM31" si="19">MAX(AC31:AH33)-A31</f>
        <v>0</v>
      </c>
      <c r="AN31" s="266"/>
      <c r="AO31" s="266"/>
      <c r="AP31" s="267"/>
    </row>
    <row r="32" spans="1:42" ht="21" customHeight="1">
      <c r="A32" s="256"/>
      <c r="B32" s="257"/>
      <c r="C32" s="258"/>
      <c r="D32" s="215" t="s">
        <v>43</v>
      </c>
      <c r="E32" s="245">
        <v>15</v>
      </c>
      <c r="F32" s="246"/>
      <c r="G32" s="246"/>
      <c r="H32" s="245">
        <v>15</v>
      </c>
      <c r="I32" s="246"/>
      <c r="J32" s="246"/>
      <c r="K32" s="245">
        <v>15</v>
      </c>
      <c r="L32" s="246"/>
      <c r="M32" s="246"/>
      <c r="N32" s="245">
        <v>15</v>
      </c>
      <c r="O32" s="246"/>
      <c r="P32" s="246"/>
      <c r="Q32" s="245">
        <v>15</v>
      </c>
      <c r="R32" s="246"/>
      <c r="S32" s="246"/>
      <c r="T32" s="245">
        <v>15</v>
      </c>
      <c r="U32" s="246"/>
      <c r="V32" s="246"/>
      <c r="W32" s="245">
        <v>15</v>
      </c>
      <c r="X32" s="246"/>
      <c r="Y32" s="246"/>
      <c r="Z32" s="245">
        <v>15</v>
      </c>
      <c r="AA32" s="246"/>
      <c r="AB32" s="246"/>
      <c r="AC32" s="247">
        <f t="shared" ref="AC32:AC33" si="20">AVERAGE(E32:P32)</f>
        <v>15</v>
      </c>
      <c r="AD32" s="248"/>
      <c r="AE32" s="248"/>
      <c r="AF32" s="247">
        <f t="shared" ref="AF32:AF33" si="21">AVERAGE(Q32:AB32)</f>
        <v>15</v>
      </c>
      <c r="AG32" s="248"/>
      <c r="AH32" s="248"/>
      <c r="AI32" s="292"/>
      <c r="AJ32" s="293"/>
      <c r="AK32" s="293"/>
      <c r="AL32" s="294"/>
      <c r="AM32" s="268"/>
      <c r="AN32" s="269"/>
      <c r="AO32" s="269"/>
      <c r="AP32" s="270"/>
    </row>
    <row r="33" spans="1:42" ht="21" customHeight="1">
      <c r="A33" s="259"/>
      <c r="B33" s="260"/>
      <c r="C33" s="261"/>
      <c r="D33" s="214" t="s">
        <v>44</v>
      </c>
      <c r="E33" s="249">
        <v>15</v>
      </c>
      <c r="F33" s="250"/>
      <c r="G33" s="250"/>
      <c r="H33" s="249">
        <v>15</v>
      </c>
      <c r="I33" s="250"/>
      <c r="J33" s="250"/>
      <c r="K33" s="249">
        <v>15</v>
      </c>
      <c r="L33" s="250"/>
      <c r="M33" s="250"/>
      <c r="N33" s="249">
        <v>15</v>
      </c>
      <c r="O33" s="250"/>
      <c r="P33" s="250"/>
      <c r="Q33" s="249">
        <v>15</v>
      </c>
      <c r="R33" s="250"/>
      <c r="S33" s="250"/>
      <c r="T33" s="249">
        <v>15</v>
      </c>
      <c r="U33" s="250"/>
      <c r="V33" s="250"/>
      <c r="W33" s="249">
        <v>15</v>
      </c>
      <c r="X33" s="250"/>
      <c r="Y33" s="250"/>
      <c r="Z33" s="249">
        <v>15</v>
      </c>
      <c r="AA33" s="250"/>
      <c r="AB33" s="250"/>
      <c r="AC33" s="251">
        <f t="shared" si="20"/>
        <v>15</v>
      </c>
      <c r="AD33" s="252"/>
      <c r="AE33" s="252"/>
      <c r="AF33" s="251">
        <f t="shared" si="21"/>
        <v>15</v>
      </c>
      <c r="AG33" s="252"/>
      <c r="AH33" s="252"/>
      <c r="AI33" s="295"/>
      <c r="AJ33" s="296"/>
      <c r="AK33" s="296"/>
      <c r="AL33" s="297"/>
      <c r="AM33" s="271"/>
      <c r="AN33" s="272"/>
      <c r="AO33" s="272"/>
      <c r="AP33" s="273"/>
    </row>
    <row r="34" spans="1:42" ht="21" customHeight="1">
      <c r="A34" s="253">
        <v>20.2</v>
      </c>
      <c r="B34" s="254"/>
      <c r="C34" s="255"/>
      <c r="D34" s="213" t="s">
        <v>42</v>
      </c>
      <c r="E34" s="262">
        <v>20.2</v>
      </c>
      <c r="F34" s="263"/>
      <c r="G34" s="263"/>
      <c r="H34" s="262">
        <v>20.2</v>
      </c>
      <c r="I34" s="263"/>
      <c r="J34" s="263"/>
      <c r="K34" s="262">
        <v>20.2</v>
      </c>
      <c r="L34" s="263"/>
      <c r="M34" s="263"/>
      <c r="N34" s="262">
        <v>20.2</v>
      </c>
      <c r="O34" s="263"/>
      <c r="P34" s="263"/>
      <c r="Q34" s="262">
        <v>20.2</v>
      </c>
      <c r="R34" s="263"/>
      <c r="S34" s="263"/>
      <c r="T34" s="262">
        <v>20.2</v>
      </c>
      <c r="U34" s="263"/>
      <c r="V34" s="263"/>
      <c r="W34" s="262">
        <v>20.2</v>
      </c>
      <c r="X34" s="263"/>
      <c r="Y34" s="263"/>
      <c r="Z34" s="262">
        <v>20.2</v>
      </c>
      <c r="AA34" s="263"/>
      <c r="AB34" s="263"/>
      <c r="AC34" s="243">
        <f>AVERAGE(E34:P34)</f>
        <v>20.2</v>
      </c>
      <c r="AD34" s="244"/>
      <c r="AE34" s="244"/>
      <c r="AF34" s="243">
        <f>AVERAGE(Q34:AB34)</f>
        <v>20.2</v>
      </c>
      <c r="AG34" s="244"/>
      <c r="AH34" s="244"/>
      <c r="AI34" s="289">
        <f t="shared" ref="AI34" si="22">MAX(_xlfn.STDEV.S(E34:P34),_xlfn.STDEV.S(E35:P35),_xlfn.STDEV.S(E36:P36),_xlfn.STDEV.S(Q34:AB34),_xlfn.STDEV.S(Q35:AB35),_xlfn.STDEV.S(Q36:AB36))/SQRT(4)</f>
        <v>0</v>
      </c>
      <c r="AJ34" s="290"/>
      <c r="AK34" s="290"/>
      <c r="AL34" s="291"/>
      <c r="AM34" s="265">
        <f t="shared" ref="AM34" si="23">MAX(AC34:AH36)-A34</f>
        <v>0</v>
      </c>
      <c r="AN34" s="266"/>
      <c r="AO34" s="266"/>
      <c r="AP34" s="267"/>
    </row>
    <row r="35" spans="1:42" ht="21" customHeight="1">
      <c r="A35" s="256"/>
      <c r="B35" s="257"/>
      <c r="C35" s="258"/>
      <c r="D35" s="215" t="s">
        <v>43</v>
      </c>
      <c r="E35" s="245">
        <v>20.2</v>
      </c>
      <c r="F35" s="246"/>
      <c r="G35" s="246"/>
      <c r="H35" s="245">
        <v>20.2</v>
      </c>
      <c r="I35" s="246"/>
      <c r="J35" s="246"/>
      <c r="K35" s="245">
        <v>20.2</v>
      </c>
      <c r="L35" s="246"/>
      <c r="M35" s="246"/>
      <c r="N35" s="245">
        <v>20.2</v>
      </c>
      <c r="O35" s="246"/>
      <c r="P35" s="246"/>
      <c r="Q35" s="245">
        <v>20.2</v>
      </c>
      <c r="R35" s="246"/>
      <c r="S35" s="246"/>
      <c r="T35" s="245">
        <v>20.2</v>
      </c>
      <c r="U35" s="246"/>
      <c r="V35" s="246"/>
      <c r="W35" s="245">
        <v>20.2</v>
      </c>
      <c r="X35" s="246"/>
      <c r="Y35" s="246"/>
      <c r="Z35" s="245">
        <v>20.2</v>
      </c>
      <c r="AA35" s="246"/>
      <c r="AB35" s="246"/>
      <c r="AC35" s="247">
        <f t="shared" ref="AC35:AC36" si="24">AVERAGE(E35:P35)</f>
        <v>20.2</v>
      </c>
      <c r="AD35" s="248"/>
      <c r="AE35" s="248"/>
      <c r="AF35" s="247">
        <f t="shared" ref="AF35:AF36" si="25">AVERAGE(Q35:AB35)</f>
        <v>20.2</v>
      </c>
      <c r="AG35" s="248"/>
      <c r="AH35" s="248"/>
      <c r="AI35" s="292"/>
      <c r="AJ35" s="293"/>
      <c r="AK35" s="293"/>
      <c r="AL35" s="294"/>
      <c r="AM35" s="268"/>
      <c r="AN35" s="269"/>
      <c r="AO35" s="269"/>
      <c r="AP35" s="270"/>
    </row>
    <row r="36" spans="1:42" ht="21" customHeight="1">
      <c r="A36" s="259"/>
      <c r="B36" s="260"/>
      <c r="C36" s="261"/>
      <c r="D36" s="214" t="s">
        <v>44</v>
      </c>
      <c r="E36" s="249">
        <v>20.2</v>
      </c>
      <c r="F36" s="250"/>
      <c r="G36" s="250"/>
      <c r="H36" s="249">
        <v>20.2</v>
      </c>
      <c r="I36" s="250"/>
      <c r="J36" s="250"/>
      <c r="K36" s="249">
        <v>20.2</v>
      </c>
      <c r="L36" s="250"/>
      <c r="M36" s="250"/>
      <c r="N36" s="249">
        <v>20.2</v>
      </c>
      <c r="O36" s="250"/>
      <c r="P36" s="250"/>
      <c r="Q36" s="249">
        <v>20.2</v>
      </c>
      <c r="R36" s="250"/>
      <c r="S36" s="250"/>
      <c r="T36" s="249">
        <v>20.2</v>
      </c>
      <c r="U36" s="250"/>
      <c r="V36" s="250"/>
      <c r="W36" s="249">
        <v>20.2</v>
      </c>
      <c r="X36" s="250"/>
      <c r="Y36" s="250"/>
      <c r="Z36" s="249">
        <v>20.2</v>
      </c>
      <c r="AA36" s="250"/>
      <c r="AB36" s="250"/>
      <c r="AC36" s="251">
        <f t="shared" si="24"/>
        <v>20.2</v>
      </c>
      <c r="AD36" s="252"/>
      <c r="AE36" s="252"/>
      <c r="AF36" s="251">
        <f t="shared" si="25"/>
        <v>20.2</v>
      </c>
      <c r="AG36" s="252"/>
      <c r="AH36" s="252"/>
      <c r="AI36" s="295"/>
      <c r="AJ36" s="296"/>
      <c r="AK36" s="296"/>
      <c r="AL36" s="297"/>
      <c r="AM36" s="271"/>
      <c r="AN36" s="272"/>
      <c r="AO36" s="272"/>
      <c r="AP36" s="273"/>
    </row>
    <row r="37" spans="1:42" ht="21" customHeight="1">
      <c r="A37" s="253">
        <v>22.8</v>
      </c>
      <c r="B37" s="254"/>
      <c r="C37" s="255"/>
      <c r="D37" s="213" t="s">
        <v>42</v>
      </c>
      <c r="E37" s="262">
        <v>22.8</v>
      </c>
      <c r="F37" s="263"/>
      <c r="G37" s="263"/>
      <c r="H37" s="262">
        <v>22.8</v>
      </c>
      <c r="I37" s="263"/>
      <c r="J37" s="263"/>
      <c r="K37" s="262">
        <v>22.8</v>
      </c>
      <c r="L37" s="263"/>
      <c r="M37" s="263"/>
      <c r="N37" s="262">
        <v>22.8</v>
      </c>
      <c r="O37" s="263"/>
      <c r="P37" s="263"/>
      <c r="Q37" s="262">
        <v>22.8</v>
      </c>
      <c r="R37" s="263"/>
      <c r="S37" s="263"/>
      <c r="T37" s="262">
        <v>22.8</v>
      </c>
      <c r="U37" s="263"/>
      <c r="V37" s="263"/>
      <c r="W37" s="262">
        <v>22.8</v>
      </c>
      <c r="X37" s="263"/>
      <c r="Y37" s="263"/>
      <c r="Z37" s="262">
        <v>22.8</v>
      </c>
      <c r="AA37" s="263"/>
      <c r="AB37" s="263"/>
      <c r="AC37" s="243">
        <f>AVERAGE(E37:P37)</f>
        <v>22.8</v>
      </c>
      <c r="AD37" s="244"/>
      <c r="AE37" s="244"/>
      <c r="AF37" s="243">
        <f>AVERAGE(Q37:AB37)</f>
        <v>22.8</v>
      </c>
      <c r="AG37" s="244"/>
      <c r="AH37" s="244"/>
      <c r="AI37" s="289">
        <f t="shared" ref="AI37" si="26">MAX(_xlfn.STDEV.S(E37:P37),_xlfn.STDEV.S(E38:P38),_xlfn.STDEV.S(E39:P39),_xlfn.STDEV.S(Q37:AB37),_xlfn.STDEV.S(Q38:AB38),_xlfn.STDEV.S(Q39:AB39))/SQRT(4)</f>
        <v>0</v>
      </c>
      <c r="AJ37" s="290"/>
      <c r="AK37" s="290"/>
      <c r="AL37" s="291"/>
      <c r="AM37" s="265">
        <f t="shared" ref="AM37" si="27">MAX(AC37:AH39)-A37</f>
        <v>0</v>
      </c>
      <c r="AN37" s="266"/>
      <c r="AO37" s="266"/>
      <c r="AP37" s="267"/>
    </row>
    <row r="38" spans="1:42" ht="21" customHeight="1">
      <c r="A38" s="256"/>
      <c r="B38" s="257"/>
      <c r="C38" s="258"/>
      <c r="D38" s="215" t="s">
        <v>43</v>
      </c>
      <c r="E38" s="245">
        <v>22.8</v>
      </c>
      <c r="F38" s="246"/>
      <c r="G38" s="246"/>
      <c r="H38" s="245">
        <v>22.8</v>
      </c>
      <c r="I38" s="246"/>
      <c r="J38" s="246"/>
      <c r="K38" s="245">
        <v>22.8</v>
      </c>
      <c r="L38" s="246"/>
      <c r="M38" s="246"/>
      <c r="N38" s="245">
        <v>22.8</v>
      </c>
      <c r="O38" s="246"/>
      <c r="P38" s="246"/>
      <c r="Q38" s="245">
        <v>22.8</v>
      </c>
      <c r="R38" s="246"/>
      <c r="S38" s="246"/>
      <c r="T38" s="245">
        <v>22.8</v>
      </c>
      <c r="U38" s="246"/>
      <c r="V38" s="246"/>
      <c r="W38" s="245">
        <v>22.8</v>
      </c>
      <c r="X38" s="246"/>
      <c r="Y38" s="246"/>
      <c r="Z38" s="245">
        <v>22.8</v>
      </c>
      <c r="AA38" s="246"/>
      <c r="AB38" s="246"/>
      <c r="AC38" s="247">
        <f t="shared" ref="AC38:AC39" si="28">AVERAGE(E38:P38)</f>
        <v>22.8</v>
      </c>
      <c r="AD38" s="248"/>
      <c r="AE38" s="248"/>
      <c r="AF38" s="247">
        <f t="shared" ref="AF38:AF39" si="29">AVERAGE(Q38:AB38)</f>
        <v>22.8</v>
      </c>
      <c r="AG38" s="248"/>
      <c r="AH38" s="248"/>
      <c r="AI38" s="292"/>
      <c r="AJ38" s="293"/>
      <c r="AK38" s="293"/>
      <c r="AL38" s="294"/>
      <c r="AM38" s="268"/>
      <c r="AN38" s="269"/>
      <c r="AO38" s="269"/>
      <c r="AP38" s="270"/>
    </row>
    <row r="39" spans="1:42" ht="21" customHeight="1">
      <c r="A39" s="256"/>
      <c r="B39" s="257"/>
      <c r="C39" s="258"/>
      <c r="D39" s="214" t="s">
        <v>44</v>
      </c>
      <c r="E39" s="249">
        <v>22.8</v>
      </c>
      <c r="F39" s="250"/>
      <c r="G39" s="250"/>
      <c r="H39" s="249">
        <v>22.8</v>
      </c>
      <c r="I39" s="250"/>
      <c r="J39" s="250"/>
      <c r="K39" s="249">
        <v>22.8</v>
      </c>
      <c r="L39" s="250"/>
      <c r="M39" s="250"/>
      <c r="N39" s="249">
        <v>22.8</v>
      </c>
      <c r="O39" s="250"/>
      <c r="P39" s="250"/>
      <c r="Q39" s="249">
        <v>22.8</v>
      </c>
      <c r="R39" s="250"/>
      <c r="S39" s="250"/>
      <c r="T39" s="249">
        <v>22.8</v>
      </c>
      <c r="U39" s="250"/>
      <c r="V39" s="250"/>
      <c r="W39" s="249">
        <v>22.8</v>
      </c>
      <c r="X39" s="250"/>
      <c r="Y39" s="250"/>
      <c r="Z39" s="249">
        <v>22.8</v>
      </c>
      <c r="AA39" s="250"/>
      <c r="AB39" s="250"/>
      <c r="AC39" s="251">
        <f t="shared" si="28"/>
        <v>22.8</v>
      </c>
      <c r="AD39" s="252"/>
      <c r="AE39" s="252"/>
      <c r="AF39" s="251">
        <f t="shared" si="29"/>
        <v>22.8</v>
      </c>
      <c r="AG39" s="252"/>
      <c r="AH39" s="252"/>
      <c r="AI39" s="295"/>
      <c r="AJ39" s="296"/>
      <c r="AK39" s="296"/>
      <c r="AL39" s="297"/>
      <c r="AM39" s="271"/>
      <c r="AN39" s="272"/>
      <c r="AO39" s="272"/>
      <c r="AP39" s="273"/>
    </row>
    <row r="40" spans="1:42" ht="21" customHeight="1">
      <c r="A40" s="253">
        <v>25</v>
      </c>
      <c r="B40" s="254"/>
      <c r="C40" s="255"/>
      <c r="D40" s="213" t="s">
        <v>42</v>
      </c>
      <c r="E40" s="262">
        <v>25</v>
      </c>
      <c r="F40" s="263"/>
      <c r="G40" s="263"/>
      <c r="H40" s="262">
        <v>25</v>
      </c>
      <c r="I40" s="263"/>
      <c r="J40" s="263"/>
      <c r="K40" s="262">
        <v>25</v>
      </c>
      <c r="L40" s="263"/>
      <c r="M40" s="263"/>
      <c r="N40" s="262">
        <v>25</v>
      </c>
      <c r="O40" s="263"/>
      <c r="P40" s="263"/>
      <c r="Q40" s="262">
        <v>25</v>
      </c>
      <c r="R40" s="263"/>
      <c r="S40" s="263"/>
      <c r="T40" s="262">
        <v>25</v>
      </c>
      <c r="U40" s="263"/>
      <c r="V40" s="263"/>
      <c r="W40" s="262">
        <v>25</v>
      </c>
      <c r="X40" s="263"/>
      <c r="Y40" s="263"/>
      <c r="Z40" s="262">
        <v>25</v>
      </c>
      <c r="AA40" s="263"/>
      <c r="AB40" s="263"/>
      <c r="AC40" s="243">
        <f>AVERAGE(E40:P40)</f>
        <v>25</v>
      </c>
      <c r="AD40" s="244"/>
      <c r="AE40" s="244"/>
      <c r="AF40" s="243">
        <f>AVERAGE(Q40:AB40)</f>
        <v>25</v>
      </c>
      <c r="AG40" s="244"/>
      <c r="AH40" s="244"/>
      <c r="AI40" s="289">
        <f t="shared" ref="AI40" si="30">MAX(_xlfn.STDEV.S(E40:P40),_xlfn.STDEV.S(E41:P41),_xlfn.STDEV.S(E42:P42),_xlfn.STDEV.S(Q40:AB40),_xlfn.STDEV.S(Q41:AB41),_xlfn.STDEV.S(Q42:AB42))/SQRT(4)</f>
        <v>0</v>
      </c>
      <c r="AJ40" s="290"/>
      <c r="AK40" s="290"/>
      <c r="AL40" s="291"/>
      <c r="AM40" s="265">
        <f t="shared" ref="AM40" si="31">MAX(AC40:AH42)-A40</f>
        <v>0</v>
      </c>
      <c r="AN40" s="266"/>
      <c r="AO40" s="266"/>
      <c r="AP40" s="267"/>
    </row>
    <row r="41" spans="1:42" ht="21" customHeight="1">
      <c r="A41" s="256"/>
      <c r="B41" s="257"/>
      <c r="C41" s="258"/>
      <c r="D41" s="215" t="s">
        <v>43</v>
      </c>
      <c r="E41" s="245">
        <v>25</v>
      </c>
      <c r="F41" s="246"/>
      <c r="G41" s="246"/>
      <c r="H41" s="245">
        <v>25</v>
      </c>
      <c r="I41" s="246"/>
      <c r="J41" s="246"/>
      <c r="K41" s="245">
        <v>25</v>
      </c>
      <c r="L41" s="246"/>
      <c r="M41" s="246"/>
      <c r="N41" s="245">
        <v>25</v>
      </c>
      <c r="O41" s="246"/>
      <c r="P41" s="246"/>
      <c r="Q41" s="245">
        <v>25</v>
      </c>
      <c r="R41" s="246"/>
      <c r="S41" s="246"/>
      <c r="T41" s="245">
        <v>25</v>
      </c>
      <c r="U41" s="246"/>
      <c r="V41" s="246"/>
      <c r="W41" s="245">
        <v>25</v>
      </c>
      <c r="X41" s="246"/>
      <c r="Y41" s="246"/>
      <c r="Z41" s="245">
        <v>25</v>
      </c>
      <c r="AA41" s="246"/>
      <c r="AB41" s="246"/>
      <c r="AC41" s="247">
        <f t="shared" ref="AC41:AC42" si="32">AVERAGE(E41:P41)</f>
        <v>25</v>
      </c>
      <c r="AD41" s="248"/>
      <c r="AE41" s="248"/>
      <c r="AF41" s="247">
        <f t="shared" ref="AF41:AF42" si="33">AVERAGE(Q41:AB41)</f>
        <v>25</v>
      </c>
      <c r="AG41" s="248"/>
      <c r="AH41" s="248"/>
      <c r="AI41" s="292"/>
      <c r="AJ41" s="293"/>
      <c r="AK41" s="293"/>
      <c r="AL41" s="294"/>
      <c r="AM41" s="268"/>
      <c r="AN41" s="269"/>
      <c r="AO41" s="269"/>
      <c r="AP41" s="270"/>
    </row>
    <row r="42" spans="1:42" ht="21" customHeight="1">
      <c r="A42" s="259"/>
      <c r="B42" s="260"/>
      <c r="C42" s="261"/>
      <c r="D42" s="214" t="s">
        <v>44</v>
      </c>
      <c r="E42" s="249">
        <v>25</v>
      </c>
      <c r="F42" s="250"/>
      <c r="G42" s="250"/>
      <c r="H42" s="249">
        <v>25</v>
      </c>
      <c r="I42" s="250"/>
      <c r="J42" s="250"/>
      <c r="K42" s="249">
        <v>25</v>
      </c>
      <c r="L42" s="250"/>
      <c r="M42" s="250"/>
      <c r="N42" s="249">
        <v>25</v>
      </c>
      <c r="O42" s="250"/>
      <c r="P42" s="250"/>
      <c r="Q42" s="249">
        <v>25</v>
      </c>
      <c r="R42" s="250"/>
      <c r="S42" s="250"/>
      <c r="T42" s="249">
        <v>25</v>
      </c>
      <c r="U42" s="250"/>
      <c r="V42" s="250"/>
      <c r="W42" s="249">
        <v>25</v>
      </c>
      <c r="X42" s="250"/>
      <c r="Y42" s="250"/>
      <c r="Z42" s="249">
        <v>25</v>
      </c>
      <c r="AA42" s="250"/>
      <c r="AB42" s="250"/>
      <c r="AC42" s="251">
        <f t="shared" si="32"/>
        <v>25</v>
      </c>
      <c r="AD42" s="252"/>
      <c r="AE42" s="252"/>
      <c r="AF42" s="251">
        <f t="shared" si="33"/>
        <v>25</v>
      </c>
      <c r="AG42" s="252"/>
      <c r="AH42" s="252"/>
      <c r="AI42" s="295"/>
      <c r="AJ42" s="296"/>
      <c r="AK42" s="296"/>
      <c r="AL42" s="297"/>
      <c r="AM42" s="271"/>
      <c r="AN42" s="272"/>
      <c r="AO42" s="272"/>
      <c r="AP42" s="273"/>
    </row>
    <row r="43" spans="1:42" ht="21" customHeight="1">
      <c r="A43" s="253">
        <v>30</v>
      </c>
      <c r="B43" s="254"/>
      <c r="C43" s="255"/>
      <c r="D43" s="213" t="s">
        <v>42</v>
      </c>
      <c r="E43" s="262">
        <v>30</v>
      </c>
      <c r="F43" s="263"/>
      <c r="G43" s="263"/>
      <c r="H43" s="262">
        <v>30</v>
      </c>
      <c r="I43" s="263"/>
      <c r="J43" s="263"/>
      <c r="K43" s="262">
        <v>30</v>
      </c>
      <c r="L43" s="263"/>
      <c r="M43" s="263"/>
      <c r="N43" s="262">
        <v>30</v>
      </c>
      <c r="O43" s="263"/>
      <c r="P43" s="263"/>
      <c r="Q43" s="262">
        <v>30</v>
      </c>
      <c r="R43" s="263"/>
      <c r="S43" s="263"/>
      <c r="T43" s="262">
        <v>30</v>
      </c>
      <c r="U43" s="263"/>
      <c r="V43" s="263"/>
      <c r="W43" s="262">
        <v>30</v>
      </c>
      <c r="X43" s="263"/>
      <c r="Y43" s="263"/>
      <c r="Z43" s="262">
        <v>30</v>
      </c>
      <c r="AA43" s="263"/>
      <c r="AB43" s="263"/>
      <c r="AC43" s="243">
        <f>AVERAGE(E43:P43)</f>
        <v>30</v>
      </c>
      <c r="AD43" s="244"/>
      <c r="AE43" s="244"/>
      <c r="AF43" s="243">
        <f>AVERAGE(Q43:AB43)</f>
        <v>30</v>
      </c>
      <c r="AG43" s="244"/>
      <c r="AH43" s="244"/>
      <c r="AI43" s="289">
        <f t="shared" ref="AI43" si="34">MAX(_xlfn.STDEV.S(E43:P43),_xlfn.STDEV.S(E44:P44),_xlfn.STDEV.S(E45:P45),_xlfn.STDEV.S(Q43:AB43),_xlfn.STDEV.S(Q44:AB44),_xlfn.STDEV.S(Q45:AB45))/SQRT(4)</f>
        <v>0</v>
      </c>
      <c r="AJ43" s="290"/>
      <c r="AK43" s="290"/>
      <c r="AL43" s="291"/>
      <c r="AM43" s="265">
        <f t="shared" ref="AM43" si="35">MAX(AC43:AH45)-A43</f>
        <v>0</v>
      </c>
      <c r="AN43" s="266"/>
      <c r="AO43" s="266"/>
      <c r="AP43" s="267"/>
    </row>
    <row r="44" spans="1:42" ht="21" customHeight="1">
      <c r="A44" s="256"/>
      <c r="B44" s="257"/>
      <c r="C44" s="258"/>
      <c r="D44" s="215" t="s">
        <v>43</v>
      </c>
      <c r="E44" s="245">
        <v>30</v>
      </c>
      <c r="F44" s="246"/>
      <c r="G44" s="246"/>
      <c r="H44" s="245">
        <v>30</v>
      </c>
      <c r="I44" s="246"/>
      <c r="J44" s="246"/>
      <c r="K44" s="245">
        <v>30</v>
      </c>
      <c r="L44" s="246"/>
      <c r="M44" s="246"/>
      <c r="N44" s="245">
        <v>30</v>
      </c>
      <c r="O44" s="246"/>
      <c r="P44" s="246"/>
      <c r="Q44" s="245">
        <v>30</v>
      </c>
      <c r="R44" s="246"/>
      <c r="S44" s="246"/>
      <c r="T44" s="245">
        <v>30</v>
      </c>
      <c r="U44" s="246"/>
      <c r="V44" s="246"/>
      <c r="W44" s="245">
        <v>30</v>
      </c>
      <c r="X44" s="246"/>
      <c r="Y44" s="246"/>
      <c r="Z44" s="245">
        <v>30</v>
      </c>
      <c r="AA44" s="246"/>
      <c r="AB44" s="246"/>
      <c r="AC44" s="247">
        <f t="shared" ref="AC44:AC45" si="36">AVERAGE(E44:P44)</f>
        <v>30</v>
      </c>
      <c r="AD44" s="248"/>
      <c r="AE44" s="248"/>
      <c r="AF44" s="247">
        <f t="shared" ref="AF44:AF45" si="37">AVERAGE(Q44:AB44)</f>
        <v>30</v>
      </c>
      <c r="AG44" s="248"/>
      <c r="AH44" s="248"/>
      <c r="AI44" s="292"/>
      <c r="AJ44" s="293"/>
      <c r="AK44" s="293"/>
      <c r="AL44" s="294"/>
      <c r="AM44" s="268"/>
      <c r="AN44" s="269"/>
      <c r="AO44" s="269"/>
      <c r="AP44" s="270"/>
    </row>
    <row r="45" spans="1:42" ht="21" customHeight="1">
      <c r="A45" s="259"/>
      <c r="B45" s="260"/>
      <c r="C45" s="261"/>
      <c r="D45" s="214" t="s">
        <v>44</v>
      </c>
      <c r="E45" s="249">
        <v>30</v>
      </c>
      <c r="F45" s="250"/>
      <c r="G45" s="250"/>
      <c r="H45" s="249">
        <v>30</v>
      </c>
      <c r="I45" s="250"/>
      <c r="J45" s="250"/>
      <c r="K45" s="249">
        <v>30</v>
      </c>
      <c r="L45" s="250"/>
      <c r="M45" s="250"/>
      <c r="N45" s="249">
        <v>30</v>
      </c>
      <c r="O45" s="250"/>
      <c r="P45" s="250"/>
      <c r="Q45" s="249">
        <v>30</v>
      </c>
      <c r="R45" s="250"/>
      <c r="S45" s="250"/>
      <c r="T45" s="249">
        <v>30</v>
      </c>
      <c r="U45" s="250"/>
      <c r="V45" s="250"/>
      <c r="W45" s="249">
        <v>30</v>
      </c>
      <c r="X45" s="250"/>
      <c r="Y45" s="250"/>
      <c r="Z45" s="249">
        <v>30</v>
      </c>
      <c r="AA45" s="250"/>
      <c r="AB45" s="250"/>
      <c r="AC45" s="251">
        <f t="shared" si="36"/>
        <v>30</v>
      </c>
      <c r="AD45" s="252"/>
      <c r="AE45" s="252"/>
      <c r="AF45" s="251">
        <f t="shared" si="37"/>
        <v>30</v>
      </c>
      <c r="AG45" s="252"/>
      <c r="AH45" s="252"/>
      <c r="AI45" s="295"/>
      <c r="AJ45" s="296"/>
      <c r="AK45" s="296"/>
      <c r="AL45" s="297"/>
      <c r="AM45" s="271"/>
      <c r="AN45" s="272"/>
      <c r="AO45" s="272"/>
      <c r="AP45" s="273"/>
    </row>
    <row r="46" spans="1:42" ht="21" customHeight="1">
      <c r="A46" s="253">
        <v>40</v>
      </c>
      <c r="B46" s="254"/>
      <c r="C46" s="255"/>
      <c r="D46" s="213" t="s">
        <v>42</v>
      </c>
      <c r="E46" s="262">
        <v>40</v>
      </c>
      <c r="F46" s="263"/>
      <c r="G46" s="263"/>
      <c r="H46" s="262">
        <v>40</v>
      </c>
      <c r="I46" s="263"/>
      <c r="J46" s="263"/>
      <c r="K46" s="262">
        <v>40</v>
      </c>
      <c r="L46" s="263"/>
      <c r="M46" s="263"/>
      <c r="N46" s="262">
        <v>40</v>
      </c>
      <c r="O46" s="263"/>
      <c r="P46" s="263"/>
      <c r="Q46" s="262">
        <v>40</v>
      </c>
      <c r="R46" s="263"/>
      <c r="S46" s="263"/>
      <c r="T46" s="262">
        <v>40</v>
      </c>
      <c r="U46" s="263"/>
      <c r="V46" s="263"/>
      <c r="W46" s="262">
        <v>40</v>
      </c>
      <c r="X46" s="263"/>
      <c r="Y46" s="263"/>
      <c r="Z46" s="262">
        <v>40</v>
      </c>
      <c r="AA46" s="263"/>
      <c r="AB46" s="263"/>
      <c r="AC46" s="243">
        <f>AVERAGE(E46:P46)</f>
        <v>40</v>
      </c>
      <c r="AD46" s="244"/>
      <c r="AE46" s="244"/>
      <c r="AF46" s="243">
        <f>AVERAGE(Q46:AB46)</f>
        <v>40</v>
      </c>
      <c r="AG46" s="244"/>
      <c r="AH46" s="244"/>
      <c r="AI46" s="289">
        <f t="shared" ref="AI46" si="38">MAX(_xlfn.STDEV.S(E46:P46),_xlfn.STDEV.S(E47:P47),_xlfn.STDEV.S(E48:P48),_xlfn.STDEV.S(Q46:AB46),_xlfn.STDEV.S(Q47:AB47),_xlfn.STDEV.S(Q48:AB48))/SQRT(4)</f>
        <v>0</v>
      </c>
      <c r="AJ46" s="290"/>
      <c r="AK46" s="290"/>
      <c r="AL46" s="291"/>
      <c r="AM46" s="265">
        <f t="shared" ref="AM46" si="39">MAX(AC46:AH48)-A46</f>
        <v>0</v>
      </c>
      <c r="AN46" s="266"/>
      <c r="AO46" s="266"/>
      <c r="AP46" s="267"/>
    </row>
    <row r="47" spans="1:42" ht="21" customHeight="1">
      <c r="A47" s="256"/>
      <c r="B47" s="257"/>
      <c r="C47" s="258"/>
      <c r="D47" s="215" t="s">
        <v>43</v>
      </c>
      <c r="E47" s="245">
        <v>40</v>
      </c>
      <c r="F47" s="246"/>
      <c r="G47" s="246"/>
      <c r="H47" s="245">
        <v>40</v>
      </c>
      <c r="I47" s="246"/>
      <c r="J47" s="246"/>
      <c r="K47" s="245">
        <v>40</v>
      </c>
      <c r="L47" s="246"/>
      <c r="M47" s="246"/>
      <c r="N47" s="245">
        <v>40</v>
      </c>
      <c r="O47" s="246"/>
      <c r="P47" s="246"/>
      <c r="Q47" s="245">
        <v>40</v>
      </c>
      <c r="R47" s="246"/>
      <c r="S47" s="246"/>
      <c r="T47" s="245">
        <v>40</v>
      </c>
      <c r="U47" s="246"/>
      <c r="V47" s="246"/>
      <c r="W47" s="245">
        <v>40</v>
      </c>
      <c r="X47" s="246"/>
      <c r="Y47" s="246"/>
      <c r="Z47" s="245">
        <v>40</v>
      </c>
      <c r="AA47" s="246"/>
      <c r="AB47" s="246"/>
      <c r="AC47" s="247">
        <f t="shared" ref="AC47:AC48" si="40">AVERAGE(E47:P47)</f>
        <v>40</v>
      </c>
      <c r="AD47" s="248"/>
      <c r="AE47" s="248"/>
      <c r="AF47" s="247">
        <f t="shared" ref="AF47:AF48" si="41">AVERAGE(Q47:AB47)</f>
        <v>40</v>
      </c>
      <c r="AG47" s="248"/>
      <c r="AH47" s="248"/>
      <c r="AI47" s="292"/>
      <c r="AJ47" s="293"/>
      <c r="AK47" s="293"/>
      <c r="AL47" s="294"/>
      <c r="AM47" s="268"/>
      <c r="AN47" s="269"/>
      <c r="AO47" s="269"/>
      <c r="AP47" s="270"/>
    </row>
    <row r="48" spans="1:42" ht="21" customHeight="1">
      <c r="A48" s="259"/>
      <c r="B48" s="260"/>
      <c r="C48" s="261"/>
      <c r="D48" s="214" t="s">
        <v>44</v>
      </c>
      <c r="E48" s="249">
        <v>40</v>
      </c>
      <c r="F48" s="250"/>
      <c r="G48" s="250"/>
      <c r="H48" s="249">
        <v>40</v>
      </c>
      <c r="I48" s="250"/>
      <c r="J48" s="250"/>
      <c r="K48" s="249">
        <v>40</v>
      </c>
      <c r="L48" s="250"/>
      <c r="M48" s="250"/>
      <c r="N48" s="249">
        <v>40</v>
      </c>
      <c r="O48" s="250"/>
      <c r="P48" s="250"/>
      <c r="Q48" s="249">
        <v>40</v>
      </c>
      <c r="R48" s="250"/>
      <c r="S48" s="250"/>
      <c r="T48" s="249">
        <v>40</v>
      </c>
      <c r="U48" s="250"/>
      <c r="V48" s="250"/>
      <c r="W48" s="249">
        <v>40</v>
      </c>
      <c r="X48" s="250"/>
      <c r="Y48" s="250"/>
      <c r="Z48" s="249">
        <v>40</v>
      </c>
      <c r="AA48" s="250"/>
      <c r="AB48" s="250"/>
      <c r="AC48" s="251">
        <f t="shared" si="40"/>
        <v>40</v>
      </c>
      <c r="AD48" s="252"/>
      <c r="AE48" s="252"/>
      <c r="AF48" s="251">
        <f t="shared" si="41"/>
        <v>40</v>
      </c>
      <c r="AG48" s="252"/>
      <c r="AH48" s="252"/>
      <c r="AI48" s="295"/>
      <c r="AJ48" s="296"/>
      <c r="AK48" s="296"/>
      <c r="AL48" s="297"/>
      <c r="AM48" s="271"/>
      <c r="AN48" s="272"/>
      <c r="AO48" s="272"/>
      <c r="AP48" s="273"/>
    </row>
    <row r="49" spans="1:42" ht="21" customHeight="1">
      <c r="A49" s="256">
        <v>50</v>
      </c>
      <c r="B49" s="257"/>
      <c r="C49" s="258"/>
      <c r="D49" s="213" t="s">
        <v>42</v>
      </c>
      <c r="E49" s="262">
        <v>50</v>
      </c>
      <c r="F49" s="263"/>
      <c r="G49" s="263"/>
      <c r="H49" s="262">
        <v>50</v>
      </c>
      <c r="I49" s="263"/>
      <c r="J49" s="263"/>
      <c r="K49" s="262">
        <v>50</v>
      </c>
      <c r="L49" s="263"/>
      <c r="M49" s="263"/>
      <c r="N49" s="262">
        <v>50</v>
      </c>
      <c r="O49" s="263"/>
      <c r="P49" s="263"/>
      <c r="Q49" s="262">
        <v>50</v>
      </c>
      <c r="R49" s="263"/>
      <c r="S49" s="263"/>
      <c r="T49" s="262">
        <v>50</v>
      </c>
      <c r="U49" s="263"/>
      <c r="V49" s="263"/>
      <c r="W49" s="262">
        <v>50</v>
      </c>
      <c r="X49" s="263"/>
      <c r="Y49" s="263"/>
      <c r="Z49" s="262">
        <v>50</v>
      </c>
      <c r="AA49" s="263"/>
      <c r="AB49" s="263"/>
      <c r="AC49" s="243">
        <f>AVERAGE(E49:P49)</f>
        <v>50</v>
      </c>
      <c r="AD49" s="244"/>
      <c r="AE49" s="244"/>
      <c r="AF49" s="243">
        <f>AVERAGE(Q49:AB49)</f>
        <v>50</v>
      </c>
      <c r="AG49" s="244"/>
      <c r="AH49" s="244"/>
      <c r="AI49" s="289">
        <f t="shared" ref="AI49" si="42">MAX(_xlfn.STDEV.S(E49:P49),_xlfn.STDEV.S(E50:P50),_xlfn.STDEV.S(E51:P51),_xlfn.STDEV.S(Q49:AB49),_xlfn.STDEV.S(Q50:AB50),_xlfn.STDEV.S(Q51:AB51))/SQRT(4)</f>
        <v>0</v>
      </c>
      <c r="AJ49" s="290"/>
      <c r="AK49" s="290"/>
      <c r="AL49" s="291"/>
      <c r="AM49" s="265">
        <f t="shared" ref="AM49" si="43">MAX(AC49:AH51)-A49</f>
        <v>0</v>
      </c>
      <c r="AN49" s="266"/>
      <c r="AO49" s="266"/>
      <c r="AP49" s="267"/>
    </row>
    <row r="50" spans="1:42" ht="21" customHeight="1">
      <c r="A50" s="256"/>
      <c r="B50" s="257"/>
      <c r="C50" s="258"/>
      <c r="D50" s="215" t="s">
        <v>43</v>
      </c>
      <c r="E50" s="245">
        <v>50</v>
      </c>
      <c r="F50" s="246"/>
      <c r="G50" s="246"/>
      <c r="H50" s="245">
        <v>50</v>
      </c>
      <c r="I50" s="246"/>
      <c r="J50" s="246"/>
      <c r="K50" s="245">
        <v>50</v>
      </c>
      <c r="L50" s="246"/>
      <c r="M50" s="246"/>
      <c r="N50" s="245">
        <v>50</v>
      </c>
      <c r="O50" s="246"/>
      <c r="P50" s="246"/>
      <c r="Q50" s="245">
        <v>50</v>
      </c>
      <c r="R50" s="246"/>
      <c r="S50" s="246"/>
      <c r="T50" s="245">
        <v>50</v>
      </c>
      <c r="U50" s="246"/>
      <c r="V50" s="246"/>
      <c r="W50" s="245">
        <v>50</v>
      </c>
      <c r="X50" s="246"/>
      <c r="Y50" s="246"/>
      <c r="Z50" s="245">
        <v>50</v>
      </c>
      <c r="AA50" s="246"/>
      <c r="AB50" s="246"/>
      <c r="AC50" s="247">
        <f t="shared" ref="AC50:AC51" si="44">AVERAGE(E50:P50)</f>
        <v>50</v>
      </c>
      <c r="AD50" s="248"/>
      <c r="AE50" s="248"/>
      <c r="AF50" s="247">
        <f t="shared" ref="AF50:AF51" si="45">AVERAGE(Q50:AB50)</f>
        <v>50</v>
      </c>
      <c r="AG50" s="248"/>
      <c r="AH50" s="248"/>
      <c r="AI50" s="292"/>
      <c r="AJ50" s="293"/>
      <c r="AK50" s="293"/>
      <c r="AL50" s="294"/>
      <c r="AM50" s="268"/>
      <c r="AN50" s="269"/>
      <c r="AO50" s="269"/>
      <c r="AP50" s="270"/>
    </row>
    <row r="51" spans="1:42" ht="21" customHeight="1">
      <c r="A51" s="259"/>
      <c r="B51" s="260"/>
      <c r="C51" s="261"/>
      <c r="D51" s="214" t="s">
        <v>44</v>
      </c>
      <c r="E51" s="249">
        <v>50</v>
      </c>
      <c r="F51" s="250"/>
      <c r="G51" s="250"/>
      <c r="H51" s="249">
        <v>50</v>
      </c>
      <c r="I51" s="250"/>
      <c r="J51" s="250"/>
      <c r="K51" s="249">
        <v>50</v>
      </c>
      <c r="L51" s="250"/>
      <c r="M51" s="250"/>
      <c r="N51" s="249">
        <v>50</v>
      </c>
      <c r="O51" s="250"/>
      <c r="P51" s="250"/>
      <c r="Q51" s="249">
        <v>50</v>
      </c>
      <c r="R51" s="250"/>
      <c r="S51" s="250"/>
      <c r="T51" s="249">
        <v>50</v>
      </c>
      <c r="U51" s="250"/>
      <c r="V51" s="250"/>
      <c r="W51" s="249">
        <v>50</v>
      </c>
      <c r="X51" s="250"/>
      <c r="Y51" s="250"/>
      <c r="Z51" s="249">
        <v>50</v>
      </c>
      <c r="AA51" s="250"/>
      <c r="AB51" s="250"/>
      <c r="AC51" s="251">
        <f t="shared" si="44"/>
        <v>50</v>
      </c>
      <c r="AD51" s="252"/>
      <c r="AE51" s="252"/>
      <c r="AF51" s="251">
        <f t="shared" si="45"/>
        <v>50</v>
      </c>
      <c r="AG51" s="252"/>
      <c r="AH51" s="252"/>
      <c r="AI51" s="295"/>
      <c r="AJ51" s="296"/>
      <c r="AK51" s="296"/>
      <c r="AL51" s="297"/>
      <c r="AM51" s="271"/>
      <c r="AN51" s="272"/>
      <c r="AO51" s="272"/>
      <c r="AP51" s="273"/>
    </row>
    <row r="52" spans="1:42" ht="21" customHeight="1">
      <c r="A52" s="253">
        <v>60</v>
      </c>
      <c r="B52" s="254"/>
      <c r="C52" s="255"/>
      <c r="D52" s="213" t="s">
        <v>42</v>
      </c>
      <c r="E52" s="262">
        <v>60</v>
      </c>
      <c r="F52" s="263"/>
      <c r="G52" s="263"/>
      <c r="H52" s="262">
        <v>60</v>
      </c>
      <c r="I52" s="263"/>
      <c r="J52" s="263"/>
      <c r="K52" s="262">
        <v>60</v>
      </c>
      <c r="L52" s="263"/>
      <c r="M52" s="263"/>
      <c r="N52" s="262">
        <v>60</v>
      </c>
      <c r="O52" s="263"/>
      <c r="P52" s="263"/>
      <c r="Q52" s="262">
        <v>60</v>
      </c>
      <c r="R52" s="263"/>
      <c r="S52" s="263"/>
      <c r="T52" s="262">
        <v>60</v>
      </c>
      <c r="U52" s="263"/>
      <c r="V52" s="263"/>
      <c r="W52" s="262">
        <v>60</v>
      </c>
      <c r="X52" s="263"/>
      <c r="Y52" s="263"/>
      <c r="Z52" s="262">
        <v>60</v>
      </c>
      <c r="AA52" s="263"/>
      <c r="AB52" s="263"/>
      <c r="AC52" s="243">
        <f>AVERAGE(E52:P52)</f>
        <v>60</v>
      </c>
      <c r="AD52" s="244"/>
      <c r="AE52" s="244"/>
      <c r="AF52" s="243">
        <f>AVERAGE(Q52:AB52)</f>
        <v>60</v>
      </c>
      <c r="AG52" s="244"/>
      <c r="AH52" s="244"/>
      <c r="AI52" s="289">
        <f t="shared" ref="AI52" si="46">MAX(_xlfn.STDEV.S(E52:P52),_xlfn.STDEV.S(E53:P53),_xlfn.STDEV.S(E54:P54),_xlfn.STDEV.S(Q52:AB52),_xlfn.STDEV.S(Q53:AB53),_xlfn.STDEV.S(Q54:AB54))/SQRT(4)</f>
        <v>0</v>
      </c>
      <c r="AJ52" s="290"/>
      <c r="AK52" s="290"/>
      <c r="AL52" s="291"/>
      <c r="AM52" s="265">
        <f t="shared" ref="AM52" si="47">MAX(AC52:AH54)-A52</f>
        <v>0</v>
      </c>
      <c r="AN52" s="266"/>
      <c r="AO52" s="266"/>
      <c r="AP52" s="267"/>
    </row>
    <row r="53" spans="1:42" ht="21" customHeight="1">
      <c r="A53" s="256"/>
      <c r="B53" s="257"/>
      <c r="C53" s="258"/>
      <c r="D53" s="215" t="s">
        <v>43</v>
      </c>
      <c r="E53" s="245">
        <v>60</v>
      </c>
      <c r="F53" s="246"/>
      <c r="G53" s="246"/>
      <c r="H53" s="245">
        <v>60</v>
      </c>
      <c r="I53" s="246"/>
      <c r="J53" s="246"/>
      <c r="K53" s="245">
        <v>60</v>
      </c>
      <c r="L53" s="246"/>
      <c r="M53" s="246"/>
      <c r="N53" s="245">
        <v>60</v>
      </c>
      <c r="O53" s="246"/>
      <c r="P53" s="246"/>
      <c r="Q53" s="245">
        <v>60</v>
      </c>
      <c r="R53" s="246"/>
      <c r="S53" s="246"/>
      <c r="T53" s="245">
        <v>60</v>
      </c>
      <c r="U53" s="246"/>
      <c r="V53" s="246"/>
      <c r="W53" s="245">
        <v>60</v>
      </c>
      <c r="X53" s="246"/>
      <c r="Y53" s="246"/>
      <c r="Z53" s="245">
        <v>60</v>
      </c>
      <c r="AA53" s="246"/>
      <c r="AB53" s="246"/>
      <c r="AC53" s="247">
        <f t="shared" ref="AC53:AC54" si="48">AVERAGE(E53:P53)</f>
        <v>60</v>
      </c>
      <c r="AD53" s="248"/>
      <c r="AE53" s="248"/>
      <c r="AF53" s="247">
        <f t="shared" ref="AF53:AF54" si="49">AVERAGE(Q53:AB53)</f>
        <v>60</v>
      </c>
      <c r="AG53" s="248"/>
      <c r="AH53" s="248"/>
      <c r="AI53" s="292"/>
      <c r="AJ53" s="293"/>
      <c r="AK53" s="293"/>
      <c r="AL53" s="294"/>
      <c r="AM53" s="268"/>
      <c r="AN53" s="269"/>
      <c r="AO53" s="269"/>
      <c r="AP53" s="270"/>
    </row>
    <row r="54" spans="1:42" ht="21" customHeight="1">
      <c r="A54" s="259"/>
      <c r="B54" s="260"/>
      <c r="C54" s="261"/>
      <c r="D54" s="214" t="s">
        <v>44</v>
      </c>
      <c r="E54" s="249">
        <v>60</v>
      </c>
      <c r="F54" s="250"/>
      <c r="G54" s="250"/>
      <c r="H54" s="249">
        <v>60</v>
      </c>
      <c r="I54" s="250"/>
      <c r="J54" s="250"/>
      <c r="K54" s="249">
        <v>60</v>
      </c>
      <c r="L54" s="250"/>
      <c r="M54" s="250"/>
      <c r="N54" s="249">
        <v>60</v>
      </c>
      <c r="O54" s="250"/>
      <c r="P54" s="250"/>
      <c r="Q54" s="249">
        <v>60</v>
      </c>
      <c r="R54" s="250"/>
      <c r="S54" s="250"/>
      <c r="T54" s="249">
        <v>60</v>
      </c>
      <c r="U54" s="250"/>
      <c r="V54" s="250"/>
      <c r="W54" s="249">
        <v>60</v>
      </c>
      <c r="X54" s="250"/>
      <c r="Y54" s="250"/>
      <c r="Z54" s="249">
        <v>60</v>
      </c>
      <c r="AA54" s="250"/>
      <c r="AB54" s="250"/>
      <c r="AC54" s="251">
        <f t="shared" si="48"/>
        <v>60</v>
      </c>
      <c r="AD54" s="252"/>
      <c r="AE54" s="252"/>
      <c r="AF54" s="251">
        <f t="shared" si="49"/>
        <v>60</v>
      </c>
      <c r="AG54" s="252"/>
      <c r="AH54" s="252"/>
      <c r="AI54" s="295"/>
      <c r="AJ54" s="296"/>
      <c r="AK54" s="296"/>
      <c r="AL54" s="297"/>
      <c r="AM54" s="271"/>
      <c r="AN54" s="272"/>
      <c r="AO54" s="272"/>
      <c r="AP54" s="273"/>
    </row>
    <row r="55" spans="1:42" ht="21" customHeight="1">
      <c r="A55" s="253">
        <v>70</v>
      </c>
      <c r="B55" s="254"/>
      <c r="C55" s="255"/>
      <c r="D55" s="213" t="s">
        <v>42</v>
      </c>
      <c r="E55" s="262">
        <v>70</v>
      </c>
      <c r="F55" s="263"/>
      <c r="G55" s="263"/>
      <c r="H55" s="262">
        <v>70</v>
      </c>
      <c r="I55" s="263"/>
      <c r="J55" s="263"/>
      <c r="K55" s="262">
        <v>70</v>
      </c>
      <c r="L55" s="263"/>
      <c r="M55" s="263"/>
      <c r="N55" s="262">
        <v>70</v>
      </c>
      <c r="O55" s="263"/>
      <c r="P55" s="263"/>
      <c r="Q55" s="262">
        <v>70</v>
      </c>
      <c r="R55" s="263"/>
      <c r="S55" s="263"/>
      <c r="T55" s="262">
        <v>70</v>
      </c>
      <c r="U55" s="263"/>
      <c r="V55" s="263"/>
      <c r="W55" s="262">
        <v>70</v>
      </c>
      <c r="X55" s="263"/>
      <c r="Y55" s="263"/>
      <c r="Z55" s="262">
        <v>70</v>
      </c>
      <c r="AA55" s="263"/>
      <c r="AB55" s="263"/>
      <c r="AC55" s="243">
        <f>AVERAGE(E55:P55)</f>
        <v>70</v>
      </c>
      <c r="AD55" s="244"/>
      <c r="AE55" s="244"/>
      <c r="AF55" s="243">
        <f>AVERAGE(Q55:AB55)</f>
        <v>70</v>
      </c>
      <c r="AG55" s="244"/>
      <c r="AH55" s="244"/>
      <c r="AI55" s="289">
        <f t="shared" ref="AI55" si="50">MAX(_xlfn.STDEV.S(E55:P55),_xlfn.STDEV.S(E56:P56),_xlfn.STDEV.S(E57:P57),_xlfn.STDEV.S(Q55:AB55),_xlfn.STDEV.S(Q56:AB56),_xlfn.STDEV.S(Q57:AB57))/SQRT(4)</f>
        <v>0</v>
      </c>
      <c r="AJ55" s="290"/>
      <c r="AK55" s="290"/>
      <c r="AL55" s="291"/>
      <c r="AM55" s="265">
        <f t="shared" ref="AM55" si="51">MAX(AC55:AH57)-A55</f>
        <v>0</v>
      </c>
      <c r="AN55" s="266"/>
      <c r="AO55" s="266"/>
      <c r="AP55" s="267"/>
    </row>
    <row r="56" spans="1:42" ht="21" customHeight="1">
      <c r="A56" s="256"/>
      <c r="B56" s="257"/>
      <c r="C56" s="258"/>
      <c r="D56" s="215" t="s">
        <v>43</v>
      </c>
      <c r="E56" s="245">
        <v>70</v>
      </c>
      <c r="F56" s="246"/>
      <c r="G56" s="246"/>
      <c r="H56" s="245">
        <v>70</v>
      </c>
      <c r="I56" s="246"/>
      <c r="J56" s="246"/>
      <c r="K56" s="245">
        <v>70</v>
      </c>
      <c r="L56" s="246"/>
      <c r="M56" s="246"/>
      <c r="N56" s="245">
        <v>70</v>
      </c>
      <c r="O56" s="246"/>
      <c r="P56" s="246"/>
      <c r="Q56" s="245">
        <v>70</v>
      </c>
      <c r="R56" s="246"/>
      <c r="S56" s="246"/>
      <c r="T56" s="245">
        <v>70</v>
      </c>
      <c r="U56" s="246"/>
      <c r="V56" s="246"/>
      <c r="W56" s="245">
        <v>70</v>
      </c>
      <c r="X56" s="246"/>
      <c r="Y56" s="246"/>
      <c r="Z56" s="245">
        <v>70</v>
      </c>
      <c r="AA56" s="246"/>
      <c r="AB56" s="246"/>
      <c r="AC56" s="247">
        <f t="shared" ref="AC56:AC57" si="52">AVERAGE(E56:P56)</f>
        <v>70</v>
      </c>
      <c r="AD56" s="248"/>
      <c r="AE56" s="248"/>
      <c r="AF56" s="247">
        <f t="shared" ref="AF56:AF57" si="53">AVERAGE(Q56:AB56)</f>
        <v>70</v>
      </c>
      <c r="AG56" s="248"/>
      <c r="AH56" s="248"/>
      <c r="AI56" s="292"/>
      <c r="AJ56" s="293"/>
      <c r="AK56" s="293"/>
      <c r="AL56" s="294"/>
      <c r="AM56" s="268"/>
      <c r="AN56" s="269"/>
      <c r="AO56" s="269"/>
      <c r="AP56" s="270"/>
    </row>
    <row r="57" spans="1:42" ht="21" customHeight="1">
      <c r="A57" s="259"/>
      <c r="B57" s="260"/>
      <c r="C57" s="261"/>
      <c r="D57" s="214" t="s">
        <v>44</v>
      </c>
      <c r="E57" s="249">
        <v>70</v>
      </c>
      <c r="F57" s="250"/>
      <c r="G57" s="250"/>
      <c r="H57" s="249">
        <v>70</v>
      </c>
      <c r="I57" s="250"/>
      <c r="J57" s="250"/>
      <c r="K57" s="249">
        <v>70</v>
      </c>
      <c r="L57" s="250"/>
      <c r="M57" s="250"/>
      <c r="N57" s="249">
        <v>70</v>
      </c>
      <c r="O57" s="250"/>
      <c r="P57" s="250"/>
      <c r="Q57" s="249">
        <v>70</v>
      </c>
      <c r="R57" s="250"/>
      <c r="S57" s="250"/>
      <c r="T57" s="249">
        <v>70</v>
      </c>
      <c r="U57" s="250"/>
      <c r="V57" s="250"/>
      <c r="W57" s="249">
        <v>70</v>
      </c>
      <c r="X57" s="250"/>
      <c r="Y57" s="250"/>
      <c r="Z57" s="249">
        <v>70</v>
      </c>
      <c r="AA57" s="250"/>
      <c r="AB57" s="250"/>
      <c r="AC57" s="251">
        <f t="shared" si="52"/>
        <v>70</v>
      </c>
      <c r="AD57" s="252"/>
      <c r="AE57" s="252"/>
      <c r="AF57" s="251">
        <f t="shared" si="53"/>
        <v>70</v>
      </c>
      <c r="AG57" s="252"/>
      <c r="AH57" s="252"/>
      <c r="AI57" s="295"/>
      <c r="AJ57" s="296"/>
      <c r="AK57" s="296"/>
      <c r="AL57" s="297"/>
      <c r="AM57" s="271"/>
      <c r="AN57" s="272"/>
      <c r="AO57" s="272"/>
      <c r="AP57" s="273"/>
    </row>
    <row r="58" spans="1:42" ht="21" customHeight="1">
      <c r="A58" s="253">
        <v>80</v>
      </c>
      <c r="B58" s="254"/>
      <c r="C58" s="255"/>
      <c r="D58" s="213" t="s">
        <v>42</v>
      </c>
      <c r="E58" s="262">
        <v>80</v>
      </c>
      <c r="F58" s="263"/>
      <c r="G58" s="263"/>
      <c r="H58" s="262">
        <v>80</v>
      </c>
      <c r="I58" s="263"/>
      <c r="J58" s="263"/>
      <c r="K58" s="262">
        <v>80</v>
      </c>
      <c r="L58" s="263"/>
      <c r="M58" s="263"/>
      <c r="N58" s="262">
        <v>80</v>
      </c>
      <c r="O58" s="263"/>
      <c r="P58" s="263"/>
      <c r="Q58" s="262">
        <v>80</v>
      </c>
      <c r="R58" s="263"/>
      <c r="S58" s="263"/>
      <c r="T58" s="262">
        <v>80</v>
      </c>
      <c r="U58" s="263"/>
      <c r="V58" s="263"/>
      <c r="W58" s="262">
        <v>80</v>
      </c>
      <c r="X58" s="263"/>
      <c r="Y58" s="263"/>
      <c r="Z58" s="262">
        <v>80</v>
      </c>
      <c r="AA58" s="263"/>
      <c r="AB58" s="263"/>
      <c r="AC58" s="243">
        <f>AVERAGE(E58:P58)</f>
        <v>80</v>
      </c>
      <c r="AD58" s="244"/>
      <c r="AE58" s="244"/>
      <c r="AF58" s="243">
        <f>AVERAGE(Q58:AB58)</f>
        <v>80</v>
      </c>
      <c r="AG58" s="244"/>
      <c r="AH58" s="244"/>
      <c r="AI58" s="289">
        <f t="shared" ref="AI58" si="54">MAX(_xlfn.STDEV.S(E58:P58),_xlfn.STDEV.S(E59:P59),_xlfn.STDEV.S(E60:P60),_xlfn.STDEV.S(Q58:AB58),_xlfn.STDEV.S(Q59:AB59),_xlfn.STDEV.S(Q60:AB60))/SQRT(4)</f>
        <v>0</v>
      </c>
      <c r="AJ58" s="290"/>
      <c r="AK58" s="290"/>
      <c r="AL58" s="291"/>
      <c r="AM58" s="265">
        <f t="shared" ref="AM58" si="55">MAX(AC58:AH60)-A58</f>
        <v>0</v>
      </c>
      <c r="AN58" s="266"/>
      <c r="AO58" s="266"/>
      <c r="AP58" s="267"/>
    </row>
    <row r="59" spans="1:42" ht="21" customHeight="1">
      <c r="A59" s="256"/>
      <c r="B59" s="257"/>
      <c r="C59" s="258"/>
      <c r="D59" s="215" t="s">
        <v>43</v>
      </c>
      <c r="E59" s="245">
        <v>80</v>
      </c>
      <c r="F59" s="246"/>
      <c r="G59" s="246"/>
      <c r="H59" s="245">
        <v>80</v>
      </c>
      <c r="I59" s="246"/>
      <c r="J59" s="246"/>
      <c r="K59" s="245">
        <v>80</v>
      </c>
      <c r="L59" s="246"/>
      <c r="M59" s="246"/>
      <c r="N59" s="245">
        <v>80</v>
      </c>
      <c r="O59" s="246"/>
      <c r="P59" s="246"/>
      <c r="Q59" s="245">
        <v>80</v>
      </c>
      <c r="R59" s="246"/>
      <c r="S59" s="246"/>
      <c r="T59" s="245">
        <v>80</v>
      </c>
      <c r="U59" s="246"/>
      <c r="V59" s="246"/>
      <c r="W59" s="245">
        <v>80</v>
      </c>
      <c r="X59" s="246"/>
      <c r="Y59" s="246"/>
      <c r="Z59" s="245">
        <v>80</v>
      </c>
      <c r="AA59" s="246"/>
      <c r="AB59" s="246"/>
      <c r="AC59" s="247">
        <f t="shared" ref="AC59:AC60" si="56">AVERAGE(E59:P59)</f>
        <v>80</v>
      </c>
      <c r="AD59" s="248"/>
      <c r="AE59" s="248"/>
      <c r="AF59" s="247">
        <f t="shared" ref="AF59:AF60" si="57">AVERAGE(Q59:AB59)</f>
        <v>80</v>
      </c>
      <c r="AG59" s="248"/>
      <c r="AH59" s="248"/>
      <c r="AI59" s="292"/>
      <c r="AJ59" s="293"/>
      <c r="AK59" s="293"/>
      <c r="AL59" s="294"/>
      <c r="AM59" s="268"/>
      <c r="AN59" s="269"/>
      <c r="AO59" s="269"/>
      <c r="AP59" s="270"/>
    </row>
    <row r="60" spans="1:42" ht="21" customHeight="1">
      <c r="A60" s="259"/>
      <c r="B60" s="260"/>
      <c r="C60" s="261"/>
      <c r="D60" s="214" t="s">
        <v>44</v>
      </c>
      <c r="E60" s="249">
        <v>80</v>
      </c>
      <c r="F60" s="250"/>
      <c r="G60" s="250"/>
      <c r="H60" s="249">
        <v>80</v>
      </c>
      <c r="I60" s="250"/>
      <c r="J60" s="250"/>
      <c r="K60" s="249">
        <v>80</v>
      </c>
      <c r="L60" s="250"/>
      <c r="M60" s="250"/>
      <c r="N60" s="249">
        <v>80</v>
      </c>
      <c r="O60" s="250"/>
      <c r="P60" s="250"/>
      <c r="Q60" s="249">
        <v>80</v>
      </c>
      <c r="R60" s="250"/>
      <c r="S60" s="250"/>
      <c r="T60" s="249">
        <v>80</v>
      </c>
      <c r="U60" s="250"/>
      <c r="V60" s="250"/>
      <c r="W60" s="249">
        <v>80</v>
      </c>
      <c r="X60" s="250"/>
      <c r="Y60" s="250"/>
      <c r="Z60" s="249">
        <v>80</v>
      </c>
      <c r="AA60" s="250"/>
      <c r="AB60" s="250"/>
      <c r="AC60" s="251">
        <f t="shared" si="56"/>
        <v>80</v>
      </c>
      <c r="AD60" s="252"/>
      <c r="AE60" s="252"/>
      <c r="AF60" s="251">
        <f t="shared" si="57"/>
        <v>80</v>
      </c>
      <c r="AG60" s="252"/>
      <c r="AH60" s="252"/>
      <c r="AI60" s="295"/>
      <c r="AJ60" s="296"/>
      <c r="AK60" s="296"/>
      <c r="AL60" s="297"/>
      <c r="AM60" s="271"/>
      <c r="AN60" s="272"/>
      <c r="AO60" s="272"/>
      <c r="AP60" s="273"/>
    </row>
    <row r="61" spans="1:42" ht="21" customHeight="1">
      <c r="A61" s="253">
        <v>90</v>
      </c>
      <c r="B61" s="254"/>
      <c r="C61" s="255"/>
      <c r="D61" s="213" t="s">
        <v>42</v>
      </c>
      <c r="E61" s="262">
        <v>90</v>
      </c>
      <c r="F61" s="263"/>
      <c r="G61" s="263"/>
      <c r="H61" s="262">
        <v>90</v>
      </c>
      <c r="I61" s="263"/>
      <c r="J61" s="263"/>
      <c r="K61" s="262">
        <v>90</v>
      </c>
      <c r="L61" s="263"/>
      <c r="M61" s="263"/>
      <c r="N61" s="262">
        <v>90</v>
      </c>
      <c r="O61" s="263"/>
      <c r="P61" s="263"/>
      <c r="Q61" s="262">
        <v>90</v>
      </c>
      <c r="R61" s="263"/>
      <c r="S61" s="263"/>
      <c r="T61" s="262">
        <v>90</v>
      </c>
      <c r="U61" s="263"/>
      <c r="V61" s="263"/>
      <c r="W61" s="262">
        <v>90</v>
      </c>
      <c r="X61" s="263"/>
      <c r="Y61" s="263"/>
      <c r="Z61" s="262">
        <v>90</v>
      </c>
      <c r="AA61" s="263"/>
      <c r="AB61" s="263"/>
      <c r="AC61" s="243">
        <f>AVERAGE(E61:P61)</f>
        <v>90</v>
      </c>
      <c r="AD61" s="244"/>
      <c r="AE61" s="244"/>
      <c r="AF61" s="243">
        <f>AVERAGE(Q61:AB61)</f>
        <v>90</v>
      </c>
      <c r="AG61" s="244"/>
      <c r="AH61" s="244"/>
      <c r="AI61" s="289">
        <f t="shared" ref="AI61" si="58">MAX(_xlfn.STDEV.S(E61:P61),_xlfn.STDEV.S(E62:P62),_xlfn.STDEV.S(E63:P63),_xlfn.STDEV.S(Q61:AB61),_xlfn.STDEV.S(Q62:AB62),_xlfn.STDEV.S(Q63:AB63))/SQRT(4)</f>
        <v>0</v>
      </c>
      <c r="AJ61" s="290"/>
      <c r="AK61" s="290"/>
      <c r="AL61" s="291"/>
      <c r="AM61" s="265">
        <f t="shared" ref="AM61" si="59">MAX(AC61:AH63)-A61</f>
        <v>0</v>
      </c>
      <c r="AN61" s="266"/>
      <c r="AO61" s="266"/>
      <c r="AP61" s="267"/>
    </row>
    <row r="62" spans="1:42" ht="21" customHeight="1">
      <c r="A62" s="256"/>
      <c r="B62" s="257"/>
      <c r="C62" s="258"/>
      <c r="D62" s="215" t="s">
        <v>43</v>
      </c>
      <c r="E62" s="245">
        <v>90</v>
      </c>
      <c r="F62" s="246"/>
      <c r="G62" s="246"/>
      <c r="H62" s="245">
        <v>90</v>
      </c>
      <c r="I62" s="246"/>
      <c r="J62" s="246"/>
      <c r="K62" s="245">
        <v>90</v>
      </c>
      <c r="L62" s="246"/>
      <c r="M62" s="246"/>
      <c r="N62" s="245">
        <v>90</v>
      </c>
      <c r="O62" s="246"/>
      <c r="P62" s="246"/>
      <c r="Q62" s="245">
        <v>90</v>
      </c>
      <c r="R62" s="246"/>
      <c r="S62" s="246"/>
      <c r="T62" s="245">
        <v>90</v>
      </c>
      <c r="U62" s="246"/>
      <c r="V62" s="246"/>
      <c r="W62" s="245">
        <v>90</v>
      </c>
      <c r="X62" s="246"/>
      <c r="Y62" s="246"/>
      <c r="Z62" s="245">
        <v>90</v>
      </c>
      <c r="AA62" s="246"/>
      <c r="AB62" s="246"/>
      <c r="AC62" s="247">
        <f t="shared" ref="AC62:AC63" si="60">AVERAGE(E62:P62)</f>
        <v>90</v>
      </c>
      <c r="AD62" s="248"/>
      <c r="AE62" s="248"/>
      <c r="AF62" s="247">
        <f t="shared" ref="AF62:AF63" si="61">AVERAGE(Q62:AB62)</f>
        <v>90</v>
      </c>
      <c r="AG62" s="248"/>
      <c r="AH62" s="248"/>
      <c r="AI62" s="292"/>
      <c r="AJ62" s="293"/>
      <c r="AK62" s="293"/>
      <c r="AL62" s="294"/>
      <c r="AM62" s="268"/>
      <c r="AN62" s="269"/>
      <c r="AO62" s="269"/>
      <c r="AP62" s="270"/>
    </row>
    <row r="63" spans="1:42" ht="21" customHeight="1">
      <c r="A63" s="259"/>
      <c r="B63" s="260"/>
      <c r="C63" s="261"/>
      <c r="D63" s="214" t="s">
        <v>44</v>
      </c>
      <c r="E63" s="249">
        <v>90</v>
      </c>
      <c r="F63" s="250"/>
      <c r="G63" s="250"/>
      <c r="H63" s="249">
        <v>90</v>
      </c>
      <c r="I63" s="250"/>
      <c r="J63" s="250"/>
      <c r="K63" s="249">
        <v>90</v>
      </c>
      <c r="L63" s="250"/>
      <c r="M63" s="250"/>
      <c r="N63" s="249">
        <v>90</v>
      </c>
      <c r="O63" s="250"/>
      <c r="P63" s="250"/>
      <c r="Q63" s="249">
        <v>90</v>
      </c>
      <c r="R63" s="250"/>
      <c r="S63" s="250"/>
      <c r="T63" s="249">
        <v>90</v>
      </c>
      <c r="U63" s="250"/>
      <c r="V63" s="250"/>
      <c r="W63" s="249">
        <v>90</v>
      </c>
      <c r="X63" s="250"/>
      <c r="Y63" s="250"/>
      <c r="Z63" s="249">
        <v>90</v>
      </c>
      <c r="AA63" s="250"/>
      <c r="AB63" s="250"/>
      <c r="AC63" s="251">
        <f t="shared" si="60"/>
        <v>90</v>
      </c>
      <c r="AD63" s="252"/>
      <c r="AE63" s="252"/>
      <c r="AF63" s="251">
        <f t="shared" si="61"/>
        <v>90</v>
      </c>
      <c r="AG63" s="252"/>
      <c r="AH63" s="252"/>
      <c r="AI63" s="295"/>
      <c r="AJ63" s="296"/>
      <c r="AK63" s="296"/>
      <c r="AL63" s="297"/>
      <c r="AM63" s="271"/>
      <c r="AN63" s="272"/>
      <c r="AO63" s="272"/>
      <c r="AP63" s="273"/>
    </row>
    <row r="64" spans="1:42" ht="21" customHeight="1">
      <c r="A64" s="253">
        <v>100</v>
      </c>
      <c r="B64" s="254"/>
      <c r="C64" s="255"/>
      <c r="D64" s="213" t="s">
        <v>42</v>
      </c>
      <c r="E64" s="262">
        <v>100</v>
      </c>
      <c r="F64" s="263"/>
      <c r="G64" s="263"/>
      <c r="H64" s="262">
        <v>100</v>
      </c>
      <c r="I64" s="263"/>
      <c r="J64" s="263"/>
      <c r="K64" s="262">
        <v>100</v>
      </c>
      <c r="L64" s="263"/>
      <c r="M64" s="263"/>
      <c r="N64" s="262">
        <v>100</v>
      </c>
      <c r="O64" s="263"/>
      <c r="P64" s="263"/>
      <c r="Q64" s="262">
        <v>100</v>
      </c>
      <c r="R64" s="263"/>
      <c r="S64" s="263"/>
      <c r="T64" s="262">
        <v>100</v>
      </c>
      <c r="U64" s="263"/>
      <c r="V64" s="263"/>
      <c r="W64" s="262">
        <v>100</v>
      </c>
      <c r="X64" s="263"/>
      <c r="Y64" s="263"/>
      <c r="Z64" s="262">
        <v>100</v>
      </c>
      <c r="AA64" s="263"/>
      <c r="AB64" s="263"/>
      <c r="AC64" s="243">
        <f>AVERAGE(E64:P64)</f>
        <v>100</v>
      </c>
      <c r="AD64" s="244"/>
      <c r="AE64" s="244"/>
      <c r="AF64" s="243">
        <f>AVERAGE(Q64:AB64)</f>
        <v>100</v>
      </c>
      <c r="AG64" s="244"/>
      <c r="AH64" s="244"/>
      <c r="AI64" s="289">
        <f t="shared" ref="AI64" si="62">MAX(_xlfn.STDEV.S(E64:P64),_xlfn.STDEV.S(E65:P65),_xlfn.STDEV.S(E66:P66),_xlfn.STDEV.S(Q64:AB64),_xlfn.STDEV.S(Q65:AB65),_xlfn.STDEV.S(Q66:AB66))/SQRT(4)</f>
        <v>0</v>
      </c>
      <c r="AJ64" s="290"/>
      <c r="AK64" s="290"/>
      <c r="AL64" s="291"/>
      <c r="AM64" s="265">
        <f t="shared" ref="AM64" si="63">MAX(AC64:AH66)-A64</f>
        <v>0</v>
      </c>
      <c r="AN64" s="266"/>
      <c r="AO64" s="266"/>
      <c r="AP64" s="267"/>
    </row>
    <row r="65" spans="1:42" ht="21" customHeight="1">
      <c r="A65" s="256"/>
      <c r="B65" s="257"/>
      <c r="C65" s="258"/>
      <c r="D65" s="215" t="s">
        <v>43</v>
      </c>
      <c r="E65" s="245">
        <v>100</v>
      </c>
      <c r="F65" s="246"/>
      <c r="G65" s="246"/>
      <c r="H65" s="245">
        <v>100</v>
      </c>
      <c r="I65" s="246"/>
      <c r="J65" s="246"/>
      <c r="K65" s="245">
        <v>100</v>
      </c>
      <c r="L65" s="246"/>
      <c r="M65" s="246"/>
      <c r="N65" s="245">
        <v>100</v>
      </c>
      <c r="O65" s="246"/>
      <c r="P65" s="246"/>
      <c r="Q65" s="245">
        <v>100</v>
      </c>
      <c r="R65" s="246"/>
      <c r="S65" s="246"/>
      <c r="T65" s="245">
        <v>100</v>
      </c>
      <c r="U65" s="246"/>
      <c r="V65" s="246"/>
      <c r="W65" s="245">
        <v>100</v>
      </c>
      <c r="X65" s="246"/>
      <c r="Y65" s="246"/>
      <c r="Z65" s="245">
        <v>100</v>
      </c>
      <c r="AA65" s="246"/>
      <c r="AB65" s="246"/>
      <c r="AC65" s="247">
        <f t="shared" ref="AC65:AC66" si="64">AVERAGE(E65:P65)</f>
        <v>100</v>
      </c>
      <c r="AD65" s="248"/>
      <c r="AE65" s="248"/>
      <c r="AF65" s="247">
        <f t="shared" ref="AF65:AF66" si="65">AVERAGE(Q65:AB65)</f>
        <v>100</v>
      </c>
      <c r="AG65" s="248"/>
      <c r="AH65" s="248"/>
      <c r="AI65" s="292"/>
      <c r="AJ65" s="293"/>
      <c r="AK65" s="293"/>
      <c r="AL65" s="294"/>
      <c r="AM65" s="268"/>
      <c r="AN65" s="269"/>
      <c r="AO65" s="269"/>
      <c r="AP65" s="270"/>
    </row>
    <row r="66" spans="1:42" ht="21" customHeight="1">
      <c r="A66" s="259"/>
      <c r="B66" s="260"/>
      <c r="C66" s="261"/>
      <c r="D66" s="214" t="s">
        <v>44</v>
      </c>
      <c r="E66" s="249">
        <v>100</v>
      </c>
      <c r="F66" s="250"/>
      <c r="G66" s="250"/>
      <c r="H66" s="249">
        <v>100</v>
      </c>
      <c r="I66" s="250"/>
      <c r="J66" s="250"/>
      <c r="K66" s="249">
        <v>100</v>
      </c>
      <c r="L66" s="250"/>
      <c r="M66" s="250"/>
      <c r="N66" s="249">
        <v>100</v>
      </c>
      <c r="O66" s="250"/>
      <c r="P66" s="250"/>
      <c r="Q66" s="249">
        <v>100</v>
      </c>
      <c r="R66" s="250"/>
      <c r="S66" s="250"/>
      <c r="T66" s="249">
        <v>100</v>
      </c>
      <c r="U66" s="250"/>
      <c r="V66" s="250"/>
      <c r="W66" s="249">
        <v>100</v>
      </c>
      <c r="X66" s="250"/>
      <c r="Y66" s="250"/>
      <c r="Z66" s="249">
        <v>100</v>
      </c>
      <c r="AA66" s="250"/>
      <c r="AB66" s="250"/>
      <c r="AC66" s="251">
        <f t="shared" si="64"/>
        <v>100</v>
      </c>
      <c r="AD66" s="252"/>
      <c r="AE66" s="252"/>
      <c r="AF66" s="251">
        <f t="shared" si="65"/>
        <v>100</v>
      </c>
      <c r="AG66" s="252"/>
      <c r="AH66" s="252"/>
      <c r="AI66" s="295"/>
      <c r="AJ66" s="296"/>
      <c r="AK66" s="296"/>
      <c r="AL66" s="297"/>
      <c r="AM66" s="271"/>
      <c r="AN66" s="272"/>
      <c r="AO66" s="272"/>
      <c r="AP66" s="273"/>
    </row>
    <row r="67" spans="1:42" ht="21" customHeight="1">
      <c r="A67" s="256">
        <v>150</v>
      </c>
      <c r="B67" s="257"/>
      <c r="C67" s="258"/>
      <c r="D67" s="213" t="s">
        <v>42</v>
      </c>
      <c r="E67" s="262">
        <v>150</v>
      </c>
      <c r="F67" s="263"/>
      <c r="G67" s="263"/>
      <c r="H67" s="262">
        <v>150</v>
      </c>
      <c r="I67" s="263"/>
      <c r="J67" s="263"/>
      <c r="K67" s="262">
        <v>150</v>
      </c>
      <c r="L67" s="263"/>
      <c r="M67" s="263"/>
      <c r="N67" s="262">
        <v>150</v>
      </c>
      <c r="O67" s="263"/>
      <c r="P67" s="263"/>
      <c r="Q67" s="262">
        <v>150</v>
      </c>
      <c r="R67" s="263"/>
      <c r="S67" s="263"/>
      <c r="T67" s="262">
        <v>150</v>
      </c>
      <c r="U67" s="263"/>
      <c r="V67" s="263"/>
      <c r="W67" s="262">
        <v>150</v>
      </c>
      <c r="X67" s="263"/>
      <c r="Y67" s="263"/>
      <c r="Z67" s="262">
        <v>150</v>
      </c>
      <c r="AA67" s="263"/>
      <c r="AB67" s="263"/>
      <c r="AC67" s="243">
        <f>AVERAGE(E67:P67)</f>
        <v>150</v>
      </c>
      <c r="AD67" s="244"/>
      <c r="AE67" s="244"/>
      <c r="AF67" s="243">
        <f>AVERAGE(Q67:AB67)</f>
        <v>150</v>
      </c>
      <c r="AG67" s="244"/>
      <c r="AH67" s="244"/>
      <c r="AI67" s="289">
        <f t="shared" ref="AI67" si="66">MAX(_xlfn.STDEV.S(E67:P67),_xlfn.STDEV.S(E68:P68),_xlfn.STDEV.S(E69:P69),_xlfn.STDEV.S(Q67:AB67),_xlfn.STDEV.S(Q68:AB68),_xlfn.STDEV.S(Q69:AB69))/SQRT(4)</f>
        <v>0</v>
      </c>
      <c r="AJ67" s="290"/>
      <c r="AK67" s="290"/>
      <c r="AL67" s="291"/>
      <c r="AM67" s="265">
        <f t="shared" ref="AM67" si="67">MAX(AC67:AH69)-A67</f>
        <v>0</v>
      </c>
      <c r="AN67" s="266"/>
      <c r="AO67" s="266"/>
      <c r="AP67" s="267"/>
    </row>
    <row r="68" spans="1:42" ht="21" customHeight="1">
      <c r="A68" s="256"/>
      <c r="B68" s="257"/>
      <c r="C68" s="258"/>
      <c r="D68" s="215" t="s">
        <v>43</v>
      </c>
      <c r="E68" s="245">
        <v>150</v>
      </c>
      <c r="F68" s="246"/>
      <c r="G68" s="246"/>
      <c r="H68" s="245">
        <v>150</v>
      </c>
      <c r="I68" s="246"/>
      <c r="J68" s="246"/>
      <c r="K68" s="245">
        <v>150</v>
      </c>
      <c r="L68" s="246"/>
      <c r="M68" s="246"/>
      <c r="N68" s="245">
        <v>150</v>
      </c>
      <c r="O68" s="246"/>
      <c r="P68" s="246"/>
      <c r="Q68" s="245">
        <v>150</v>
      </c>
      <c r="R68" s="246"/>
      <c r="S68" s="246"/>
      <c r="T68" s="245">
        <v>150</v>
      </c>
      <c r="U68" s="246"/>
      <c r="V68" s="246"/>
      <c r="W68" s="245">
        <v>150</v>
      </c>
      <c r="X68" s="246"/>
      <c r="Y68" s="246"/>
      <c r="Z68" s="245">
        <v>150</v>
      </c>
      <c r="AA68" s="246"/>
      <c r="AB68" s="246"/>
      <c r="AC68" s="247">
        <f t="shared" ref="AC68:AC69" si="68">AVERAGE(E68:P68)</f>
        <v>150</v>
      </c>
      <c r="AD68" s="248"/>
      <c r="AE68" s="248"/>
      <c r="AF68" s="247">
        <f t="shared" ref="AF68:AF69" si="69">AVERAGE(Q68:AB68)</f>
        <v>150</v>
      </c>
      <c r="AG68" s="248"/>
      <c r="AH68" s="248"/>
      <c r="AI68" s="292"/>
      <c r="AJ68" s="293"/>
      <c r="AK68" s="293"/>
      <c r="AL68" s="294"/>
      <c r="AM68" s="268"/>
      <c r="AN68" s="269"/>
      <c r="AO68" s="269"/>
      <c r="AP68" s="270"/>
    </row>
    <row r="69" spans="1:42" ht="21" customHeight="1">
      <c r="A69" s="259"/>
      <c r="B69" s="260"/>
      <c r="C69" s="261"/>
      <c r="D69" s="214" t="s">
        <v>44</v>
      </c>
      <c r="E69" s="249">
        <v>150</v>
      </c>
      <c r="F69" s="250"/>
      <c r="G69" s="250"/>
      <c r="H69" s="249">
        <v>150</v>
      </c>
      <c r="I69" s="250"/>
      <c r="J69" s="250"/>
      <c r="K69" s="249">
        <v>150</v>
      </c>
      <c r="L69" s="250"/>
      <c r="M69" s="250"/>
      <c r="N69" s="249">
        <v>150</v>
      </c>
      <c r="O69" s="250"/>
      <c r="P69" s="250"/>
      <c r="Q69" s="249">
        <v>150</v>
      </c>
      <c r="R69" s="250"/>
      <c r="S69" s="250"/>
      <c r="T69" s="249">
        <v>150</v>
      </c>
      <c r="U69" s="250"/>
      <c r="V69" s="250"/>
      <c r="W69" s="249">
        <v>150</v>
      </c>
      <c r="X69" s="250"/>
      <c r="Y69" s="250"/>
      <c r="Z69" s="249">
        <v>150</v>
      </c>
      <c r="AA69" s="250"/>
      <c r="AB69" s="250"/>
      <c r="AC69" s="251">
        <f t="shared" si="68"/>
        <v>150</v>
      </c>
      <c r="AD69" s="252"/>
      <c r="AE69" s="252"/>
      <c r="AF69" s="251">
        <f t="shared" si="69"/>
        <v>150</v>
      </c>
      <c r="AG69" s="252"/>
      <c r="AH69" s="252"/>
      <c r="AI69" s="295"/>
      <c r="AJ69" s="296"/>
      <c r="AK69" s="296"/>
      <c r="AL69" s="297"/>
      <c r="AM69" s="271"/>
      <c r="AN69" s="272"/>
      <c r="AO69" s="272"/>
      <c r="AP69" s="273"/>
    </row>
    <row r="70" spans="1:42" ht="21" customHeight="1">
      <c r="A70" s="253">
        <v>200</v>
      </c>
      <c r="B70" s="254"/>
      <c r="C70" s="255"/>
      <c r="D70" s="213" t="s">
        <v>42</v>
      </c>
      <c r="E70" s="262">
        <v>200</v>
      </c>
      <c r="F70" s="263"/>
      <c r="G70" s="263"/>
      <c r="H70" s="262">
        <v>200</v>
      </c>
      <c r="I70" s="263"/>
      <c r="J70" s="263"/>
      <c r="K70" s="262">
        <v>200</v>
      </c>
      <c r="L70" s="263"/>
      <c r="M70" s="263"/>
      <c r="N70" s="262">
        <v>200</v>
      </c>
      <c r="O70" s="263"/>
      <c r="P70" s="263"/>
      <c r="Q70" s="262">
        <v>200</v>
      </c>
      <c r="R70" s="263"/>
      <c r="S70" s="263"/>
      <c r="T70" s="262">
        <v>200</v>
      </c>
      <c r="U70" s="263"/>
      <c r="V70" s="263"/>
      <c r="W70" s="262">
        <v>200</v>
      </c>
      <c r="X70" s="263"/>
      <c r="Y70" s="263"/>
      <c r="Z70" s="262">
        <v>200</v>
      </c>
      <c r="AA70" s="263"/>
      <c r="AB70" s="263"/>
      <c r="AC70" s="243">
        <f>AVERAGE(E70:P70)</f>
        <v>200</v>
      </c>
      <c r="AD70" s="244"/>
      <c r="AE70" s="244"/>
      <c r="AF70" s="243">
        <f>AVERAGE(Q70:AB70)</f>
        <v>200</v>
      </c>
      <c r="AG70" s="244"/>
      <c r="AH70" s="244"/>
      <c r="AI70" s="289">
        <f t="shared" ref="AI70" si="70">MAX(_xlfn.STDEV.S(E70:P70),_xlfn.STDEV.S(E71:P71),_xlfn.STDEV.S(E72:P72),_xlfn.STDEV.S(Q70:AB70),_xlfn.STDEV.S(Q71:AB71),_xlfn.STDEV.S(Q72:AB72))/SQRT(4)</f>
        <v>0</v>
      </c>
      <c r="AJ70" s="290"/>
      <c r="AK70" s="290"/>
      <c r="AL70" s="291"/>
      <c r="AM70" s="265">
        <f t="shared" ref="AM70" si="71">MAX(AC70:AH72)-A70</f>
        <v>0</v>
      </c>
      <c r="AN70" s="266"/>
      <c r="AO70" s="266"/>
      <c r="AP70" s="267"/>
    </row>
    <row r="71" spans="1:42" ht="21" customHeight="1">
      <c r="A71" s="256"/>
      <c r="B71" s="257"/>
      <c r="C71" s="258"/>
      <c r="D71" s="215" t="s">
        <v>43</v>
      </c>
      <c r="E71" s="245">
        <v>200</v>
      </c>
      <c r="F71" s="246"/>
      <c r="G71" s="246"/>
      <c r="H71" s="245">
        <v>200</v>
      </c>
      <c r="I71" s="246"/>
      <c r="J71" s="246"/>
      <c r="K71" s="245">
        <v>200</v>
      </c>
      <c r="L71" s="246"/>
      <c r="M71" s="246"/>
      <c r="N71" s="245">
        <v>200</v>
      </c>
      <c r="O71" s="246"/>
      <c r="P71" s="246"/>
      <c r="Q71" s="245">
        <v>200</v>
      </c>
      <c r="R71" s="246"/>
      <c r="S71" s="246"/>
      <c r="T71" s="245">
        <v>200</v>
      </c>
      <c r="U71" s="246"/>
      <c r="V71" s="246"/>
      <c r="W71" s="245">
        <v>200</v>
      </c>
      <c r="X71" s="246"/>
      <c r="Y71" s="246"/>
      <c r="Z71" s="245">
        <v>200</v>
      </c>
      <c r="AA71" s="246"/>
      <c r="AB71" s="246"/>
      <c r="AC71" s="247">
        <f t="shared" ref="AC71:AC72" si="72">AVERAGE(E71:P71)</f>
        <v>200</v>
      </c>
      <c r="AD71" s="248"/>
      <c r="AE71" s="248"/>
      <c r="AF71" s="247">
        <f t="shared" ref="AF71:AF72" si="73">AVERAGE(Q71:AB71)</f>
        <v>200</v>
      </c>
      <c r="AG71" s="248"/>
      <c r="AH71" s="248"/>
      <c r="AI71" s="292"/>
      <c r="AJ71" s="293"/>
      <c r="AK71" s="293"/>
      <c r="AL71" s="294"/>
      <c r="AM71" s="268"/>
      <c r="AN71" s="269"/>
      <c r="AO71" s="269"/>
      <c r="AP71" s="270"/>
    </row>
    <row r="72" spans="1:42" ht="21" customHeight="1">
      <c r="A72" s="259"/>
      <c r="B72" s="260"/>
      <c r="C72" s="261"/>
      <c r="D72" s="214" t="s">
        <v>44</v>
      </c>
      <c r="E72" s="249">
        <v>200</v>
      </c>
      <c r="F72" s="250"/>
      <c r="G72" s="250"/>
      <c r="H72" s="249">
        <v>200</v>
      </c>
      <c r="I72" s="250"/>
      <c r="J72" s="250"/>
      <c r="K72" s="249">
        <v>200</v>
      </c>
      <c r="L72" s="250"/>
      <c r="M72" s="250"/>
      <c r="N72" s="249">
        <v>200</v>
      </c>
      <c r="O72" s="250"/>
      <c r="P72" s="250"/>
      <c r="Q72" s="249">
        <v>200</v>
      </c>
      <c r="R72" s="250"/>
      <c r="S72" s="250"/>
      <c r="T72" s="249">
        <v>200</v>
      </c>
      <c r="U72" s="250"/>
      <c r="V72" s="250"/>
      <c r="W72" s="249">
        <v>200</v>
      </c>
      <c r="X72" s="250"/>
      <c r="Y72" s="250"/>
      <c r="Z72" s="249">
        <v>200</v>
      </c>
      <c r="AA72" s="250"/>
      <c r="AB72" s="250"/>
      <c r="AC72" s="251">
        <f t="shared" si="72"/>
        <v>200</v>
      </c>
      <c r="AD72" s="252"/>
      <c r="AE72" s="252"/>
      <c r="AF72" s="251">
        <f t="shared" si="73"/>
        <v>200</v>
      </c>
      <c r="AG72" s="252"/>
      <c r="AH72" s="252"/>
      <c r="AI72" s="295"/>
      <c r="AJ72" s="296"/>
      <c r="AK72" s="296"/>
      <c r="AL72" s="297"/>
      <c r="AM72" s="271"/>
      <c r="AN72" s="272"/>
      <c r="AO72" s="272"/>
      <c r="AP72" s="273"/>
    </row>
    <row r="73" spans="1:42" ht="21" customHeight="1">
      <c r="A73" s="253">
        <v>250</v>
      </c>
      <c r="B73" s="254"/>
      <c r="C73" s="255"/>
      <c r="D73" s="213" t="s">
        <v>42</v>
      </c>
      <c r="E73" s="262">
        <v>250</v>
      </c>
      <c r="F73" s="263"/>
      <c r="G73" s="263"/>
      <c r="H73" s="262">
        <v>250</v>
      </c>
      <c r="I73" s="263"/>
      <c r="J73" s="263"/>
      <c r="K73" s="262">
        <v>250</v>
      </c>
      <c r="L73" s="263"/>
      <c r="M73" s="263"/>
      <c r="N73" s="262">
        <v>250</v>
      </c>
      <c r="O73" s="263"/>
      <c r="P73" s="263"/>
      <c r="Q73" s="262">
        <v>250</v>
      </c>
      <c r="R73" s="263"/>
      <c r="S73" s="263"/>
      <c r="T73" s="262">
        <v>250</v>
      </c>
      <c r="U73" s="263"/>
      <c r="V73" s="263"/>
      <c r="W73" s="262">
        <v>250</v>
      </c>
      <c r="X73" s="263"/>
      <c r="Y73" s="263"/>
      <c r="Z73" s="262">
        <v>250</v>
      </c>
      <c r="AA73" s="263"/>
      <c r="AB73" s="263"/>
      <c r="AC73" s="243">
        <f>AVERAGE(E73:P73)</f>
        <v>250</v>
      </c>
      <c r="AD73" s="244"/>
      <c r="AE73" s="244"/>
      <c r="AF73" s="243">
        <f>AVERAGE(Q73:AB73)</f>
        <v>250</v>
      </c>
      <c r="AG73" s="244"/>
      <c r="AH73" s="244"/>
      <c r="AI73" s="289">
        <f t="shared" ref="AI73" si="74">MAX(_xlfn.STDEV.S(E73:P73),_xlfn.STDEV.S(E74:P74),_xlfn.STDEV.S(E75:P75),_xlfn.STDEV.S(Q73:AB73),_xlfn.STDEV.S(Q74:AB74),_xlfn.STDEV.S(Q75:AB75))/SQRT(4)</f>
        <v>0</v>
      </c>
      <c r="AJ73" s="290"/>
      <c r="AK73" s="290"/>
      <c r="AL73" s="291"/>
      <c r="AM73" s="265">
        <f t="shared" ref="AM73" si="75">MAX(AC73:AH75)-A73</f>
        <v>0</v>
      </c>
      <c r="AN73" s="266"/>
      <c r="AO73" s="266"/>
      <c r="AP73" s="267"/>
    </row>
    <row r="74" spans="1:42" ht="21" customHeight="1">
      <c r="A74" s="256"/>
      <c r="B74" s="257"/>
      <c r="C74" s="258"/>
      <c r="D74" s="215" t="s">
        <v>43</v>
      </c>
      <c r="E74" s="245">
        <v>250</v>
      </c>
      <c r="F74" s="246"/>
      <c r="G74" s="246"/>
      <c r="H74" s="245">
        <v>250</v>
      </c>
      <c r="I74" s="246"/>
      <c r="J74" s="246"/>
      <c r="K74" s="245">
        <v>250</v>
      </c>
      <c r="L74" s="246"/>
      <c r="M74" s="246"/>
      <c r="N74" s="245">
        <v>250</v>
      </c>
      <c r="O74" s="246"/>
      <c r="P74" s="246"/>
      <c r="Q74" s="245">
        <v>250</v>
      </c>
      <c r="R74" s="246"/>
      <c r="S74" s="246"/>
      <c r="T74" s="245">
        <v>250</v>
      </c>
      <c r="U74" s="246"/>
      <c r="V74" s="246"/>
      <c r="W74" s="245">
        <v>250</v>
      </c>
      <c r="X74" s="246"/>
      <c r="Y74" s="246"/>
      <c r="Z74" s="245">
        <v>250</v>
      </c>
      <c r="AA74" s="246"/>
      <c r="AB74" s="246"/>
      <c r="AC74" s="247">
        <f t="shared" ref="AC74:AC75" si="76">AVERAGE(E74:P74)</f>
        <v>250</v>
      </c>
      <c r="AD74" s="248"/>
      <c r="AE74" s="248"/>
      <c r="AF74" s="247">
        <f t="shared" ref="AF74:AF75" si="77">AVERAGE(Q74:AB74)</f>
        <v>250</v>
      </c>
      <c r="AG74" s="248"/>
      <c r="AH74" s="248"/>
      <c r="AI74" s="292"/>
      <c r="AJ74" s="293"/>
      <c r="AK74" s="293"/>
      <c r="AL74" s="294"/>
      <c r="AM74" s="268"/>
      <c r="AN74" s="269"/>
      <c r="AO74" s="269"/>
      <c r="AP74" s="270"/>
    </row>
    <row r="75" spans="1:42" ht="21" customHeight="1">
      <c r="A75" s="259"/>
      <c r="B75" s="260"/>
      <c r="C75" s="261"/>
      <c r="D75" s="214" t="s">
        <v>44</v>
      </c>
      <c r="E75" s="249">
        <v>250</v>
      </c>
      <c r="F75" s="250"/>
      <c r="G75" s="250"/>
      <c r="H75" s="249">
        <v>250</v>
      </c>
      <c r="I75" s="250"/>
      <c r="J75" s="250"/>
      <c r="K75" s="249">
        <v>250</v>
      </c>
      <c r="L75" s="250"/>
      <c r="M75" s="250"/>
      <c r="N75" s="249">
        <v>250</v>
      </c>
      <c r="O75" s="250"/>
      <c r="P75" s="250"/>
      <c r="Q75" s="249">
        <v>250</v>
      </c>
      <c r="R75" s="250"/>
      <c r="S75" s="250"/>
      <c r="T75" s="249">
        <v>250</v>
      </c>
      <c r="U75" s="250"/>
      <c r="V75" s="250"/>
      <c r="W75" s="249">
        <v>250</v>
      </c>
      <c r="X75" s="250"/>
      <c r="Y75" s="250"/>
      <c r="Z75" s="249">
        <v>250</v>
      </c>
      <c r="AA75" s="250"/>
      <c r="AB75" s="250"/>
      <c r="AC75" s="251">
        <f t="shared" si="76"/>
        <v>250</v>
      </c>
      <c r="AD75" s="252"/>
      <c r="AE75" s="252"/>
      <c r="AF75" s="251">
        <f t="shared" si="77"/>
        <v>250</v>
      </c>
      <c r="AG75" s="252"/>
      <c r="AH75" s="252"/>
      <c r="AI75" s="295"/>
      <c r="AJ75" s="296"/>
      <c r="AK75" s="296"/>
      <c r="AL75" s="297"/>
      <c r="AM75" s="271"/>
      <c r="AN75" s="272"/>
      <c r="AO75" s="272"/>
      <c r="AP75" s="273"/>
    </row>
    <row r="76" spans="1:42" ht="21" customHeight="1">
      <c r="A76" s="253">
        <v>300</v>
      </c>
      <c r="B76" s="254"/>
      <c r="C76" s="255"/>
      <c r="D76" s="213" t="s">
        <v>42</v>
      </c>
      <c r="E76" s="262">
        <v>300</v>
      </c>
      <c r="F76" s="263"/>
      <c r="G76" s="263"/>
      <c r="H76" s="262">
        <v>300</v>
      </c>
      <c r="I76" s="263"/>
      <c r="J76" s="263"/>
      <c r="K76" s="262">
        <v>300</v>
      </c>
      <c r="L76" s="263"/>
      <c r="M76" s="263"/>
      <c r="N76" s="262">
        <v>300</v>
      </c>
      <c r="O76" s="263"/>
      <c r="P76" s="263"/>
      <c r="Q76" s="262">
        <v>300</v>
      </c>
      <c r="R76" s="263"/>
      <c r="S76" s="263"/>
      <c r="T76" s="262">
        <v>300</v>
      </c>
      <c r="U76" s="263"/>
      <c r="V76" s="263"/>
      <c r="W76" s="262">
        <v>300</v>
      </c>
      <c r="X76" s="263"/>
      <c r="Y76" s="263"/>
      <c r="Z76" s="262">
        <v>300</v>
      </c>
      <c r="AA76" s="263"/>
      <c r="AB76" s="263"/>
      <c r="AC76" s="243">
        <f>AVERAGE(E76:P76)</f>
        <v>300</v>
      </c>
      <c r="AD76" s="244"/>
      <c r="AE76" s="244"/>
      <c r="AF76" s="243">
        <f>AVERAGE(Q76:AB76)</f>
        <v>300</v>
      </c>
      <c r="AG76" s="244"/>
      <c r="AH76" s="244"/>
      <c r="AI76" s="289">
        <f t="shared" ref="AI76" si="78">MAX(_xlfn.STDEV.S(E76:P76),_xlfn.STDEV.S(E77:P77),_xlfn.STDEV.S(E78:P78),_xlfn.STDEV.S(Q76:AB76),_xlfn.STDEV.S(Q77:AB77),_xlfn.STDEV.S(Q78:AB78))/SQRT(4)</f>
        <v>0</v>
      </c>
      <c r="AJ76" s="290"/>
      <c r="AK76" s="290"/>
      <c r="AL76" s="291"/>
      <c r="AM76" s="265">
        <f t="shared" ref="AM76" si="79">MAX(AC76:AH78)-A76</f>
        <v>0</v>
      </c>
      <c r="AN76" s="266"/>
      <c r="AO76" s="266"/>
      <c r="AP76" s="267"/>
    </row>
    <row r="77" spans="1:42" ht="21" customHeight="1">
      <c r="A77" s="256"/>
      <c r="B77" s="257"/>
      <c r="C77" s="258"/>
      <c r="D77" s="215" t="s">
        <v>43</v>
      </c>
      <c r="E77" s="245">
        <v>300</v>
      </c>
      <c r="F77" s="246"/>
      <c r="G77" s="246"/>
      <c r="H77" s="245">
        <v>300</v>
      </c>
      <c r="I77" s="246"/>
      <c r="J77" s="246"/>
      <c r="K77" s="245">
        <v>300</v>
      </c>
      <c r="L77" s="246"/>
      <c r="M77" s="246"/>
      <c r="N77" s="245">
        <v>300</v>
      </c>
      <c r="O77" s="246"/>
      <c r="P77" s="246"/>
      <c r="Q77" s="245">
        <v>300</v>
      </c>
      <c r="R77" s="246"/>
      <c r="S77" s="246"/>
      <c r="T77" s="245">
        <v>300</v>
      </c>
      <c r="U77" s="246"/>
      <c r="V77" s="246"/>
      <c r="W77" s="245">
        <v>300</v>
      </c>
      <c r="X77" s="246"/>
      <c r="Y77" s="246"/>
      <c r="Z77" s="245">
        <v>300</v>
      </c>
      <c r="AA77" s="246"/>
      <c r="AB77" s="246"/>
      <c r="AC77" s="247">
        <f t="shared" ref="AC77:AC78" si="80">AVERAGE(E77:P77)</f>
        <v>300</v>
      </c>
      <c r="AD77" s="248"/>
      <c r="AE77" s="248"/>
      <c r="AF77" s="247">
        <f t="shared" ref="AF77:AF78" si="81">AVERAGE(Q77:AB77)</f>
        <v>300</v>
      </c>
      <c r="AG77" s="248"/>
      <c r="AH77" s="248"/>
      <c r="AI77" s="292"/>
      <c r="AJ77" s="293"/>
      <c r="AK77" s="293"/>
      <c r="AL77" s="294"/>
      <c r="AM77" s="268"/>
      <c r="AN77" s="269"/>
      <c r="AO77" s="269"/>
      <c r="AP77" s="270"/>
    </row>
    <row r="78" spans="1:42" ht="21" customHeight="1">
      <c r="A78" s="259"/>
      <c r="B78" s="260"/>
      <c r="C78" s="261"/>
      <c r="D78" s="214" t="s">
        <v>44</v>
      </c>
      <c r="E78" s="249">
        <v>300</v>
      </c>
      <c r="F78" s="250"/>
      <c r="G78" s="250"/>
      <c r="H78" s="249">
        <v>300</v>
      </c>
      <c r="I78" s="250"/>
      <c r="J78" s="250"/>
      <c r="K78" s="249">
        <v>300</v>
      </c>
      <c r="L78" s="250"/>
      <c r="M78" s="250"/>
      <c r="N78" s="249">
        <v>300</v>
      </c>
      <c r="O78" s="250"/>
      <c r="P78" s="250"/>
      <c r="Q78" s="249">
        <v>300</v>
      </c>
      <c r="R78" s="250"/>
      <c r="S78" s="250"/>
      <c r="T78" s="249">
        <v>300</v>
      </c>
      <c r="U78" s="250"/>
      <c r="V78" s="250"/>
      <c r="W78" s="249">
        <v>300</v>
      </c>
      <c r="X78" s="250"/>
      <c r="Y78" s="250"/>
      <c r="Z78" s="249">
        <v>300</v>
      </c>
      <c r="AA78" s="250"/>
      <c r="AB78" s="250"/>
      <c r="AC78" s="251">
        <f t="shared" si="80"/>
        <v>300</v>
      </c>
      <c r="AD78" s="252"/>
      <c r="AE78" s="252"/>
      <c r="AF78" s="251">
        <f t="shared" si="81"/>
        <v>300</v>
      </c>
      <c r="AG78" s="252"/>
      <c r="AH78" s="252"/>
      <c r="AI78" s="295"/>
      <c r="AJ78" s="296"/>
      <c r="AK78" s="296"/>
      <c r="AL78" s="297"/>
      <c r="AM78" s="271"/>
      <c r="AN78" s="272"/>
      <c r="AO78" s="272"/>
      <c r="AP78" s="273"/>
    </row>
    <row r="79" spans="1:42" ht="18.75" customHeight="1">
      <c r="A79" s="38"/>
      <c r="B79" s="38"/>
      <c r="C79" s="40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</row>
    <row r="80" spans="1:42" ht="15" customHeight="1">
      <c r="A80" s="242" t="s">
        <v>120</v>
      </c>
      <c r="B80" s="242"/>
      <c r="C80" s="242"/>
      <c r="D80" s="242"/>
      <c r="E80" s="217" t="s">
        <v>57</v>
      </c>
      <c r="F80" s="212"/>
      <c r="G80" s="217"/>
      <c r="H80" s="217"/>
      <c r="I80" s="217"/>
      <c r="J80" s="217"/>
      <c r="K80" s="217"/>
      <c r="L80" s="217"/>
      <c r="M80" s="206"/>
      <c r="N80" s="206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206"/>
      <c r="AB80" s="206"/>
      <c r="AC80" s="206"/>
    </row>
    <row r="81" spans="1:29" ht="15" customHeight="1">
      <c r="A81" s="79"/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206"/>
      <c r="N81" s="206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6"/>
    </row>
    <row r="82" spans="1:29" ht="15" customHeight="1">
      <c r="A82" s="79"/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C82" s="206"/>
    </row>
    <row r="83" spans="1:29" ht="15" customHeight="1">
      <c r="A83" s="206"/>
      <c r="B83" s="206"/>
      <c r="C83" s="206"/>
      <c r="D83" s="206"/>
      <c r="E83" s="23">
        <v>11</v>
      </c>
      <c r="F83" s="23"/>
      <c r="G83" s="80" t="s">
        <v>57</v>
      </c>
      <c r="H83" s="218"/>
      <c r="I83" s="139"/>
      <c r="J83" s="218"/>
      <c r="K83" s="218"/>
      <c r="L83" s="218"/>
      <c r="M83" s="218"/>
      <c r="N83" s="219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</row>
    <row r="84" spans="1:29" ht="18.75" customHeight="1">
      <c r="A84" s="38"/>
      <c r="B84" s="38"/>
      <c r="C84" s="40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</row>
    <row r="85" spans="1:29" ht="18.75" customHeight="1">
      <c r="A85" s="38"/>
      <c r="B85" s="38"/>
      <c r="C85" s="40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</row>
    <row r="86" spans="1:29" ht="18.75" customHeight="1">
      <c r="A86" s="38"/>
      <c r="B86" s="38"/>
      <c r="C86" s="40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</row>
    <row r="87" spans="1:29" ht="18.75" customHeight="1">
      <c r="A87" s="38"/>
      <c r="B87" s="38"/>
      <c r="C87" s="40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</row>
    <row r="88" spans="1:29" ht="18.75" customHeight="1">
      <c r="A88" s="38"/>
      <c r="B88" s="38"/>
      <c r="C88" s="40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</row>
    <row r="89" spans="1:29" ht="18.75" customHeight="1">
      <c r="A89" s="38"/>
      <c r="B89" s="38"/>
      <c r="C89" s="40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</row>
    <row r="90" spans="1:29" ht="18.75" customHeight="1">
      <c r="A90" s="38"/>
      <c r="B90" s="38"/>
      <c r="C90" s="40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</row>
    <row r="91" spans="1:29" ht="18.75" customHeight="1">
      <c r="A91" s="38"/>
      <c r="B91" s="38"/>
      <c r="C91" s="40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</row>
    <row r="92" spans="1:29" ht="18.75" customHeight="1">
      <c r="A92" s="38"/>
      <c r="B92" s="38"/>
      <c r="C92" s="40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</row>
    <row r="93" spans="1:29" ht="18.75" customHeight="1">
      <c r="A93" s="38"/>
      <c r="B93" s="38"/>
      <c r="C93" s="40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</row>
    <row r="94" spans="1:29" ht="18.75" customHeight="1">
      <c r="A94" s="38"/>
      <c r="B94" s="38"/>
      <c r="C94" s="40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</row>
    <row r="95" spans="1:29" ht="18.75" customHeight="1">
      <c r="A95" s="38"/>
      <c r="B95" s="38"/>
      <c r="C95" s="40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</row>
    <row r="96" spans="1:29" ht="18.75" customHeight="1">
      <c r="A96" s="38"/>
      <c r="B96" s="38"/>
      <c r="C96" s="40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</row>
    <row r="97" spans="1:23" ht="6" customHeight="1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</row>
    <row r="98" spans="1:23" ht="18.75" customHeight="1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</row>
    <row r="99" spans="1:23" ht="18.75" customHeight="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</row>
    <row r="100" spans="1:23" ht="18.75" customHeight="1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</row>
    <row r="101" spans="1:23" ht="18.75" customHeight="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</row>
    <row r="102" spans="1:23" ht="18.75" customHeight="1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</row>
    <row r="103" spans="1:23" ht="6" customHeight="1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</row>
    <row r="104" spans="1:23" ht="18.75" customHeight="1">
      <c r="A104" s="41"/>
      <c r="B104" s="41"/>
      <c r="C104" s="42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38"/>
      <c r="P104" s="38"/>
      <c r="Q104" s="38"/>
      <c r="R104" s="38"/>
      <c r="S104" s="38"/>
      <c r="T104" s="38"/>
      <c r="U104" s="38"/>
      <c r="V104" s="38"/>
      <c r="W104" s="38"/>
    </row>
    <row r="105" spans="1:23" ht="18.75" customHeight="1">
      <c r="A105" s="41"/>
      <c r="B105" s="41"/>
      <c r="C105" s="42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38"/>
      <c r="P105" s="38"/>
      <c r="Q105" s="38"/>
      <c r="R105" s="38"/>
      <c r="S105" s="38"/>
      <c r="T105" s="38"/>
      <c r="U105" s="38"/>
      <c r="V105" s="38"/>
      <c r="W105" s="38"/>
    </row>
    <row r="106" spans="1:23" ht="18.75" customHeight="1">
      <c r="A106" s="38"/>
      <c r="B106" s="38"/>
      <c r="C106" s="40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</row>
    <row r="107" spans="1:23" ht="18.75" customHeight="1">
      <c r="A107" s="38"/>
      <c r="B107" s="38"/>
      <c r="C107" s="40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</row>
    <row r="108" spans="1:23" ht="18.75" customHeight="1">
      <c r="A108" s="38"/>
      <c r="B108" s="38"/>
      <c r="C108" s="40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</row>
    <row r="109" spans="1:23" ht="18.75" customHeight="1">
      <c r="A109" s="38"/>
      <c r="B109" s="38"/>
      <c r="C109" s="40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</row>
    <row r="110" spans="1:23" ht="18.75" customHeight="1">
      <c r="A110" s="38"/>
      <c r="B110" s="38"/>
      <c r="C110" s="40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</row>
    <row r="111" spans="1:23" ht="18.75" customHeight="1">
      <c r="A111" s="38"/>
      <c r="B111" s="38"/>
      <c r="C111" s="40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</row>
    <row r="112" spans="1:23" ht="18.75" customHeight="1">
      <c r="A112" s="38"/>
      <c r="B112" s="38"/>
      <c r="C112" s="40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</row>
    <row r="113" spans="1:23" ht="18.75" customHeight="1">
      <c r="A113" s="38"/>
      <c r="B113" s="38"/>
      <c r="C113" s="40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</row>
    <row r="114" spans="1:23" ht="18.75" customHeight="1">
      <c r="A114" s="38"/>
      <c r="B114" s="38"/>
      <c r="C114" s="40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</row>
    <row r="115" spans="1:23" ht="18.75" customHeight="1">
      <c r="A115" s="38"/>
      <c r="B115" s="38"/>
      <c r="C115" s="40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</row>
    <row r="116" spans="1:23" ht="18.75" customHeight="1">
      <c r="A116" s="38"/>
      <c r="B116" s="38"/>
      <c r="C116" s="40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</row>
    <row r="117" spans="1:23" ht="18.75" customHeight="1">
      <c r="A117" s="38"/>
      <c r="B117" s="38"/>
      <c r="C117" s="40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</row>
    <row r="118" spans="1:23" ht="18.75" customHeight="1">
      <c r="A118" s="38"/>
      <c r="B118" s="38"/>
      <c r="C118" s="40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</row>
    <row r="119" spans="1:23" ht="18.75" customHeight="1">
      <c r="A119" s="38"/>
      <c r="B119" s="38"/>
      <c r="C119" s="40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</row>
    <row r="120" spans="1:23" ht="18.75" customHeight="1">
      <c r="A120" s="38"/>
      <c r="B120" s="38"/>
      <c r="C120" s="40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</row>
    <row r="121" spans="1:23" ht="18.75" customHeight="1">
      <c r="A121" s="38"/>
      <c r="B121" s="38"/>
      <c r="C121" s="40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</row>
    <row r="122" spans="1:23" ht="18.75" customHeight="1">
      <c r="A122" s="38"/>
      <c r="B122" s="38"/>
      <c r="C122" s="40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</row>
    <row r="123" spans="1:23" ht="18.75" customHeight="1">
      <c r="A123" s="38"/>
      <c r="B123" s="38"/>
      <c r="C123" s="40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</row>
    <row r="124" spans="1:23" ht="18.75" customHeight="1">
      <c r="A124" s="38"/>
      <c r="B124" s="38"/>
      <c r="C124" s="40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</row>
    <row r="125" spans="1:23" ht="18.75" customHeight="1">
      <c r="A125" s="38"/>
      <c r="B125" s="38"/>
      <c r="C125" s="40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</row>
    <row r="126" spans="1:23" ht="18.75" customHeight="1">
      <c r="A126" s="38"/>
      <c r="B126" s="38"/>
      <c r="C126" s="40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</row>
    <row r="127" spans="1:23" ht="18.75" customHeight="1">
      <c r="A127" s="38"/>
      <c r="B127" s="38"/>
      <c r="C127" s="40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</row>
    <row r="128" spans="1:23" ht="18.75" customHeight="1">
      <c r="A128" s="38"/>
      <c r="B128" s="38"/>
      <c r="C128" s="40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</row>
    <row r="129" spans="1:23" ht="18.75" customHeight="1">
      <c r="A129" s="38"/>
      <c r="B129" s="38"/>
      <c r="C129" s="40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</row>
    <row r="130" spans="1:23" ht="18.75" customHeight="1">
      <c r="A130" s="38"/>
      <c r="B130" s="38"/>
      <c r="C130" s="40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</row>
    <row r="131" spans="1:23" ht="18.75" customHeight="1">
      <c r="A131" s="38"/>
      <c r="B131" s="38"/>
      <c r="C131" s="40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</row>
    <row r="132" spans="1:23" ht="18.75" customHeight="1">
      <c r="A132" s="38"/>
      <c r="B132" s="38"/>
      <c r="C132" s="40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</row>
    <row r="133" spans="1:23" ht="18.75" customHeight="1">
      <c r="A133" s="38"/>
      <c r="B133" s="38"/>
      <c r="C133" s="40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</row>
    <row r="134" spans="1:23" ht="18.75" customHeight="1">
      <c r="A134" s="38"/>
      <c r="B134" s="38"/>
      <c r="C134" s="40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</row>
    <row r="135" spans="1:23" ht="18.75" customHeight="1">
      <c r="A135" s="38"/>
      <c r="B135" s="38"/>
      <c r="C135" s="40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</row>
    <row r="136" spans="1:23" ht="18.75" customHeight="1">
      <c r="A136" s="38"/>
      <c r="B136" s="38"/>
      <c r="C136" s="40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</row>
    <row r="137" spans="1:23" ht="18.75" customHeight="1">
      <c r="A137" s="38"/>
      <c r="B137" s="38"/>
      <c r="C137" s="40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</row>
    <row r="138" spans="1:23" ht="18" customHeight="1">
      <c r="A138" s="38"/>
      <c r="B138" s="38"/>
      <c r="C138" s="40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</row>
    <row r="139" spans="1:23" ht="6.75" customHeight="1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</row>
    <row r="140" spans="1:23" ht="18.75" customHeight="1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</row>
    <row r="141" spans="1:23" ht="18.75" customHeight="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</row>
    <row r="142" spans="1:23" ht="18.75" customHeight="1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</row>
    <row r="143" spans="1:23" ht="18.75" customHeight="1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</row>
    <row r="144" spans="1:23" ht="18.75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</row>
    <row r="145" spans="1:23" ht="18.75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</row>
    <row r="146" spans="1:23" ht="18.75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</row>
    <row r="147" spans="1:23" ht="18.75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</row>
    <row r="148" spans="1:23" ht="18.75" customHeigh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</row>
    <row r="149" spans="1:23" ht="18.75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</row>
    <row r="150" spans="1:23" ht="18.75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</row>
    <row r="151" spans="1:23" ht="18.75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</row>
    <row r="152" spans="1:23" ht="18.75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</row>
    <row r="153" spans="1:23" ht="18.75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</row>
    <row r="154" spans="1:23" ht="18.75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</row>
    <row r="155" spans="1:23" ht="18.75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</row>
    <row r="156" spans="1:23" ht="18.75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</row>
    <row r="157" spans="1:23" ht="18.75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</row>
    <row r="158" spans="1:23" ht="18.75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</row>
    <row r="159" spans="1:23" ht="18.75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</row>
    <row r="160" spans="1:23" ht="18.75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</row>
    <row r="161" spans="1:23" ht="18.75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</row>
    <row r="162" spans="1:23" ht="18.75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</row>
    <row r="163" spans="1:23" ht="18.75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</row>
    <row r="164" spans="1:23" ht="18.75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</row>
  </sheetData>
  <mergeCells count="732">
    <mergeCell ref="AC2:AG2"/>
    <mergeCell ref="W78:Y78"/>
    <mergeCell ref="Z78:AB78"/>
    <mergeCell ref="AC78:AE78"/>
    <mergeCell ref="AF78:AH78"/>
    <mergeCell ref="A80:D80"/>
    <mergeCell ref="F5:Y5"/>
    <mergeCell ref="G6:O6"/>
    <mergeCell ref="T6:Y6"/>
    <mergeCell ref="P9:Y9"/>
    <mergeCell ref="G11:O11"/>
    <mergeCell ref="W77:Y77"/>
    <mergeCell ref="Z77:AB77"/>
    <mergeCell ref="AC77:AE77"/>
    <mergeCell ref="AF77:AH77"/>
    <mergeCell ref="E78:G78"/>
    <mergeCell ref="H78:J78"/>
    <mergeCell ref="K78:M78"/>
    <mergeCell ref="N78:P78"/>
    <mergeCell ref="Q78:S78"/>
    <mergeCell ref="T78:V78"/>
    <mergeCell ref="AI76:AL78"/>
    <mergeCell ref="AM76:AP78"/>
    <mergeCell ref="E77:G77"/>
    <mergeCell ref="H77:J77"/>
    <mergeCell ref="K77:M77"/>
    <mergeCell ref="N77:P77"/>
    <mergeCell ref="Q77:S77"/>
    <mergeCell ref="T77:V77"/>
    <mergeCell ref="S11:Y11"/>
    <mergeCell ref="Z75:AB75"/>
    <mergeCell ref="AC75:AE75"/>
    <mergeCell ref="AF75:AH75"/>
    <mergeCell ref="A76:C78"/>
    <mergeCell ref="E76:G76"/>
    <mergeCell ref="H76:J76"/>
    <mergeCell ref="K76:M76"/>
    <mergeCell ref="N76:P76"/>
    <mergeCell ref="Q76:S76"/>
    <mergeCell ref="T76:V76"/>
    <mergeCell ref="W76:Y76"/>
    <mergeCell ref="Z76:AB76"/>
    <mergeCell ref="E75:G75"/>
    <mergeCell ref="H75:J75"/>
    <mergeCell ref="K75:M75"/>
    <mergeCell ref="N75:P75"/>
    <mergeCell ref="Q75:S75"/>
    <mergeCell ref="T75:V75"/>
    <mergeCell ref="AC76:AE76"/>
    <mergeCell ref="AF76:AH76"/>
    <mergeCell ref="A73:C75"/>
    <mergeCell ref="E73:G73"/>
    <mergeCell ref="H73:J73"/>
    <mergeCell ref="K73:M73"/>
    <mergeCell ref="N73:P73"/>
    <mergeCell ref="Q73:S73"/>
    <mergeCell ref="AM73:AP75"/>
    <mergeCell ref="E74:G74"/>
    <mergeCell ref="H74:J74"/>
    <mergeCell ref="K74:M74"/>
    <mergeCell ref="N74:P74"/>
    <mergeCell ref="Q74:S74"/>
    <mergeCell ref="T74:V74"/>
    <mergeCell ref="W74:Y74"/>
    <mergeCell ref="Z74:AB74"/>
    <mergeCell ref="AC74:AE74"/>
    <mergeCell ref="T73:V73"/>
    <mergeCell ref="W73:Y73"/>
    <mergeCell ref="Z73:AB73"/>
    <mergeCell ref="AC73:AE73"/>
    <mergeCell ref="AF73:AH73"/>
    <mergeCell ref="AI73:AL75"/>
    <mergeCell ref="AF74:AH74"/>
    <mergeCell ref="W75:Y75"/>
    <mergeCell ref="AI70:AL72"/>
    <mergeCell ref="AM70:AP72"/>
    <mergeCell ref="E71:G71"/>
    <mergeCell ref="H71:J71"/>
    <mergeCell ref="K71:M71"/>
    <mergeCell ref="N71:P71"/>
    <mergeCell ref="Q71:S71"/>
    <mergeCell ref="T71:V71"/>
    <mergeCell ref="W71:Y71"/>
    <mergeCell ref="Z71:AB71"/>
    <mergeCell ref="AC71:AE71"/>
    <mergeCell ref="AF71:AH71"/>
    <mergeCell ref="E72:G72"/>
    <mergeCell ref="H72:J72"/>
    <mergeCell ref="K72:M72"/>
    <mergeCell ref="N72:P72"/>
    <mergeCell ref="Q72:S72"/>
    <mergeCell ref="T72:V72"/>
    <mergeCell ref="W72:Y72"/>
    <mergeCell ref="Z72:AB72"/>
    <mergeCell ref="AC72:AE72"/>
    <mergeCell ref="AF72:AH72"/>
    <mergeCell ref="Z69:AB69"/>
    <mergeCell ref="AC69:AE69"/>
    <mergeCell ref="AF69:AH69"/>
    <mergeCell ref="A70:C72"/>
    <mergeCell ref="E70:G70"/>
    <mergeCell ref="H70:J70"/>
    <mergeCell ref="K70:M70"/>
    <mergeCell ref="N70:P70"/>
    <mergeCell ref="Q70:S70"/>
    <mergeCell ref="T70:V70"/>
    <mergeCell ref="W70:Y70"/>
    <mergeCell ref="Z70:AB70"/>
    <mergeCell ref="E69:G69"/>
    <mergeCell ref="H69:J69"/>
    <mergeCell ref="K69:M69"/>
    <mergeCell ref="N69:P69"/>
    <mergeCell ref="Q69:S69"/>
    <mergeCell ref="T69:V69"/>
    <mergeCell ref="AC70:AE70"/>
    <mergeCell ref="AF70:AH70"/>
    <mergeCell ref="A67:C69"/>
    <mergeCell ref="E67:G67"/>
    <mergeCell ref="H67:J67"/>
    <mergeCell ref="K67:M67"/>
    <mergeCell ref="N67:P67"/>
    <mergeCell ref="Q67:S67"/>
    <mergeCell ref="AM67:AP69"/>
    <mergeCell ref="E68:G68"/>
    <mergeCell ref="H68:J68"/>
    <mergeCell ref="K68:M68"/>
    <mergeCell ref="N68:P68"/>
    <mergeCell ref="Q68:S68"/>
    <mergeCell ref="T68:V68"/>
    <mergeCell ref="W68:Y68"/>
    <mergeCell ref="Z68:AB68"/>
    <mergeCell ref="AC68:AE68"/>
    <mergeCell ref="T67:V67"/>
    <mergeCell ref="W67:Y67"/>
    <mergeCell ref="Z67:AB67"/>
    <mergeCell ref="AC67:AE67"/>
    <mergeCell ref="AF67:AH67"/>
    <mergeCell ref="AI67:AL69"/>
    <mergeCell ref="AF68:AH68"/>
    <mergeCell ref="W69:Y69"/>
    <mergeCell ref="AI64:AL66"/>
    <mergeCell ref="AM64:AP66"/>
    <mergeCell ref="E65:G65"/>
    <mergeCell ref="H65:J65"/>
    <mergeCell ref="K65:M65"/>
    <mergeCell ref="N65:P65"/>
    <mergeCell ref="Q65:S65"/>
    <mergeCell ref="T65:V65"/>
    <mergeCell ref="W65:Y65"/>
    <mergeCell ref="Z65:AB65"/>
    <mergeCell ref="AC65:AE65"/>
    <mergeCell ref="AF65:AH65"/>
    <mergeCell ref="E66:G66"/>
    <mergeCell ref="H66:J66"/>
    <mergeCell ref="K66:M66"/>
    <mergeCell ref="N66:P66"/>
    <mergeCell ref="Q66:S66"/>
    <mergeCell ref="T66:V66"/>
    <mergeCell ref="W66:Y66"/>
    <mergeCell ref="Z66:AB66"/>
    <mergeCell ref="AC66:AE66"/>
    <mergeCell ref="AF66:AH66"/>
    <mergeCell ref="Z63:AB63"/>
    <mergeCell ref="AC63:AE63"/>
    <mergeCell ref="AF63:AH63"/>
    <mergeCell ref="A64:C66"/>
    <mergeCell ref="E64:G64"/>
    <mergeCell ref="H64:J64"/>
    <mergeCell ref="K64:M64"/>
    <mergeCell ref="N64:P64"/>
    <mergeCell ref="Q64:S64"/>
    <mergeCell ref="T64:V64"/>
    <mergeCell ref="W64:Y64"/>
    <mergeCell ref="Z64:AB64"/>
    <mergeCell ref="E63:G63"/>
    <mergeCell ref="H63:J63"/>
    <mergeCell ref="K63:M63"/>
    <mergeCell ref="N63:P63"/>
    <mergeCell ref="Q63:S63"/>
    <mergeCell ref="T63:V63"/>
    <mergeCell ref="AC64:AE64"/>
    <mergeCell ref="AF64:AH64"/>
    <mergeCell ref="A61:C63"/>
    <mergeCell ref="E61:G61"/>
    <mergeCell ref="H61:J61"/>
    <mergeCell ref="K61:M61"/>
    <mergeCell ref="N61:P61"/>
    <mergeCell ref="Q61:S61"/>
    <mergeCell ref="AM61:AP63"/>
    <mergeCell ref="E62:G62"/>
    <mergeCell ref="H62:J62"/>
    <mergeCell ref="K62:M62"/>
    <mergeCell ref="N62:P62"/>
    <mergeCell ref="Q62:S62"/>
    <mergeCell ref="T62:V62"/>
    <mergeCell ref="W62:Y62"/>
    <mergeCell ref="Z62:AB62"/>
    <mergeCell ref="AC62:AE62"/>
    <mergeCell ref="T61:V61"/>
    <mergeCell ref="W61:Y61"/>
    <mergeCell ref="Z61:AB61"/>
    <mergeCell ref="AC61:AE61"/>
    <mergeCell ref="AF61:AH61"/>
    <mergeCell ref="AI61:AL63"/>
    <mergeCell ref="AF62:AH62"/>
    <mergeCell ref="W63:Y63"/>
    <mergeCell ref="AI58:AL60"/>
    <mergeCell ref="AM58:AP60"/>
    <mergeCell ref="E59:G59"/>
    <mergeCell ref="H59:J59"/>
    <mergeCell ref="K59:M59"/>
    <mergeCell ref="N59:P59"/>
    <mergeCell ref="Q59:S59"/>
    <mergeCell ref="T59:V59"/>
    <mergeCell ref="W59:Y59"/>
    <mergeCell ref="Z59:AB59"/>
    <mergeCell ref="AC59:AE59"/>
    <mergeCell ref="AF59:AH59"/>
    <mergeCell ref="E60:G60"/>
    <mergeCell ref="H60:J60"/>
    <mergeCell ref="K60:M60"/>
    <mergeCell ref="N60:P60"/>
    <mergeCell ref="Q60:S60"/>
    <mergeCell ref="T60:V60"/>
    <mergeCell ref="W60:Y60"/>
    <mergeCell ref="Z60:AB60"/>
    <mergeCell ref="AC60:AE60"/>
    <mergeCell ref="AF60:AH60"/>
    <mergeCell ref="Z57:AB57"/>
    <mergeCell ref="AC57:AE57"/>
    <mergeCell ref="AF57:AH57"/>
    <mergeCell ref="A58:C60"/>
    <mergeCell ref="E58:G58"/>
    <mergeCell ref="H58:J58"/>
    <mergeCell ref="K58:M58"/>
    <mergeCell ref="N58:P58"/>
    <mergeCell ref="Q58:S58"/>
    <mergeCell ref="T58:V58"/>
    <mergeCell ref="W58:Y58"/>
    <mergeCell ref="Z58:AB58"/>
    <mergeCell ref="E57:G57"/>
    <mergeCell ref="H57:J57"/>
    <mergeCell ref="K57:M57"/>
    <mergeCell ref="N57:P57"/>
    <mergeCell ref="Q57:S57"/>
    <mergeCell ref="T57:V57"/>
    <mergeCell ref="AC58:AE58"/>
    <mergeCell ref="AF58:AH58"/>
    <mergeCell ref="A55:C57"/>
    <mergeCell ref="E55:G55"/>
    <mergeCell ref="H55:J55"/>
    <mergeCell ref="K55:M55"/>
    <mergeCell ref="N55:P55"/>
    <mergeCell ref="Q55:S55"/>
    <mergeCell ref="AM55:AP57"/>
    <mergeCell ref="E56:G56"/>
    <mergeCell ref="H56:J56"/>
    <mergeCell ref="K56:M56"/>
    <mergeCell ref="N56:P56"/>
    <mergeCell ref="Q56:S56"/>
    <mergeCell ref="T56:V56"/>
    <mergeCell ref="W56:Y56"/>
    <mergeCell ref="Z56:AB56"/>
    <mergeCell ref="AC56:AE56"/>
    <mergeCell ref="T55:V55"/>
    <mergeCell ref="W55:Y55"/>
    <mergeCell ref="Z55:AB55"/>
    <mergeCell ref="AC55:AE55"/>
    <mergeCell ref="AF55:AH55"/>
    <mergeCell ref="AI55:AL57"/>
    <mergeCell ref="AF56:AH56"/>
    <mergeCell ref="W57:Y57"/>
    <mergeCell ref="AI52:AL54"/>
    <mergeCell ref="AM52:AP54"/>
    <mergeCell ref="E53:G53"/>
    <mergeCell ref="H53:J53"/>
    <mergeCell ref="K53:M53"/>
    <mergeCell ref="N53:P53"/>
    <mergeCell ref="Q53:S53"/>
    <mergeCell ref="T53:V53"/>
    <mergeCell ref="W53:Y53"/>
    <mergeCell ref="Z53:AB53"/>
    <mergeCell ref="AC53:AE53"/>
    <mergeCell ref="AF53:AH53"/>
    <mergeCell ref="E54:G54"/>
    <mergeCell ref="H54:J54"/>
    <mergeCell ref="K54:M54"/>
    <mergeCell ref="N54:P54"/>
    <mergeCell ref="Q54:S54"/>
    <mergeCell ref="T54:V54"/>
    <mergeCell ref="W54:Y54"/>
    <mergeCell ref="Z54:AB54"/>
    <mergeCell ref="AC54:AE54"/>
    <mergeCell ref="AF54:AH54"/>
    <mergeCell ref="Z51:AB51"/>
    <mergeCell ref="AC51:AE51"/>
    <mergeCell ref="AF51:AH51"/>
    <mergeCell ref="A52:C54"/>
    <mergeCell ref="E52:G52"/>
    <mergeCell ref="H52:J52"/>
    <mergeCell ref="K52:M52"/>
    <mergeCell ref="N52:P52"/>
    <mergeCell ref="Q52:S52"/>
    <mergeCell ref="T52:V52"/>
    <mergeCell ref="W52:Y52"/>
    <mergeCell ref="Z52:AB52"/>
    <mergeCell ref="E51:G51"/>
    <mergeCell ref="H51:J51"/>
    <mergeCell ref="K51:M51"/>
    <mergeCell ref="N51:P51"/>
    <mergeCell ref="Q51:S51"/>
    <mergeCell ref="T51:V51"/>
    <mergeCell ref="AC52:AE52"/>
    <mergeCell ref="AF52:AH52"/>
    <mergeCell ref="A49:C51"/>
    <mergeCell ref="E49:G49"/>
    <mergeCell ref="H49:J49"/>
    <mergeCell ref="K49:M49"/>
    <mergeCell ref="N49:P49"/>
    <mergeCell ref="Q49:S49"/>
    <mergeCell ref="AM49:AP51"/>
    <mergeCell ref="E50:G50"/>
    <mergeCell ref="H50:J50"/>
    <mergeCell ref="K50:M50"/>
    <mergeCell ref="N50:P50"/>
    <mergeCell ref="Q50:S50"/>
    <mergeCell ref="T50:V50"/>
    <mergeCell ref="W50:Y50"/>
    <mergeCell ref="Z50:AB50"/>
    <mergeCell ref="AC50:AE50"/>
    <mergeCell ref="T49:V49"/>
    <mergeCell ref="W49:Y49"/>
    <mergeCell ref="Z49:AB49"/>
    <mergeCell ref="AC49:AE49"/>
    <mergeCell ref="AF49:AH49"/>
    <mergeCell ref="AI49:AL51"/>
    <mergeCell ref="AF50:AH50"/>
    <mergeCell ref="W51:Y51"/>
    <mergeCell ref="AI46:AL48"/>
    <mergeCell ref="AM46:AP48"/>
    <mergeCell ref="E47:G47"/>
    <mergeCell ref="H47:J47"/>
    <mergeCell ref="K47:M47"/>
    <mergeCell ref="N47:P47"/>
    <mergeCell ref="Q47:S47"/>
    <mergeCell ref="T47:V47"/>
    <mergeCell ref="W47:Y47"/>
    <mergeCell ref="Z47:AB47"/>
    <mergeCell ref="AC47:AE47"/>
    <mergeCell ref="AF47:AH47"/>
    <mergeCell ref="E48:G48"/>
    <mergeCell ref="H48:J48"/>
    <mergeCell ref="K48:M48"/>
    <mergeCell ref="N48:P48"/>
    <mergeCell ref="Q48:S48"/>
    <mergeCell ref="T48:V48"/>
    <mergeCell ref="W48:Y48"/>
    <mergeCell ref="Z48:AB48"/>
    <mergeCell ref="AC48:AE48"/>
    <mergeCell ref="AF48:AH48"/>
    <mergeCell ref="Z45:AB45"/>
    <mergeCell ref="AC45:AE45"/>
    <mergeCell ref="AF45:AH45"/>
    <mergeCell ref="A46:C48"/>
    <mergeCell ref="E46:G46"/>
    <mergeCell ref="H46:J46"/>
    <mergeCell ref="K46:M46"/>
    <mergeCell ref="N46:P46"/>
    <mergeCell ref="Q46:S46"/>
    <mergeCell ref="T46:V46"/>
    <mergeCell ref="W46:Y46"/>
    <mergeCell ref="Z46:AB46"/>
    <mergeCell ref="E45:G45"/>
    <mergeCell ref="H45:J45"/>
    <mergeCell ref="K45:M45"/>
    <mergeCell ref="N45:P45"/>
    <mergeCell ref="Q45:S45"/>
    <mergeCell ref="T45:V45"/>
    <mergeCell ref="AC46:AE46"/>
    <mergeCell ref="AF46:AH46"/>
    <mergeCell ref="A43:C45"/>
    <mergeCell ref="E43:G43"/>
    <mergeCell ref="H43:J43"/>
    <mergeCell ref="K43:M43"/>
    <mergeCell ref="N43:P43"/>
    <mergeCell ref="Q43:S43"/>
    <mergeCell ref="AM43:AP45"/>
    <mergeCell ref="E44:G44"/>
    <mergeCell ref="H44:J44"/>
    <mergeCell ref="K44:M44"/>
    <mergeCell ref="N44:P44"/>
    <mergeCell ref="Q44:S44"/>
    <mergeCell ref="T44:V44"/>
    <mergeCell ref="W44:Y44"/>
    <mergeCell ref="Z44:AB44"/>
    <mergeCell ref="AC44:AE44"/>
    <mergeCell ref="T43:V43"/>
    <mergeCell ref="W43:Y43"/>
    <mergeCell ref="Z43:AB43"/>
    <mergeCell ref="AC43:AE43"/>
    <mergeCell ref="AF43:AH43"/>
    <mergeCell ref="AI43:AL45"/>
    <mergeCell ref="AF44:AH44"/>
    <mergeCell ref="W45:Y45"/>
    <mergeCell ref="AI40:AL42"/>
    <mergeCell ref="AM40:AP42"/>
    <mergeCell ref="E41:G41"/>
    <mergeCell ref="H41:J41"/>
    <mergeCell ref="K41:M41"/>
    <mergeCell ref="N41:P41"/>
    <mergeCell ref="Q41:S41"/>
    <mergeCell ref="T41:V41"/>
    <mergeCell ref="W41:Y41"/>
    <mergeCell ref="Z41:AB41"/>
    <mergeCell ref="AC41:AE41"/>
    <mergeCell ref="AF41:AH41"/>
    <mergeCell ref="E42:G42"/>
    <mergeCell ref="H42:J42"/>
    <mergeCell ref="K42:M42"/>
    <mergeCell ref="N42:P42"/>
    <mergeCell ref="Q42:S42"/>
    <mergeCell ref="T42:V42"/>
    <mergeCell ref="W42:Y42"/>
    <mergeCell ref="Z42:AB42"/>
    <mergeCell ref="AC42:AE42"/>
    <mergeCell ref="AF42:AH42"/>
    <mergeCell ref="Z39:AB39"/>
    <mergeCell ref="AC39:AE39"/>
    <mergeCell ref="AF39:AH39"/>
    <mergeCell ref="A40:C42"/>
    <mergeCell ref="E40:G40"/>
    <mergeCell ref="H40:J40"/>
    <mergeCell ref="K40:M40"/>
    <mergeCell ref="N40:P40"/>
    <mergeCell ref="Q40:S40"/>
    <mergeCell ref="T40:V40"/>
    <mergeCell ref="W40:Y40"/>
    <mergeCell ref="Z40:AB40"/>
    <mergeCell ref="E39:G39"/>
    <mergeCell ref="H39:J39"/>
    <mergeCell ref="K39:M39"/>
    <mergeCell ref="N39:P39"/>
    <mergeCell ref="Q39:S39"/>
    <mergeCell ref="T39:V39"/>
    <mergeCell ref="AC40:AE40"/>
    <mergeCell ref="AF40:AH40"/>
    <mergeCell ref="A37:C39"/>
    <mergeCell ref="E37:G37"/>
    <mergeCell ref="H37:J37"/>
    <mergeCell ref="K37:M37"/>
    <mergeCell ref="N37:P37"/>
    <mergeCell ref="Q37:S37"/>
    <mergeCell ref="AM37:AP39"/>
    <mergeCell ref="E38:G38"/>
    <mergeCell ref="H38:J38"/>
    <mergeCell ref="K38:M38"/>
    <mergeCell ref="N38:P38"/>
    <mergeCell ref="Q38:S38"/>
    <mergeCell ref="T38:V38"/>
    <mergeCell ref="W38:Y38"/>
    <mergeCell ref="Z38:AB38"/>
    <mergeCell ref="AC38:AE38"/>
    <mergeCell ref="T37:V37"/>
    <mergeCell ref="W37:Y37"/>
    <mergeCell ref="Z37:AB37"/>
    <mergeCell ref="AC37:AE37"/>
    <mergeCell ref="AF37:AH37"/>
    <mergeCell ref="AI37:AL39"/>
    <mergeCell ref="AF38:AH38"/>
    <mergeCell ref="W39:Y39"/>
    <mergeCell ref="AI34:AL36"/>
    <mergeCell ref="AM34:AP36"/>
    <mergeCell ref="E35:G35"/>
    <mergeCell ref="H35:J35"/>
    <mergeCell ref="K35:M35"/>
    <mergeCell ref="N35:P35"/>
    <mergeCell ref="Q35:S35"/>
    <mergeCell ref="T35:V35"/>
    <mergeCell ref="W35:Y35"/>
    <mergeCell ref="Z35:AB35"/>
    <mergeCell ref="AC35:AE35"/>
    <mergeCell ref="AF35:AH35"/>
    <mergeCell ref="E36:G36"/>
    <mergeCell ref="H36:J36"/>
    <mergeCell ref="K36:M36"/>
    <mergeCell ref="N36:P36"/>
    <mergeCell ref="Q36:S36"/>
    <mergeCell ref="T36:V36"/>
    <mergeCell ref="W36:Y36"/>
    <mergeCell ref="Z36:AB36"/>
    <mergeCell ref="AC36:AE36"/>
    <mergeCell ref="AF36:AH36"/>
    <mergeCell ref="Z33:AB33"/>
    <mergeCell ref="AC33:AE33"/>
    <mergeCell ref="AF33:AH33"/>
    <mergeCell ref="A34:C36"/>
    <mergeCell ref="E34:G34"/>
    <mergeCell ref="H34:J34"/>
    <mergeCell ref="K34:M34"/>
    <mergeCell ref="N34:P34"/>
    <mergeCell ref="Q34:S34"/>
    <mergeCell ref="T34:V34"/>
    <mergeCell ref="W34:Y34"/>
    <mergeCell ref="Z34:AB34"/>
    <mergeCell ref="E33:G33"/>
    <mergeCell ref="H33:J33"/>
    <mergeCell ref="K33:M33"/>
    <mergeCell ref="N33:P33"/>
    <mergeCell ref="Q33:S33"/>
    <mergeCell ref="T33:V33"/>
    <mergeCell ref="AC34:AE34"/>
    <mergeCell ref="AF34:AH34"/>
    <mergeCell ref="A31:C33"/>
    <mergeCell ref="E31:G31"/>
    <mergeCell ref="H31:J31"/>
    <mergeCell ref="K31:M31"/>
    <mergeCell ref="N31:P31"/>
    <mergeCell ref="Q31:S31"/>
    <mergeCell ref="AM31:AP33"/>
    <mergeCell ref="E32:G32"/>
    <mergeCell ref="H32:J32"/>
    <mergeCell ref="K32:M32"/>
    <mergeCell ref="N32:P32"/>
    <mergeCell ref="Q32:S32"/>
    <mergeCell ref="T32:V32"/>
    <mergeCell ref="W32:Y32"/>
    <mergeCell ref="Z32:AB32"/>
    <mergeCell ref="AC32:AE32"/>
    <mergeCell ref="T31:V31"/>
    <mergeCell ref="W31:Y31"/>
    <mergeCell ref="Z31:AB31"/>
    <mergeCell ref="AC31:AE31"/>
    <mergeCell ref="AF31:AH31"/>
    <mergeCell ref="AI31:AL33"/>
    <mergeCell ref="AF32:AH32"/>
    <mergeCell ref="W33:Y33"/>
    <mergeCell ref="AI28:AL30"/>
    <mergeCell ref="AM28:AP30"/>
    <mergeCell ref="E29:G29"/>
    <mergeCell ref="H29:J29"/>
    <mergeCell ref="K29:M29"/>
    <mergeCell ref="N29:P29"/>
    <mergeCell ref="Q29:S29"/>
    <mergeCell ref="T29:V29"/>
    <mergeCell ref="W29:Y29"/>
    <mergeCell ref="Z29:AB29"/>
    <mergeCell ref="AC29:AE29"/>
    <mergeCell ref="AF29:AH29"/>
    <mergeCell ref="E30:G30"/>
    <mergeCell ref="H30:J30"/>
    <mergeCell ref="K30:M30"/>
    <mergeCell ref="N30:P30"/>
    <mergeCell ref="Q30:S30"/>
    <mergeCell ref="T30:V30"/>
    <mergeCell ref="W30:Y30"/>
    <mergeCell ref="Z30:AB30"/>
    <mergeCell ref="AC30:AE30"/>
    <mergeCell ref="AF30:AH30"/>
    <mergeCell ref="Z27:AB27"/>
    <mergeCell ref="AC27:AE27"/>
    <mergeCell ref="AF27:AH27"/>
    <mergeCell ref="A28:C30"/>
    <mergeCell ref="E28:G28"/>
    <mergeCell ref="H28:J28"/>
    <mergeCell ref="K28:M28"/>
    <mergeCell ref="N28:P28"/>
    <mergeCell ref="Q28:S28"/>
    <mergeCell ref="T28:V28"/>
    <mergeCell ref="W28:Y28"/>
    <mergeCell ref="Z28:AB28"/>
    <mergeCell ref="E27:G27"/>
    <mergeCell ref="H27:J27"/>
    <mergeCell ref="K27:M27"/>
    <mergeCell ref="N27:P27"/>
    <mergeCell ref="Q27:S27"/>
    <mergeCell ref="T27:V27"/>
    <mergeCell ref="AC28:AE28"/>
    <mergeCell ref="AF28:AH28"/>
    <mergeCell ref="A25:C27"/>
    <mergeCell ref="E25:G25"/>
    <mergeCell ref="H25:J25"/>
    <mergeCell ref="K25:M25"/>
    <mergeCell ref="N25:P25"/>
    <mergeCell ref="Q25:S25"/>
    <mergeCell ref="AM25:AP27"/>
    <mergeCell ref="E26:G26"/>
    <mergeCell ref="H26:J26"/>
    <mergeCell ref="K26:M26"/>
    <mergeCell ref="N26:P26"/>
    <mergeCell ref="Q26:S26"/>
    <mergeCell ref="T26:V26"/>
    <mergeCell ref="W26:Y26"/>
    <mergeCell ref="Z26:AB26"/>
    <mergeCell ref="AC26:AE26"/>
    <mergeCell ref="T25:V25"/>
    <mergeCell ref="W25:Y25"/>
    <mergeCell ref="Z25:AB25"/>
    <mergeCell ref="AC25:AE25"/>
    <mergeCell ref="AF25:AH25"/>
    <mergeCell ref="AI25:AL27"/>
    <mergeCell ref="AF26:AH26"/>
    <mergeCell ref="W27:Y27"/>
    <mergeCell ref="AI22:AL24"/>
    <mergeCell ref="AM22:AP24"/>
    <mergeCell ref="E23:G23"/>
    <mergeCell ref="H23:J23"/>
    <mergeCell ref="K23:M23"/>
    <mergeCell ref="N23:P23"/>
    <mergeCell ref="Q23:S23"/>
    <mergeCell ref="T23:V23"/>
    <mergeCell ref="W23:Y23"/>
    <mergeCell ref="Z23:AB23"/>
    <mergeCell ref="AC23:AE23"/>
    <mergeCell ref="AF23:AH23"/>
    <mergeCell ref="E24:G24"/>
    <mergeCell ref="H24:J24"/>
    <mergeCell ref="K24:M24"/>
    <mergeCell ref="N24:P24"/>
    <mergeCell ref="Q24:S24"/>
    <mergeCell ref="T24:V24"/>
    <mergeCell ref="W24:Y24"/>
    <mergeCell ref="Z24:AB24"/>
    <mergeCell ref="AC24:AE24"/>
    <mergeCell ref="AF24:AH24"/>
    <mergeCell ref="Z21:AB21"/>
    <mergeCell ref="AC21:AE21"/>
    <mergeCell ref="AF21:AH21"/>
    <mergeCell ref="A22:C24"/>
    <mergeCell ref="E22:G22"/>
    <mergeCell ref="H22:J22"/>
    <mergeCell ref="K22:M22"/>
    <mergeCell ref="N22:P22"/>
    <mergeCell ref="Q22:S22"/>
    <mergeCell ref="T22:V22"/>
    <mergeCell ref="W22:Y22"/>
    <mergeCell ref="Z22:AB22"/>
    <mergeCell ref="E21:G21"/>
    <mergeCell ref="H21:J21"/>
    <mergeCell ref="K21:M21"/>
    <mergeCell ref="N21:P21"/>
    <mergeCell ref="Q21:S21"/>
    <mergeCell ref="T21:V21"/>
    <mergeCell ref="AC22:AE22"/>
    <mergeCell ref="AF22:AH22"/>
    <mergeCell ref="A19:C21"/>
    <mergeCell ref="E19:G19"/>
    <mergeCell ref="H19:J19"/>
    <mergeCell ref="K19:M19"/>
    <mergeCell ref="N19:P19"/>
    <mergeCell ref="Q19:S19"/>
    <mergeCell ref="AM19:AP21"/>
    <mergeCell ref="E20:G20"/>
    <mergeCell ref="H20:J20"/>
    <mergeCell ref="K20:M20"/>
    <mergeCell ref="N20:P20"/>
    <mergeCell ref="Q20:S20"/>
    <mergeCell ref="T20:V20"/>
    <mergeCell ref="W20:Y20"/>
    <mergeCell ref="Z20:AB20"/>
    <mergeCell ref="AC20:AE20"/>
    <mergeCell ref="T19:V19"/>
    <mergeCell ref="W19:Y19"/>
    <mergeCell ref="Z19:AB19"/>
    <mergeCell ref="AC19:AE19"/>
    <mergeCell ref="AF19:AH19"/>
    <mergeCell ref="AI19:AL21"/>
    <mergeCell ref="AF20:AH20"/>
    <mergeCell ref="W21:Y21"/>
    <mergeCell ref="AC16:AE16"/>
    <mergeCell ref="AF16:AH16"/>
    <mergeCell ref="AI16:AL18"/>
    <mergeCell ref="AM16:AP18"/>
    <mergeCell ref="E17:G17"/>
    <mergeCell ref="H17:J17"/>
    <mergeCell ref="K17:M17"/>
    <mergeCell ref="N17:P17"/>
    <mergeCell ref="Q17:S17"/>
    <mergeCell ref="T17:V17"/>
    <mergeCell ref="W17:Y17"/>
    <mergeCell ref="Z17:AB17"/>
    <mergeCell ref="AC17:AE17"/>
    <mergeCell ref="AF17:AH17"/>
    <mergeCell ref="E18:G18"/>
    <mergeCell ref="H18:J18"/>
    <mergeCell ref="K18:M18"/>
    <mergeCell ref="N18:P18"/>
    <mergeCell ref="Q18:S18"/>
    <mergeCell ref="T18:V18"/>
    <mergeCell ref="W18:Y18"/>
    <mergeCell ref="Z18:AB18"/>
    <mergeCell ref="AC18:AE18"/>
    <mergeCell ref="AF18:AH18"/>
    <mergeCell ref="A16:C18"/>
    <mergeCell ref="E16:G16"/>
    <mergeCell ref="H16:J16"/>
    <mergeCell ref="K16:M16"/>
    <mergeCell ref="N16:P16"/>
    <mergeCell ref="Q16:S16"/>
    <mergeCell ref="T16:V16"/>
    <mergeCell ref="W16:Y16"/>
    <mergeCell ref="Z16:AB16"/>
    <mergeCell ref="AM13:AP15"/>
    <mergeCell ref="A14:C14"/>
    <mergeCell ref="E14:P14"/>
    <mergeCell ref="Q14:AB14"/>
    <mergeCell ref="A15:C15"/>
    <mergeCell ref="E15:G15"/>
    <mergeCell ref="H15:J15"/>
    <mergeCell ref="K15:M15"/>
    <mergeCell ref="N15:P15"/>
    <mergeCell ref="Q15:S15"/>
    <mergeCell ref="A13:C13"/>
    <mergeCell ref="D13:D15"/>
    <mergeCell ref="E13:AB13"/>
    <mergeCell ref="AC13:AH14"/>
    <mergeCell ref="AI13:AL15"/>
    <mergeCell ref="T15:V15"/>
    <mergeCell ref="W15:Y15"/>
    <mergeCell ref="Z15:AB15"/>
    <mergeCell ref="AC15:AE15"/>
    <mergeCell ref="AF15:AH15"/>
    <mergeCell ref="A4:K4"/>
    <mergeCell ref="C7:I7"/>
    <mergeCell ref="M7:R7"/>
    <mergeCell ref="S7:T7"/>
    <mergeCell ref="U7:Y7"/>
    <mergeCell ref="C8:D8"/>
    <mergeCell ref="F8:G8"/>
    <mergeCell ref="A1:K2"/>
    <mergeCell ref="A3:K3"/>
    <mergeCell ref="Q1:W1"/>
    <mergeCell ref="Q2:W2"/>
  </mergeCells>
  <pageMargins left="0.23622047244094491" right="0" top="0.59055118110236227" bottom="0" header="0" footer="0"/>
  <pageSetup paperSize="9" scale="70" orientation="portrait" r:id="rId1"/>
  <headerFooter>
    <oddFooter xml:space="preserve">&amp;R&amp;"Gulim,Regular"&amp;9SP-FMD-04-18 Rev.0/Effective. date 4-Nov-2015 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>
                <anchor moveWithCells="1">
                  <from>
                    <xdr:col>22</xdr:col>
                    <xdr:colOff>171450</xdr:colOff>
                    <xdr:row>3</xdr:row>
                    <xdr:rowOff>104775</xdr:rowOff>
                  </from>
                  <to>
                    <xdr:col>24</xdr:col>
                    <xdr:colOff>9525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>
                <anchor moveWithCells="1">
                  <from>
                    <xdr:col>14</xdr:col>
                    <xdr:colOff>161925</xdr:colOff>
                    <xdr:row>3</xdr:row>
                    <xdr:rowOff>85725</xdr:rowOff>
                  </from>
                  <to>
                    <xdr:col>16</xdr:col>
                    <xdr:colOff>38100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>
                <anchor moveWithCells="1">
                  <from>
                    <xdr:col>6</xdr:col>
                    <xdr:colOff>190500</xdr:colOff>
                    <xdr:row>8</xdr:row>
                    <xdr:rowOff>66675</xdr:rowOff>
                  </from>
                  <to>
                    <xdr:col>8</xdr:col>
                    <xdr:colOff>9525</xdr:colOff>
                    <xdr:row>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>
                <anchor moveWithCells="1">
                  <from>
                    <xdr:col>10</xdr:col>
                    <xdr:colOff>190500</xdr:colOff>
                    <xdr:row>8</xdr:row>
                    <xdr:rowOff>95250</xdr:rowOff>
                  </from>
                  <to>
                    <xdr:col>12</xdr:col>
                    <xdr:colOff>47625</xdr:colOff>
                    <xdr:row>9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IV43"/>
  <sheetViews>
    <sheetView view="pageBreakPreview" topLeftCell="A13" zoomScaleNormal="100" zoomScaleSheetLayoutView="100" workbookViewId="0">
      <selection activeCell="S24" sqref="S24"/>
    </sheetView>
  </sheetViews>
  <sheetFormatPr defaultColWidth="9.140625" defaultRowHeight="20.25"/>
  <cols>
    <col min="1" max="14" width="3.7109375" style="6" customWidth="1"/>
    <col min="15" max="28" width="3.42578125" style="6" customWidth="1"/>
    <col min="29" max="31" width="3.7109375" style="6" customWidth="1"/>
    <col min="32" max="256" width="9.140625" style="6"/>
    <col min="257" max="270" width="3.7109375" style="6" customWidth="1"/>
    <col min="271" max="284" width="3.42578125" style="6" customWidth="1"/>
    <col min="285" max="287" width="3.7109375" style="6" customWidth="1"/>
    <col min="288" max="512" width="9.140625" style="6"/>
    <col min="513" max="526" width="3.7109375" style="6" customWidth="1"/>
    <col min="527" max="540" width="3.42578125" style="6" customWidth="1"/>
    <col min="541" max="543" width="3.7109375" style="6" customWidth="1"/>
    <col min="544" max="768" width="9.140625" style="6"/>
    <col min="769" max="782" width="3.7109375" style="6" customWidth="1"/>
    <col min="783" max="796" width="3.42578125" style="6" customWidth="1"/>
    <col min="797" max="799" width="3.7109375" style="6" customWidth="1"/>
    <col min="800" max="1024" width="9.140625" style="6"/>
    <col min="1025" max="1038" width="3.7109375" style="6" customWidth="1"/>
    <col min="1039" max="1052" width="3.42578125" style="6" customWidth="1"/>
    <col min="1053" max="1055" width="3.7109375" style="6" customWidth="1"/>
    <col min="1056" max="1280" width="9.140625" style="6"/>
    <col min="1281" max="1294" width="3.7109375" style="6" customWidth="1"/>
    <col min="1295" max="1308" width="3.42578125" style="6" customWidth="1"/>
    <col min="1309" max="1311" width="3.7109375" style="6" customWidth="1"/>
    <col min="1312" max="1536" width="9.140625" style="6"/>
    <col min="1537" max="1550" width="3.7109375" style="6" customWidth="1"/>
    <col min="1551" max="1564" width="3.42578125" style="6" customWidth="1"/>
    <col min="1565" max="1567" width="3.7109375" style="6" customWidth="1"/>
    <col min="1568" max="1792" width="9.140625" style="6"/>
    <col min="1793" max="1806" width="3.7109375" style="6" customWidth="1"/>
    <col min="1807" max="1820" width="3.42578125" style="6" customWidth="1"/>
    <col min="1821" max="1823" width="3.7109375" style="6" customWidth="1"/>
    <col min="1824" max="2048" width="9.140625" style="6"/>
    <col min="2049" max="2062" width="3.7109375" style="6" customWidth="1"/>
    <col min="2063" max="2076" width="3.42578125" style="6" customWidth="1"/>
    <col min="2077" max="2079" width="3.7109375" style="6" customWidth="1"/>
    <col min="2080" max="2304" width="9.140625" style="6"/>
    <col min="2305" max="2318" width="3.7109375" style="6" customWidth="1"/>
    <col min="2319" max="2332" width="3.42578125" style="6" customWidth="1"/>
    <col min="2333" max="2335" width="3.7109375" style="6" customWidth="1"/>
    <col min="2336" max="2560" width="9.140625" style="6"/>
    <col min="2561" max="2574" width="3.7109375" style="6" customWidth="1"/>
    <col min="2575" max="2588" width="3.42578125" style="6" customWidth="1"/>
    <col min="2589" max="2591" width="3.7109375" style="6" customWidth="1"/>
    <col min="2592" max="2816" width="9.140625" style="6"/>
    <col min="2817" max="2830" width="3.7109375" style="6" customWidth="1"/>
    <col min="2831" max="2844" width="3.42578125" style="6" customWidth="1"/>
    <col min="2845" max="2847" width="3.7109375" style="6" customWidth="1"/>
    <col min="2848" max="3072" width="9.140625" style="6"/>
    <col min="3073" max="3086" width="3.7109375" style="6" customWidth="1"/>
    <col min="3087" max="3100" width="3.42578125" style="6" customWidth="1"/>
    <col min="3101" max="3103" width="3.7109375" style="6" customWidth="1"/>
    <col min="3104" max="3328" width="9.140625" style="6"/>
    <col min="3329" max="3342" width="3.7109375" style="6" customWidth="1"/>
    <col min="3343" max="3356" width="3.42578125" style="6" customWidth="1"/>
    <col min="3357" max="3359" width="3.7109375" style="6" customWidth="1"/>
    <col min="3360" max="3584" width="9.140625" style="6"/>
    <col min="3585" max="3598" width="3.7109375" style="6" customWidth="1"/>
    <col min="3599" max="3612" width="3.42578125" style="6" customWidth="1"/>
    <col min="3613" max="3615" width="3.7109375" style="6" customWidth="1"/>
    <col min="3616" max="3840" width="9.140625" style="6"/>
    <col min="3841" max="3854" width="3.7109375" style="6" customWidth="1"/>
    <col min="3855" max="3868" width="3.42578125" style="6" customWidth="1"/>
    <col min="3869" max="3871" width="3.7109375" style="6" customWidth="1"/>
    <col min="3872" max="4096" width="9.140625" style="6"/>
    <col min="4097" max="4110" width="3.7109375" style="6" customWidth="1"/>
    <col min="4111" max="4124" width="3.42578125" style="6" customWidth="1"/>
    <col min="4125" max="4127" width="3.7109375" style="6" customWidth="1"/>
    <col min="4128" max="4352" width="9.140625" style="6"/>
    <col min="4353" max="4366" width="3.7109375" style="6" customWidth="1"/>
    <col min="4367" max="4380" width="3.42578125" style="6" customWidth="1"/>
    <col min="4381" max="4383" width="3.7109375" style="6" customWidth="1"/>
    <col min="4384" max="4608" width="9.140625" style="6"/>
    <col min="4609" max="4622" width="3.7109375" style="6" customWidth="1"/>
    <col min="4623" max="4636" width="3.42578125" style="6" customWidth="1"/>
    <col min="4637" max="4639" width="3.7109375" style="6" customWidth="1"/>
    <col min="4640" max="4864" width="9.140625" style="6"/>
    <col min="4865" max="4878" width="3.7109375" style="6" customWidth="1"/>
    <col min="4879" max="4892" width="3.42578125" style="6" customWidth="1"/>
    <col min="4893" max="4895" width="3.7109375" style="6" customWidth="1"/>
    <col min="4896" max="5120" width="9.140625" style="6"/>
    <col min="5121" max="5134" width="3.7109375" style="6" customWidth="1"/>
    <col min="5135" max="5148" width="3.42578125" style="6" customWidth="1"/>
    <col min="5149" max="5151" width="3.7109375" style="6" customWidth="1"/>
    <col min="5152" max="5376" width="9.140625" style="6"/>
    <col min="5377" max="5390" width="3.7109375" style="6" customWidth="1"/>
    <col min="5391" max="5404" width="3.42578125" style="6" customWidth="1"/>
    <col min="5405" max="5407" width="3.7109375" style="6" customWidth="1"/>
    <col min="5408" max="5632" width="9.140625" style="6"/>
    <col min="5633" max="5646" width="3.7109375" style="6" customWidth="1"/>
    <col min="5647" max="5660" width="3.42578125" style="6" customWidth="1"/>
    <col min="5661" max="5663" width="3.7109375" style="6" customWidth="1"/>
    <col min="5664" max="5888" width="9.140625" style="6"/>
    <col min="5889" max="5902" width="3.7109375" style="6" customWidth="1"/>
    <col min="5903" max="5916" width="3.42578125" style="6" customWidth="1"/>
    <col min="5917" max="5919" width="3.7109375" style="6" customWidth="1"/>
    <col min="5920" max="6144" width="9.140625" style="6"/>
    <col min="6145" max="6158" width="3.7109375" style="6" customWidth="1"/>
    <col min="6159" max="6172" width="3.42578125" style="6" customWidth="1"/>
    <col min="6173" max="6175" width="3.7109375" style="6" customWidth="1"/>
    <col min="6176" max="6400" width="9.140625" style="6"/>
    <col min="6401" max="6414" width="3.7109375" style="6" customWidth="1"/>
    <col min="6415" max="6428" width="3.42578125" style="6" customWidth="1"/>
    <col min="6429" max="6431" width="3.7109375" style="6" customWidth="1"/>
    <col min="6432" max="6656" width="9.140625" style="6"/>
    <col min="6657" max="6670" width="3.7109375" style="6" customWidth="1"/>
    <col min="6671" max="6684" width="3.42578125" style="6" customWidth="1"/>
    <col min="6685" max="6687" width="3.7109375" style="6" customWidth="1"/>
    <col min="6688" max="6912" width="9.140625" style="6"/>
    <col min="6913" max="6926" width="3.7109375" style="6" customWidth="1"/>
    <col min="6927" max="6940" width="3.42578125" style="6" customWidth="1"/>
    <col min="6941" max="6943" width="3.7109375" style="6" customWidth="1"/>
    <col min="6944" max="7168" width="9.140625" style="6"/>
    <col min="7169" max="7182" width="3.7109375" style="6" customWidth="1"/>
    <col min="7183" max="7196" width="3.42578125" style="6" customWidth="1"/>
    <col min="7197" max="7199" width="3.7109375" style="6" customWidth="1"/>
    <col min="7200" max="7424" width="9.140625" style="6"/>
    <col min="7425" max="7438" width="3.7109375" style="6" customWidth="1"/>
    <col min="7439" max="7452" width="3.42578125" style="6" customWidth="1"/>
    <col min="7453" max="7455" width="3.7109375" style="6" customWidth="1"/>
    <col min="7456" max="7680" width="9.140625" style="6"/>
    <col min="7681" max="7694" width="3.7109375" style="6" customWidth="1"/>
    <col min="7695" max="7708" width="3.42578125" style="6" customWidth="1"/>
    <col min="7709" max="7711" width="3.7109375" style="6" customWidth="1"/>
    <col min="7712" max="7936" width="9.140625" style="6"/>
    <col min="7937" max="7950" width="3.7109375" style="6" customWidth="1"/>
    <col min="7951" max="7964" width="3.42578125" style="6" customWidth="1"/>
    <col min="7965" max="7967" width="3.7109375" style="6" customWidth="1"/>
    <col min="7968" max="8192" width="9.140625" style="6"/>
    <col min="8193" max="8206" width="3.7109375" style="6" customWidth="1"/>
    <col min="8207" max="8220" width="3.42578125" style="6" customWidth="1"/>
    <col min="8221" max="8223" width="3.7109375" style="6" customWidth="1"/>
    <col min="8224" max="8448" width="9.140625" style="6"/>
    <col min="8449" max="8462" width="3.7109375" style="6" customWidth="1"/>
    <col min="8463" max="8476" width="3.42578125" style="6" customWidth="1"/>
    <col min="8477" max="8479" width="3.7109375" style="6" customWidth="1"/>
    <col min="8480" max="8704" width="9.140625" style="6"/>
    <col min="8705" max="8718" width="3.7109375" style="6" customWidth="1"/>
    <col min="8719" max="8732" width="3.42578125" style="6" customWidth="1"/>
    <col min="8733" max="8735" width="3.7109375" style="6" customWidth="1"/>
    <col min="8736" max="8960" width="9.140625" style="6"/>
    <col min="8961" max="8974" width="3.7109375" style="6" customWidth="1"/>
    <col min="8975" max="8988" width="3.42578125" style="6" customWidth="1"/>
    <col min="8989" max="8991" width="3.7109375" style="6" customWidth="1"/>
    <col min="8992" max="9216" width="9.140625" style="6"/>
    <col min="9217" max="9230" width="3.7109375" style="6" customWidth="1"/>
    <col min="9231" max="9244" width="3.42578125" style="6" customWidth="1"/>
    <col min="9245" max="9247" width="3.7109375" style="6" customWidth="1"/>
    <col min="9248" max="9472" width="9.140625" style="6"/>
    <col min="9473" max="9486" width="3.7109375" style="6" customWidth="1"/>
    <col min="9487" max="9500" width="3.42578125" style="6" customWidth="1"/>
    <col min="9501" max="9503" width="3.7109375" style="6" customWidth="1"/>
    <col min="9504" max="9728" width="9.140625" style="6"/>
    <col min="9729" max="9742" width="3.7109375" style="6" customWidth="1"/>
    <col min="9743" max="9756" width="3.42578125" style="6" customWidth="1"/>
    <col min="9757" max="9759" width="3.7109375" style="6" customWidth="1"/>
    <col min="9760" max="9984" width="9.140625" style="6"/>
    <col min="9985" max="9998" width="3.7109375" style="6" customWidth="1"/>
    <col min="9999" max="10012" width="3.42578125" style="6" customWidth="1"/>
    <col min="10013" max="10015" width="3.7109375" style="6" customWidth="1"/>
    <col min="10016" max="10240" width="9.140625" style="6"/>
    <col min="10241" max="10254" width="3.7109375" style="6" customWidth="1"/>
    <col min="10255" max="10268" width="3.42578125" style="6" customWidth="1"/>
    <col min="10269" max="10271" width="3.7109375" style="6" customWidth="1"/>
    <col min="10272" max="10496" width="9.140625" style="6"/>
    <col min="10497" max="10510" width="3.7109375" style="6" customWidth="1"/>
    <col min="10511" max="10524" width="3.42578125" style="6" customWidth="1"/>
    <col min="10525" max="10527" width="3.7109375" style="6" customWidth="1"/>
    <col min="10528" max="10752" width="9.140625" style="6"/>
    <col min="10753" max="10766" width="3.7109375" style="6" customWidth="1"/>
    <col min="10767" max="10780" width="3.42578125" style="6" customWidth="1"/>
    <col min="10781" max="10783" width="3.7109375" style="6" customWidth="1"/>
    <col min="10784" max="11008" width="9.140625" style="6"/>
    <col min="11009" max="11022" width="3.7109375" style="6" customWidth="1"/>
    <col min="11023" max="11036" width="3.42578125" style="6" customWidth="1"/>
    <col min="11037" max="11039" width="3.7109375" style="6" customWidth="1"/>
    <col min="11040" max="11264" width="9.140625" style="6"/>
    <col min="11265" max="11278" width="3.7109375" style="6" customWidth="1"/>
    <col min="11279" max="11292" width="3.42578125" style="6" customWidth="1"/>
    <col min="11293" max="11295" width="3.7109375" style="6" customWidth="1"/>
    <col min="11296" max="11520" width="9.140625" style="6"/>
    <col min="11521" max="11534" width="3.7109375" style="6" customWidth="1"/>
    <col min="11535" max="11548" width="3.42578125" style="6" customWidth="1"/>
    <col min="11549" max="11551" width="3.7109375" style="6" customWidth="1"/>
    <col min="11552" max="11776" width="9.140625" style="6"/>
    <col min="11777" max="11790" width="3.7109375" style="6" customWidth="1"/>
    <col min="11791" max="11804" width="3.42578125" style="6" customWidth="1"/>
    <col min="11805" max="11807" width="3.7109375" style="6" customWidth="1"/>
    <col min="11808" max="12032" width="9.140625" style="6"/>
    <col min="12033" max="12046" width="3.7109375" style="6" customWidth="1"/>
    <col min="12047" max="12060" width="3.42578125" style="6" customWidth="1"/>
    <col min="12061" max="12063" width="3.7109375" style="6" customWidth="1"/>
    <col min="12064" max="12288" width="9.140625" style="6"/>
    <col min="12289" max="12302" width="3.7109375" style="6" customWidth="1"/>
    <col min="12303" max="12316" width="3.42578125" style="6" customWidth="1"/>
    <col min="12317" max="12319" width="3.7109375" style="6" customWidth="1"/>
    <col min="12320" max="12544" width="9.140625" style="6"/>
    <col min="12545" max="12558" width="3.7109375" style="6" customWidth="1"/>
    <col min="12559" max="12572" width="3.42578125" style="6" customWidth="1"/>
    <col min="12573" max="12575" width="3.7109375" style="6" customWidth="1"/>
    <col min="12576" max="12800" width="9.140625" style="6"/>
    <col min="12801" max="12814" width="3.7109375" style="6" customWidth="1"/>
    <col min="12815" max="12828" width="3.42578125" style="6" customWidth="1"/>
    <col min="12829" max="12831" width="3.7109375" style="6" customWidth="1"/>
    <col min="12832" max="13056" width="9.140625" style="6"/>
    <col min="13057" max="13070" width="3.7109375" style="6" customWidth="1"/>
    <col min="13071" max="13084" width="3.42578125" style="6" customWidth="1"/>
    <col min="13085" max="13087" width="3.7109375" style="6" customWidth="1"/>
    <col min="13088" max="13312" width="9.140625" style="6"/>
    <col min="13313" max="13326" width="3.7109375" style="6" customWidth="1"/>
    <col min="13327" max="13340" width="3.42578125" style="6" customWidth="1"/>
    <col min="13341" max="13343" width="3.7109375" style="6" customWidth="1"/>
    <col min="13344" max="13568" width="9.140625" style="6"/>
    <col min="13569" max="13582" width="3.7109375" style="6" customWidth="1"/>
    <col min="13583" max="13596" width="3.42578125" style="6" customWidth="1"/>
    <col min="13597" max="13599" width="3.7109375" style="6" customWidth="1"/>
    <col min="13600" max="13824" width="9.140625" style="6"/>
    <col min="13825" max="13838" width="3.7109375" style="6" customWidth="1"/>
    <col min="13839" max="13852" width="3.42578125" style="6" customWidth="1"/>
    <col min="13853" max="13855" width="3.7109375" style="6" customWidth="1"/>
    <col min="13856" max="14080" width="9.140625" style="6"/>
    <col min="14081" max="14094" width="3.7109375" style="6" customWidth="1"/>
    <col min="14095" max="14108" width="3.42578125" style="6" customWidth="1"/>
    <col min="14109" max="14111" width="3.7109375" style="6" customWidth="1"/>
    <col min="14112" max="14336" width="9.140625" style="6"/>
    <col min="14337" max="14350" width="3.7109375" style="6" customWidth="1"/>
    <col min="14351" max="14364" width="3.42578125" style="6" customWidth="1"/>
    <col min="14365" max="14367" width="3.7109375" style="6" customWidth="1"/>
    <col min="14368" max="14592" width="9.140625" style="6"/>
    <col min="14593" max="14606" width="3.7109375" style="6" customWidth="1"/>
    <col min="14607" max="14620" width="3.42578125" style="6" customWidth="1"/>
    <col min="14621" max="14623" width="3.7109375" style="6" customWidth="1"/>
    <col min="14624" max="14848" width="9.140625" style="6"/>
    <col min="14849" max="14862" width="3.7109375" style="6" customWidth="1"/>
    <col min="14863" max="14876" width="3.42578125" style="6" customWidth="1"/>
    <col min="14877" max="14879" width="3.7109375" style="6" customWidth="1"/>
    <col min="14880" max="15104" width="9.140625" style="6"/>
    <col min="15105" max="15118" width="3.7109375" style="6" customWidth="1"/>
    <col min="15119" max="15132" width="3.42578125" style="6" customWidth="1"/>
    <col min="15133" max="15135" width="3.7109375" style="6" customWidth="1"/>
    <col min="15136" max="15360" width="9.140625" style="6"/>
    <col min="15361" max="15374" width="3.7109375" style="6" customWidth="1"/>
    <col min="15375" max="15388" width="3.42578125" style="6" customWidth="1"/>
    <col min="15389" max="15391" width="3.7109375" style="6" customWidth="1"/>
    <col min="15392" max="15616" width="9.140625" style="6"/>
    <col min="15617" max="15630" width="3.7109375" style="6" customWidth="1"/>
    <col min="15631" max="15644" width="3.42578125" style="6" customWidth="1"/>
    <col min="15645" max="15647" width="3.7109375" style="6" customWidth="1"/>
    <col min="15648" max="15872" width="9.140625" style="6"/>
    <col min="15873" max="15886" width="3.7109375" style="6" customWidth="1"/>
    <col min="15887" max="15900" width="3.42578125" style="6" customWidth="1"/>
    <col min="15901" max="15903" width="3.7109375" style="6" customWidth="1"/>
    <col min="15904" max="16128" width="9.140625" style="6"/>
    <col min="16129" max="16142" width="3.7109375" style="6" customWidth="1"/>
    <col min="16143" max="16156" width="3.42578125" style="6" customWidth="1"/>
    <col min="16157" max="16159" width="3.7109375" style="6" customWidth="1"/>
    <col min="16160" max="16384" width="9.140625" style="6"/>
  </cols>
  <sheetData>
    <row r="1" spans="1:256" ht="12.95" customHeight="1"/>
    <row r="2" spans="1:256" ht="12.95" customHeight="1"/>
    <row r="3" spans="1:256" ht="35.25" customHeight="1">
      <c r="A3" s="341" t="s">
        <v>30</v>
      </c>
      <c r="B3" s="341"/>
      <c r="C3" s="341"/>
      <c r="D3" s="341"/>
      <c r="E3" s="341"/>
      <c r="F3" s="341"/>
      <c r="G3" s="341"/>
      <c r="H3" s="341"/>
      <c r="I3" s="341"/>
      <c r="J3" s="341"/>
      <c r="K3" s="341"/>
      <c r="L3" s="341"/>
      <c r="M3" s="341"/>
      <c r="N3" s="341"/>
      <c r="O3" s="341"/>
      <c r="P3" s="341"/>
      <c r="Q3" s="341"/>
      <c r="R3" s="341"/>
      <c r="S3" s="341"/>
      <c r="T3" s="341"/>
      <c r="U3" s="341"/>
      <c r="V3" s="341"/>
      <c r="W3" s="341"/>
      <c r="X3" s="341"/>
    </row>
    <row r="4" spans="1:256" ht="19.5" customHeight="1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HM4" s="11"/>
      <c r="HN4" s="11"/>
      <c r="HO4" s="11"/>
      <c r="HP4" s="11"/>
      <c r="HQ4" s="11"/>
      <c r="HR4" s="11"/>
      <c r="HS4" s="11"/>
      <c r="HT4" s="11"/>
      <c r="HU4" s="11"/>
      <c r="HV4" s="11"/>
      <c r="HW4" s="11"/>
      <c r="HX4" s="11"/>
      <c r="HY4" s="11"/>
      <c r="HZ4" s="11"/>
      <c r="IA4" s="11"/>
      <c r="IB4" s="11"/>
      <c r="IC4" s="11"/>
      <c r="ID4" s="11"/>
      <c r="IE4" s="11"/>
      <c r="IF4" s="11"/>
      <c r="IG4" s="11"/>
      <c r="IH4" s="11"/>
      <c r="II4" s="11"/>
      <c r="IJ4" s="11"/>
      <c r="IK4" s="11"/>
      <c r="IL4" s="11"/>
      <c r="IM4" s="11"/>
      <c r="IN4" s="11"/>
      <c r="IO4" s="11"/>
      <c r="IP4" s="11"/>
      <c r="IQ4" s="11"/>
      <c r="IR4" s="11"/>
      <c r="IS4" s="11"/>
      <c r="IT4" s="11"/>
      <c r="IU4" s="11"/>
      <c r="IV4" s="11"/>
    </row>
    <row r="5" spans="1:256" ht="24" customHeight="1">
      <c r="A5" s="8"/>
      <c r="B5" s="8"/>
      <c r="C5" s="154" t="s">
        <v>22</v>
      </c>
      <c r="D5" s="154"/>
      <c r="E5" s="155"/>
      <c r="F5" s="154"/>
      <c r="G5" s="155"/>
      <c r="H5" s="155"/>
      <c r="I5" s="156" t="s">
        <v>19</v>
      </c>
      <c r="J5" s="157">
        <f>'Data Record'!P1</f>
        <v>0</v>
      </c>
      <c r="K5" s="158"/>
      <c r="L5" s="158"/>
      <c r="M5" s="157"/>
      <c r="N5" s="157"/>
      <c r="O5" s="157"/>
      <c r="P5" s="157"/>
      <c r="Q5" s="157"/>
      <c r="R5" s="158"/>
      <c r="S5" s="158"/>
      <c r="T5" s="158"/>
      <c r="U5" s="158"/>
      <c r="V5" s="158"/>
      <c r="W5" s="158"/>
      <c r="X5" s="11"/>
      <c r="Y5" s="159" t="s">
        <v>90</v>
      </c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  <c r="IU5" s="11"/>
      <c r="IV5" s="11"/>
    </row>
    <row r="6" spans="1:256" ht="24" customHeight="1">
      <c r="A6" s="8"/>
      <c r="B6" s="8"/>
      <c r="C6" s="155"/>
      <c r="D6" s="155"/>
      <c r="E6" s="155"/>
      <c r="F6" s="154"/>
      <c r="G6" s="160"/>
      <c r="H6" s="160"/>
      <c r="I6" s="154"/>
      <c r="J6" s="157"/>
      <c r="K6" s="158"/>
      <c r="L6" s="158"/>
      <c r="M6" s="157"/>
      <c r="N6" s="157"/>
      <c r="O6" s="157"/>
      <c r="P6" s="157"/>
      <c r="Q6" s="157"/>
      <c r="R6" s="158"/>
      <c r="S6" s="158"/>
      <c r="T6" s="158"/>
      <c r="U6" s="158"/>
      <c r="V6" s="158"/>
      <c r="W6" s="158"/>
      <c r="X6" s="158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  <c r="IN6" s="11"/>
      <c r="IO6" s="11"/>
      <c r="IP6" s="11"/>
      <c r="IQ6" s="11"/>
      <c r="IR6" s="11"/>
      <c r="IS6" s="11"/>
      <c r="IT6" s="11"/>
      <c r="IU6" s="11"/>
      <c r="IV6" s="11"/>
    </row>
    <row r="7" spans="1:256" ht="24" customHeight="1">
      <c r="A7" s="8"/>
      <c r="B7" s="8"/>
      <c r="C7" s="161" t="s">
        <v>1</v>
      </c>
      <c r="D7" s="161"/>
      <c r="E7" s="155"/>
      <c r="F7" s="155"/>
      <c r="G7" s="155"/>
      <c r="H7" s="155"/>
      <c r="I7" s="156" t="s">
        <v>19</v>
      </c>
      <c r="J7" s="162"/>
      <c r="K7" s="158"/>
      <c r="L7" s="158"/>
      <c r="M7" s="163"/>
      <c r="N7" s="163"/>
      <c r="O7" s="163"/>
      <c r="P7" s="163"/>
      <c r="Q7" s="163"/>
      <c r="R7" s="163"/>
      <c r="S7" s="163"/>
      <c r="T7" s="163"/>
      <c r="U7" s="163"/>
      <c r="V7" s="164"/>
      <c r="W7" s="164"/>
      <c r="X7" s="164"/>
      <c r="Y7" s="13"/>
      <c r="Z7" s="13"/>
      <c r="AA7" s="13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</row>
    <row r="8" spans="1:256" ht="24" customHeight="1">
      <c r="A8" s="8"/>
      <c r="B8" s="8"/>
      <c r="C8" s="155"/>
      <c r="D8" s="161"/>
      <c r="E8" s="161"/>
      <c r="F8" s="155"/>
      <c r="G8" s="155"/>
      <c r="H8" s="155"/>
      <c r="I8" s="156"/>
      <c r="J8" s="165"/>
      <c r="K8" s="158"/>
      <c r="L8" s="162"/>
      <c r="M8" s="166"/>
      <c r="N8" s="166"/>
      <c r="O8" s="163"/>
      <c r="P8" s="163"/>
      <c r="Q8" s="163"/>
      <c r="R8" s="163"/>
      <c r="S8" s="163"/>
      <c r="T8" s="163"/>
      <c r="U8" s="163"/>
      <c r="V8" s="163"/>
      <c r="W8" s="164"/>
      <c r="X8" s="164"/>
      <c r="Y8" s="12"/>
      <c r="Z8" s="12"/>
      <c r="AA8" s="12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  <c r="HR8" s="11"/>
      <c r="HS8" s="11"/>
      <c r="HT8" s="11"/>
      <c r="HU8" s="11"/>
      <c r="HV8" s="11"/>
      <c r="HW8" s="11"/>
      <c r="HX8" s="11"/>
      <c r="HY8" s="11"/>
      <c r="HZ8" s="11"/>
      <c r="IA8" s="11"/>
      <c r="IB8" s="11"/>
      <c r="IC8" s="11"/>
      <c r="ID8" s="11"/>
      <c r="IE8" s="11"/>
      <c r="IF8" s="11"/>
      <c r="IG8" s="11"/>
      <c r="IH8" s="11"/>
      <c r="II8" s="11"/>
      <c r="IJ8" s="11"/>
      <c r="IK8" s="11"/>
      <c r="IL8" s="11"/>
      <c r="IM8" s="11"/>
      <c r="IN8" s="11"/>
      <c r="IO8" s="11"/>
      <c r="IP8" s="11"/>
      <c r="IQ8" s="11"/>
      <c r="IR8" s="11"/>
      <c r="IS8" s="11"/>
      <c r="IT8" s="11"/>
      <c r="IU8" s="11"/>
      <c r="IV8" s="11"/>
    </row>
    <row r="9" spans="1:256" ht="24" customHeight="1">
      <c r="A9" s="8"/>
      <c r="B9" s="8"/>
      <c r="C9" s="28"/>
      <c r="D9" s="125"/>
      <c r="E9" s="125"/>
      <c r="F9" s="28"/>
      <c r="G9" s="28"/>
      <c r="H9" s="28"/>
      <c r="I9" s="28"/>
      <c r="J9" s="24"/>
      <c r="K9" s="11"/>
      <c r="L9" s="24"/>
      <c r="M9" s="127"/>
      <c r="N9" s="127"/>
      <c r="O9" s="25"/>
      <c r="P9" s="25"/>
      <c r="Q9" s="25"/>
      <c r="R9" s="25"/>
      <c r="S9" s="25"/>
      <c r="T9" s="25"/>
      <c r="U9" s="25"/>
      <c r="V9" s="25"/>
      <c r="W9" s="26"/>
      <c r="X9" s="12"/>
      <c r="Y9" s="12"/>
      <c r="Z9" s="12"/>
      <c r="AA9" s="12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  <c r="HM9" s="11"/>
      <c r="HN9" s="11"/>
      <c r="HO9" s="11"/>
      <c r="HP9" s="11"/>
      <c r="HQ9" s="11"/>
      <c r="HR9" s="11"/>
      <c r="HS9" s="11"/>
      <c r="HT9" s="11"/>
      <c r="HU9" s="11"/>
      <c r="HV9" s="11"/>
      <c r="HW9" s="11"/>
      <c r="HX9" s="11"/>
      <c r="HY9" s="11"/>
      <c r="HZ9" s="11"/>
      <c r="IA9" s="11"/>
      <c r="IB9" s="11"/>
      <c r="IC9" s="11"/>
      <c r="ID9" s="11"/>
      <c r="IE9" s="11"/>
      <c r="IF9" s="11"/>
      <c r="IG9" s="11"/>
      <c r="IH9" s="11"/>
      <c r="II9" s="11"/>
      <c r="IJ9" s="11"/>
      <c r="IK9" s="11"/>
      <c r="IL9" s="11"/>
      <c r="IM9" s="11"/>
      <c r="IN9" s="11"/>
      <c r="IO9" s="11"/>
      <c r="IP9" s="11"/>
      <c r="IQ9" s="11"/>
      <c r="IR9" s="11"/>
      <c r="IS9" s="11"/>
      <c r="IT9" s="11"/>
      <c r="IU9" s="11"/>
      <c r="IV9" s="11"/>
    </row>
    <row r="10" spans="1:256" ht="15" customHeight="1">
      <c r="A10" s="9"/>
      <c r="B10" s="9"/>
      <c r="C10" s="128"/>
      <c r="D10" s="128"/>
      <c r="E10" s="128"/>
      <c r="F10" s="128"/>
      <c r="G10" s="128"/>
      <c r="H10" s="129"/>
      <c r="I10" s="128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130"/>
      <c r="V10" s="130"/>
      <c r="W10" s="22"/>
      <c r="X10" s="167"/>
      <c r="Y10" s="168"/>
      <c r="Z10" s="15"/>
      <c r="AA10" s="15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  <c r="II10" s="13"/>
      <c r="IJ10" s="13"/>
      <c r="IK10" s="13"/>
      <c r="IL10" s="13"/>
      <c r="IM10" s="13"/>
      <c r="IN10" s="13"/>
      <c r="IO10" s="13"/>
      <c r="IP10" s="13"/>
      <c r="IQ10" s="13"/>
      <c r="IR10" s="13"/>
      <c r="IS10" s="13"/>
      <c r="IT10" s="13"/>
      <c r="IU10" s="13"/>
      <c r="IV10" s="13"/>
    </row>
    <row r="11" spans="1:256" ht="15" customHeight="1">
      <c r="A11" s="8"/>
      <c r="B11" s="8"/>
      <c r="C11" s="125"/>
      <c r="D11" s="125"/>
      <c r="E11" s="125"/>
      <c r="F11" s="125"/>
      <c r="G11" s="125"/>
      <c r="H11" s="131"/>
      <c r="I11" s="132"/>
      <c r="J11" s="26"/>
      <c r="K11" s="127"/>
      <c r="L11" s="25"/>
      <c r="M11" s="25"/>
      <c r="N11" s="25"/>
      <c r="O11" s="25"/>
      <c r="P11" s="25"/>
      <c r="Q11" s="25"/>
      <c r="R11" s="25"/>
      <c r="S11" s="25"/>
      <c r="T11" s="25"/>
      <c r="U11" s="26"/>
      <c r="V11" s="26"/>
      <c r="W11" s="23"/>
      <c r="X11" s="11"/>
      <c r="Y11" s="14"/>
      <c r="Z11" s="14"/>
      <c r="AA11" s="14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  <c r="GP11" s="11"/>
      <c r="GQ11" s="11"/>
      <c r="GR11" s="11"/>
      <c r="GS11" s="11"/>
      <c r="GT11" s="11"/>
      <c r="GU11" s="11"/>
      <c r="GV11" s="11"/>
      <c r="GW11" s="11"/>
      <c r="GX11" s="11"/>
      <c r="GY11" s="11"/>
      <c r="GZ11" s="11"/>
      <c r="HA11" s="11"/>
      <c r="HB11" s="11"/>
      <c r="HC11" s="11"/>
      <c r="HD11" s="11"/>
      <c r="HE11" s="11"/>
      <c r="HF11" s="11"/>
      <c r="HG11" s="11"/>
      <c r="HH11" s="11"/>
      <c r="HI11" s="11"/>
      <c r="HJ11" s="11"/>
      <c r="HK11" s="11"/>
      <c r="HL11" s="11"/>
      <c r="HM11" s="11"/>
      <c r="HN11" s="11"/>
      <c r="HO11" s="11"/>
      <c r="HP11" s="11"/>
      <c r="HQ11" s="11"/>
      <c r="HR11" s="11"/>
      <c r="HS11" s="11"/>
      <c r="HT11" s="11"/>
      <c r="HU11" s="11"/>
      <c r="HV11" s="11"/>
      <c r="HW11" s="11"/>
      <c r="HX11" s="11"/>
      <c r="HY11" s="11"/>
      <c r="HZ11" s="11"/>
      <c r="IA11" s="11"/>
      <c r="IB11" s="11"/>
      <c r="IC11" s="11"/>
      <c r="ID11" s="11"/>
      <c r="IE11" s="11"/>
      <c r="IF11" s="11"/>
      <c r="IG11" s="11"/>
      <c r="IH11" s="11"/>
      <c r="II11" s="11"/>
      <c r="IJ11" s="11"/>
      <c r="IK11" s="11"/>
      <c r="IL11" s="11"/>
      <c r="IM11" s="11"/>
      <c r="IN11" s="11"/>
      <c r="IO11" s="11"/>
      <c r="IP11" s="11"/>
      <c r="IQ11" s="11"/>
      <c r="IR11" s="11"/>
      <c r="IS11" s="11"/>
      <c r="IT11" s="11"/>
      <c r="IU11" s="11"/>
      <c r="IV11" s="11"/>
    </row>
    <row r="12" spans="1:256" ht="24" customHeight="1">
      <c r="A12" s="8"/>
      <c r="B12" s="8"/>
      <c r="C12" s="161" t="s">
        <v>20</v>
      </c>
      <c r="D12" s="125"/>
      <c r="E12" s="125"/>
      <c r="F12" s="125"/>
      <c r="G12" s="28"/>
      <c r="H12" s="28"/>
      <c r="I12" s="131" t="s">
        <v>19</v>
      </c>
      <c r="J12" s="162">
        <f>'Data Record'!F6</f>
        <v>0</v>
      </c>
      <c r="K12" s="158"/>
      <c r="L12" s="162"/>
      <c r="M12" s="20"/>
      <c r="N12" s="20"/>
      <c r="O12" s="11"/>
      <c r="P12" s="20"/>
      <c r="Q12" s="24"/>
      <c r="R12" s="24"/>
      <c r="S12" s="24"/>
      <c r="T12" s="24"/>
      <c r="U12" s="24"/>
      <c r="V12" s="24"/>
      <c r="W12" s="24"/>
      <c r="X12" s="16"/>
      <c r="Y12" s="16"/>
      <c r="Z12" s="16"/>
      <c r="AA12" s="16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  <c r="HM12" s="11"/>
      <c r="HN12" s="11"/>
      <c r="HO12" s="11"/>
      <c r="HP12" s="11"/>
      <c r="HQ12" s="11"/>
      <c r="HR12" s="11"/>
      <c r="HS12" s="11"/>
      <c r="HT12" s="11"/>
      <c r="HU12" s="11"/>
      <c r="HV12" s="11"/>
      <c r="HW12" s="11"/>
      <c r="HX12" s="11"/>
      <c r="HY12" s="11"/>
      <c r="HZ12" s="11"/>
      <c r="IA12" s="11"/>
      <c r="IB12" s="11"/>
      <c r="IC12" s="11"/>
      <c r="ID12" s="11"/>
      <c r="IE12" s="11"/>
      <c r="IF12" s="11"/>
      <c r="IG12" s="11"/>
      <c r="IH12" s="11"/>
      <c r="II12" s="11"/>
      <c r="IJ12" s="11"/>
      <c r="IK12" s="11"/>
      <c r="IL12" s="11"/>
      <c r="IM12" s="11"/>
      <c r="IN12" s="11"/>
      <c r="IO12" s="11"/>
      <c r="IP12" s="11"/>
      <c r="IQ12" s="11"/>
      <c r="IR12" s="11"/>
      <c r="IS12" s="11"/>
      <c r="IT12" s="11"/>
      <c r="IU12" s="11"/>
      <c r="IV12" s="11"/>
    </row>
    <row r="13" spans="1:256" ht="24" customHeight="1">
      <c r="A13" s="8"/>
      <c r="B13" s="8"/>
      <c r="C13" s="169" t="s">
        <v>3</v>
      </c>
      <c r="D13" s="125"/>
      <c r="E13" s="125"/>
      <c r="F13" s="125"/>
      <c r="G13" s="28"/>
      <c r="H13" s="28"/>
      <c r="I13" s="131" t="s">
        <v>19</v>
      </c>
      <c r="J13" s="162" t="str">
        <f>'Data Record'!T6</f>
        <v>N/A</v>
      </c>
      <c r="K13" s="158"/>
      <c r="L13" s="162"/>
      <c r="M13" s="20"/>
      <c r="N13" s="20"/>
      <c r="O13" s="11"/>
      <c r="P13" s="20"/>
      <c r="Q13" s="24"/>
      <c r="R13" s="24"/>
      <c r="S13" s="20"/>
      <c r="T13" s="20"/>
      <c r="U13" s="20"/>
      <c r="V13" s="20"/>
      <c r="W13" s="20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  <c r="GP13" s="11"/>
      <c r="GQ13" s="11"/>
      <c r="GR13" s="11"/>
      <c r="GS13" s="11"/>
      <c r="GT13" s="11"/>
      <c r="GU13" s="11"/>
      <c r="GV13" s="11"/>
      <c r="GW13" s="11"/>
      <c r="GX13" s="11"/>
      <c r="GY13" s="11"/>
      <c r="GZ13" s="11"/>
      <c r="HA13" s="11"/>
      <c r="HB13" s="11"/>
      <c r="HC13" s="11"/>
      <c r="HD13" s="11"/>
      <c r="HE13" s="11"/>
      <c r="HF13" s="11"/>
      <c r="HG13" s="11"/>
      <c r="HH13" s="11"/>
      <c r="HI13" s="11"/>
      <c r="HJ13" s="11"/>
      <c r="HK13" s="11"/>
      <c r="HL13" s="11"/>
      <c r="HM13" s="11"/>
      <c r="HN13" s="11"/>
      <c r="HO13" s="11"/>
      <c r="HP13" s="11"/>
      <c r="HQ13" s="11"/>
      <c r="HR13" s="11"/>
      <c r="HS13" s="11"/>
      <c r="HT13" s="11"/>
      <c r="HU13" s="11"/>
      <c r="HV13" s="11"/>
      <c r="HW13" s="11"/>
      <c r="HX13" s="11"/>
      <c r="HY13" s="11"/>
      <c r="HZ13" s="11"/>
      <c r="IA13" s="11"/>
      <c r="IB13" s="11"/>
      <c r="IC13" s="11"/>
      <c r="ID13" s="11"/>
      <c r="IE13" s="11"/>
      <c r="IF13" s="11"/>
      <c r="IG13" s="11"/>
      <c r="IH13" s="11"/>
      <c r="II13" s="11"/>
      <c r="IJ13" s="11"/>
      <c r="IK13" s="11"/>
      <c r="IL13" s="11"/>
      <c r="IM13" s="11"/>
      <c r="IN13" s="11"/>
      <c r="IO13" s="11"/>
      <c r="IP13" s="11"/>
      <c r="IQ13" s="11"/>
      <c r="IR13" s="11"/>
      <c r="IS13" s="11"/>
      <c r="IT13" s="11"/>
      <c r="IU13" s="11"/>
      <c r="IV13" s="11"/>
    </row>
    <row r="14" spans="1:256" ht="24" customHeight="1">
      <c r="A14" s="8"/>
      <c r="B14" s="8"/>
      <c r="C14" s="161" t="s">
        <v>4</v>
      </c>
      <c r="D14" s="125"/>
      <c r="E14" s="125"/>
      <c r="F14" s="125"/>
      <c r="G14" s="28"/>
      <c r="H14" s="28"/>
      <c r="I14" s="131" t="s">
        <v>19</v>
      </c>
      <c r="J14" s="170" t="str">
        <f>'Data Record'!C7</f>
        <v>N/A</v>
      </c>
      <c r="K14" s="162"/>
      <c r="L14" s="162"/>
      <c r="M14" s="20"/>
      <c r="N14" s="20"/>
      <c r="O14" s="11"/>
      <c r="P14" s="20"/>
      <c r="Q14" s="24"/>
      <c r="R14" s="24"/>
      <c r="S14" s="24"/>
      <c r="T14" s="24"/>
      <c r="U14" s="24"/>
      <c r="V14" s="125"/>
      <c r="W14" s="20"/>
      <c r="X14" s="16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  <c r="GX14" s="11"/>
      <c r="GY14" s="11"/>
      <c r="GZ14" s="11"/>
      <c r="HA14" s="11"/>
      <c r="HB14" s="11"/>
      <c r="HC14" s="11"/>
      <c r="HD14" s="11"/>
      <c r="HE14" s="11"/>
      <c r="HF14" s="11"/>
      <c r="HG14" s="11"/>
      <c r="HH14" s="11"/>
      <c r="HI14" s="11"/>
      <c r="HJ14" s="11"/>
      <c r="HK14" s="11"/>
      <c r="HL14" s="11"/>
      <c r="HM14" s="11"/>
      <c r="HN14" s="11"/>
      <c r="HO14" s="11"/>
      <c r="HP14" s="11"/>
      <c r="HQ14" s="11"/>
      <c r="HR14" s="11"/>
      <c r="HS14" s="11"/>
      <c r="HT14" s="11"/>
      <c r="HU14" s="11"/>
      <c r="HV14" s="11"/>
      <c r="HW14" s="11"/>
      <c r="HX14" s="11"/>
      <c r="HY14" s="11"/>
      <c r="HZ14" s="11"/>
      <c r="IA14" s="11"/>
      <c r="IB14" s="11"/>
      <c r="IC14" s="11"/>
      <c r="ID14" s="11"/>
      <c r="IE14" s="11"/>
      <c r="IF14" s="11"/>
      <c r="IG14" s="11"/>
      <c r="IH14" s="11"/>
      <c r="II14" s="11"/>
      <c r="IJ14" s="11"/>
      <c r="IK14" s="11"/>
      <c r="IL14" s="11"/>
      <c r="IM14" s="11"/>
      <c r="IN14" s="11"/>
      <c r="IO14" s="11"/>
      <c r="IP14" s="11"/>
      <c r="IQ14" s="11"/>
      <c r="IR14" s="11"/>
      <c r="IS14" s="11"/>
      <c r="IT14" s="11"/>
      <c r="IU14" s="11"/>
      <c r="IV14" s="11"/>
    </row>
    <row r="15" spans="1:256" ht="24" customHeight="1">
      <c r="A15" s="8"/>
      <c r="B15" s="8"/>
      <c r="C15" s="161" t="s">
        <v>21</v>
      </c>
      <c r="D15" s="125"/>
      <c r="E15" s="125"/>
      <c r="F15" s="125"/>
      <c r="G15" s="28"/>
      <c r="H15" s="28"/>
      <c r="I15" s="131" t="s">
        <v>19</v>
      </c>
      <c r="J15" s="342">
        <f>'Data Record'!M7</f>
        <v>123</v>
      </c>
      <c r="K15" s="342"/>
      <c r="L15" s="342"/>
      <c r="M15" s="171"/>
      <c r="N15" s="171"/>
      <c r="O15" s="11"/>
      <c r="P15" s="20"/>
      <c r="Q15" s="20"/>
      <c r="R15" s="24"/>
      <c r="S15" s="20"/>
      <c r="T15" s="20"/>
      <c r="U15" s="20"/>
      <c r="V15" s="20"/>
      <c r="W15" s="20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  <c r="GP15" s="11"/>
      <c r="GQ15" s="11"/>
      <c r="GR15" s="11"/>
      <c r="GS15" s="11"/>
      <c r="GT15" s="11"/>
      <c r="GU15" s="11"/>
      <c r="GV15" s="11"/>
      <c r="GW15" s="11"/>
      <c r="GX15" s="11"/>
      <c r="GY15" s="11"/>
      <c r="GZ15" s="11"/>
      <c r="HA15" s="11"/>
      <c r="HB15" s="11"/>
      <c r="HC15" s="11"/>
      <c r="HD15" s="11"/>
      <c r="HE15" s="11"/>
      <c r="HF15" s="11"/>
      <c r="HG15" s="11"/>
      <c r="HH15" s="11"/>
      <c r="HI15" s="11"/>
      <c r="HJ15" s="11"/>
      <c r="HK15" s="11"/>
      <c r="HL15" s="11"/>
      <c r="HM15" s="11"/>
      <c r="HN15" s="11"/>
      <c r="HO15" s="11"/>
      <c r="HP15" s="11"/>
      <c r="HQ15" s="11"/>
      <c r="HR15" s="11"/>
      <c r="HS15" s="11"/>
      <c r="HT15" s="11"/>
      <c r="HU15" s="11"/>
      <c r="HV15" s="11"/>
      <c r="HW15" s="11"/>
      <c r="HX15" s="11"/>
      <c r="HY15" s="11"/>
      <c r="HZ15" s="11"/>
      <c r="IA15" s="11"/>
      <c r="IB15" s="11"/>
      <c r="IC15" s="11"/>
      <c r="ID15" s="11"/>
      <c r="IE15" s="11"/>
      <c r="IF15" s="11"/>
      <c r="IG15" s="11"/>
      <c r="IH15" s="11"/>
      <c r="II15" s="11"/>
      <c r="IJ15" s="11"/>
      <c r="IK15" s="11"/>
      <c r="IL15" s="11"/>
      <c r="IM15" s="11"/>
      <c r="IN15" s="11"/>
      <c r="IO15" s="11"/>
      <c r="IP15" s="11"/>
      <c r="IQ15" s="11"/>
      <c r="IR15" s="11"/>
      <c r="IS15" s="11"/>
      <c r="IT15" s="11"/>
      <c r="IU15" s="11"/>
      <c r="IV15" s="11"/>
    </row>
    <row r="16" spans="1:256" ht="24" customHeight="1">
      <c r="A16" s="8"/>
      <c r="B16" s="8"/>
      <c r="C16" s="161" t="s">
        <v>27</v>
      </c>
      <c r="D16" s="125"/>
      <c r="E16" s="125"/>
      <c r="F16" s="125"/>
      <c r="G16" s="28"/>
      <c r="H16" s="28"/>
      <c r="I16" s="131" t="s">
        <v>19</v>
      </c>
      <c r="J16" s="172">
        <f>'Data Record'!U7</f>
        <v>456</v>
      </c>
      <c r="K16" s="162"/>
      <c r="L16" s="173"/>
      <c r="M16" s="20"/>
      <c r="N16" s="20"/>
      <c r="O16" s="11"/>
      <c r="P16" s="20"/>
      <c r="Q16" s="20"/>
      <c r="R16" s="24"/>
      <c r="S16" s="24"/>
      <c r="T16" s="24"/>
      <c r="U16" s="24"/>
      <c r="V16" s="27"/>
      <c r="W16" s="20"/>
      <c r="X16" s="16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  <c r="HS16" s="11"/>
      <c r="HT16" s="11"/>
      <c r="HU16" s="11"/>
      <c r="HV16" s="11"/>
      <c r="HW16" s="11"/>
      <c r="HX16" s="11"/>
      <c r="HY16" s="11"/>
      <c r="HZ16" s="11"/>
      <c r="IA16" s="11"/>
      <c r="IB16" s="11"/>
      <c r="IC16" s="11"/>
      <c r="ID16" s="11"/>
      <c r="IE16" s="11"/>
      <c r="IF16" s="11"/>
      <c r="IG16" s="11"/>
      <c r="IH16" s="11"/>
      <c r="II16" s="11"/>
      <c r="IJ16" s="11"/>
      <c r="IK16" s="11"/>
      <c r="IL16" s="11"/>
      <c r="IM16" s="11"/>
      <c r="IN16" s="11"/>
      <c r="IO16" s="11"/>
      <c r="IP16" s="11"/>
      <c r="IQ16" s="11"/>
      <c r="IR16" s="11"/>
      <c r="IS16" s="11"/>
      <c r="IT16" s="11"/>
      <c r="IU16" s="11"/>
      <c r="IV16" s="11"/>
    </row>
    <row r="17" spans="1:256" ht="18.75" customHeight="1">
      <c r="A17" s="8"/>
      <c r="B17" s="8"/>
      <c r="C17" s="125"/>
      <c r="D17" s="125"/>
      <c r="E17" s="125"/>
      <c r="F17" s="125"/>
      <c r="G17" s="28"/>
      <c r="H17" s="28"/>
      <c r="I17" s="27"/>
      <c r="J17" s="144"/>
      <c r="K17" s="20"/>
      <c r="L17" s="20"/>
      <c r="M17" s="24"/>
      <c r="N17" s="24"/>
      <c r="O17" s="11"/>
      <c r="P17" s="20"/>
      <c r="Q17" s="24"/>
      <c r="R17" s="24"/>
      <c r="S17" s="24"/>
      <c r="T17" s="27"/>
      <c r="U17" s="20"/>
      <c r="V17" s="24"/>
      <c r="W17" s="20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  <c r="HT17" s="11"/>
      <c r="HU17" s="11"/>
      <c r="HV17" s="11"/>
      <c r="HW17" s="11"/>
      <c r="HX17" s="11"/>
      <c r="HY17" s="11"/>
      <c r="HZ17" s="11"/>
      <c r="IA17" s="11"/>
      <c r="IB17" s="11"/>
      <c r="IC17" s="11"/>
      <c r="ID17" s="11"/>
      <c r="IE17" s="11"/>
      <c r="IF17" s="11"/>
      <c r="IG17" s="11"/>
      <c r="IH17" s="11"/>
      <c r="II17" s="11"/>
      <c r="IJ17" s="11"/>
      <c r="IK17" s="11"/>
      <c r="IL17" s="11"/>
      <c r="IM17" s="11"/>
      <c r="IN17" s="11"/>
      <c r="IO17" s="11"/>
      <c r="IP17" s="11"/>
      <c r="IQ17" s="11"/>
      <c r="IR17" s="11"/>
      <c r="IS17" s="11"/>
      <c r="IT17" s="11"/>
      <c r="IU17" s="11"/>
      <c r="IV17" s="11"/>
    </row>
    <row r="18" spans="1:256" ht="24" customHeight="1">
      <c r="A18" s="8"/>
      <c r="B18" s="8"/>
      <c r="C18" s="161" t="s">
        <v>7</v>
      </c>
      <c r="D18" s="161"/>
      <c r="E18" s="125"/>
      <c r="F18" s="125"/>
      <c r="G18" s="125"/>
      <c r="H18" s="125"/>
      <c r="I18" s="143"/>
      <c r="J18" s="24"/>
      <c r="K18" s="24"/>
      <c r="L18" s="28"/>
      <c r="M18" s="174"/>
      <c r="N18" s="174"/>
      <c r="O18" s="11"/>
      <c r="P18" s="11"/>
      <c r="Q18" s="11"/>
      <c r="R18" s="11"/>
      <c r="S18" s="11"/>
      <c r="T18" s="11"/>
      <c r="U18" s="11"/>
      <c r="V18" s="11"/>
      <c r="W18" s="20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11"/>
      <c r="HC18" s="11"/>
      <c r="HD18" s="11"/>
      <c r="HE18" s="11"/>
      <c r="HF18" s="11"/>
      <c r="HG18" s="11"/>
      <c r="HH18" s="11"/>
      <c r="HI18" s="11"/>
      <c r="HJ18" s="11"/>
      <c r="HK18" s="11"/>
      <c r="HL18" s="11"/>
      <c r="HM18" s="11"/>
      <c r="HN18" s="11"/>
      <c r="HO18" s="11"/>
      <c r="HP18" s="11"/>
      <c r="HQ18" s="11"/>
      <c r="HR18" s="11"/>
      <c r="HS18" s="11"/>
      <c r="HT18" s="11"/>
      <c r="HU18" s="11"/>
      <c r="HV18" s="11"/>
      <c r="HW18" s="11"/>
      <c r="HX18" s="11"/>
      <c r="HY18" s="11"/>
      <c r="HZ18" s="11"/>
      <c r="IA18" s="11"/>
      <c r="IB18" s="11"/>
      <c r="IC18" s="11"/>
      <c r="ID18" s="11"/>
      <c r="IE18" s="11"/>
      <c r="IF18" s="11"/>
      <c r="IG18" s="11"/>
      <c r="IH18" s="11"/>
      <c r="II18" s="11"/>
      <c r="IJ18" s="11"/>
      <c r="IK18" s="11"/>
      <c r="IL18" s="11"/>
      <c r="IM18" s="11"/>
      <c r="IN18" s="11"/>
      <c r="IO18" s="11"/>
      <c r="IP18" s="11"/>
      <c r="IQ18" s="11"/>
      <c r="IR18" s="11"/>
      <c r="IS18" s="11"/>
      <c r="IT18" s="11"/>
      <c r="IU18" s="11"/>
      <c r="IV18" s="11"/>
    </row>
    <row r="19" spans="1:256" ht="24" customHeight="1">
      <c r="A19" s="8"/>
      <c r="B19" s="8"/>
      <c r="C19" s="161" t="s">
        <v>8</v>
      </c>
      <c r="D19" s="161"/>
      <c r="E19" s="125"/>
      <c r="F19" s="125"/>
      <c r="G19" s="28"/>
      <c r="H19" s="28"/>
      <c r="I19" s="123" t="s">
        <v>19</v>
      </c>
      <c r="J19" s="175" t="s">
        <v>91</v>
      </c>
      <c r="K19" s="158"/>
      <c r="L19" s="158"/>
      <c r="M19" s="174"/>
      <c r="N19" s="11"/>
      <c r="O19" s="169" t="s">
        <v>5</v>
      </c>
      <c r="P19" s="11"/>
      <c r="Q19" s="28"/>
      <c r="R19" s="134"/>
      <c r="S19" s="28"/>
      <c r="T19" s="11"/>
      <c r="U19" s="11"/>
      <c r="V19" s="131" t="s">
        <v>19</v>
      </c>
      <c r="W19" s="343">
        <f>'Data Record'!P2</f>
        <v>0</v>
      </c>
      <c r="X19" s="343"/>
      <c r="Y19" s="343"/>
      <c r="Z19" s="176"/>
      <c r="AA19" s="176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11"/>
      <c r="HI19" s="11"/>
      <c r="HJ19" s="11"/>
      <c r="HK19" s="11"/>
      <c r="HL19" s="11"/>
      <c r="HM19" s="11"/>
      <c r="HN19" s="11"/>
      <c r="HO19" s="11"/>
      <c r="HP19" s="11"/>
      <c r="HQ19" s="11"/>
      <c r="HR19" s="11"/>
      <c r="HS19" s="11"/>
      <c r="HT19" s="11"/>
      <c r="HU19" s="11"/>
      <c r="HV19" s="11"/>
      <c r="HW19" s="11"/>
      <c r="HX19" s="11"/>
      <c r="HY19" s="11"/>
      <c r="HZ19" s="11"/>
      <c r="IA19" s="11"/>
      <c r="IB19" s="11"/>
      <c r="IC19" s="11"/>
      <c r="ID19" s="11"/>
      <c r="IE19" s="11"/>
      <c r="IF19" s="11"/>
      <c r="IG19" s="11"/>
      <c r="IH19" s="11"/>
      <c r="II19" s="11"/>
      <c r="IJ19" s="11"/>
      <c r="IK19" s="11"/>
      <c r="IL19" s="11"/>
      <c r="IM19" s="11"/>
      <c r="IN19" s="11"/>
      <c r="IO19" s="11"/>
      <c r="IP19" s="11"/>
      <c r="IQ19" s="11"/>
      <c r="IR19" s="11"/>
      <c r="IS19" s="11"/>
      <c r="IT19" s="11"/>
      <c r="IU19" s="11"/>
      <c r="IV19" s="11"/>
    </row>
    <row r="20" spans="1:256" ht="24" customHeight="1">
      <c r="A20" s="8"/>
      <c r="B20" s="8"/>
      <c r="C20" s="161" t="s">
        <v>9</v>
      </c>
      <c r="D20" s="154"/>
      <c r="E20" s="122"/>
      <c r="F20" s="122"/>
      <c r="G20" s="28"/>
      <c r="H20" s="28"/>
      <c r="I20" s="124" t="s">
        <v>19</v>
      </c>
      <c r="J20" s="177" t="s">
        <v>92</v>
      </c>
      <c r="K20" s="158"/>
      <c r="L20" s="158"/>
      <c r="M20" s="178"/>
      <c r="N20" s="11"/>
      <c r="O20" s="169" t="s">
        <v>6</v>
      </c>
      <c r="P20" s="11"/>
      <c r="Q20" s="28"/>
      <c r="R20" s="133"/>
      <c r="S20" s="28"/>
      <c r="T20" s="11"/>
      <c r="U20" s="11"/>
      <c r="V20" s="131" t="s">
        <v>19</v>
      </c>
      <c r="W20" s="343">
        <f>'Data Record'!Z2</f>
        <v>0</v>
      </c>
      <c r="X20" s="343"/>
      <c r="Y20" s="343"/>
      <c r="Z20" s="176"/>
      <c r="AA20" s="176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11"/>
      <c r="HP20" s="11"/>
      <c r="HQ20" s="11"/>
      <c r="HR20" s="11"/>
      <c r="HS20" s="11"/>
      <c r="HT20" s="11"/>
      <c r="HU20" s="11"/>
      <c r="HV20" s="11"/>
      <c r="HW20" s="11"/>
      <c r="HX20" s="11"/>
      <c r="HY20" s="11"/>
      <c r="HZ20" s="11"/>
      <c r="IA20" s="11"/>
      <c r="IB20" s="11"/>
      <c r="IC20" s="11"/>
      <c r="ID20" s="11"/>
      <c r="IE20" s="11"/>
      <c r="IF20" s="11"/>
      <c r="IG20" s="11"/>
      <c r="IH20" s="11"/>
      <c r="II20" s="11"/>
      <c r="IJ20" s="11"/>
      <c r="IK20" s="11"/>
      <c r="IL20" s="11"/>
      <c r="IM20" s="11"/>
      <c r="IN20" s="11"/>
      <c r="IO20" s="11"/>
      <c r="IP20" s="11"/>
      <c r="IQ20" s="11"/>
      <c r="IR20" s="11"/>
      <c r="IS20" s="11"/>
      <c r="IT20" s="11"/>
      <c r="IU20" s="11"/>
      <c r="IV20" s="11"/>
    </row>
    <row r="21" spans="1:256" ht="24" customHeight="1">
      <c r="A21" s="8"/>
      <c r="B21" s="8"/>
      <c r="C21" s="161" t="s">
        <v>26</v>
      </c>
      <c r="D21" s="154"/>
      <c r="E21" s="122"/>
      <c r="F21" s="122"/>
      <c r="G21" s="28"/>
      <c r="H21" s="28"/>
      <c r="I21" s="124" t="s">
        <v>19</v>
      </c>
      <c r="J21" s="175" t="s">
        <v>28</v>
      </c>
      <c r="K21" s="158"/>
      <c r="L21" s="158"/>
      <c r="M21" s="24"/>
      <c r="N21" s="11"/>
      <c r="O21" s="154" t="s">
        <v>34</v>
      </c>
      <c r="P21" s="11"/>
      <c r="Q21" s="28"/>
      <c r="R21" s="122"/>
      <c r="S21" s="28"/>
      <c r="T21" s="11"/>
      <c r="U21" s="11"/>
      <c r="V21" s="131" t="s">
        <v>19</v>
      </c>
      <c r="W21" s="344">
        <f>W20+365</f>
        <v>365</v>
      </c>
      <c r="X21" s="344"/>
      <c r="Y21" s="344"/>
      <c r="Z21" s="179"/>
      <c r="AA21" s="179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  <c r="HR21" s="11"/>
      <c r="HS21" s="11"/>
      <c r="HT21" s="11"/>
      <c r="HU21" s="11"/>
      <c r="HV21" s="11"/>
      <c r="HW21" s="11"/>
      <c r="HX21" s="11"/>
      <c r="HY21" s="11"/>
      <c r="HZ21" s="11"/>
      <c r="IA21" s="11"/>
      <c r="IB21" s="11"/>
      <c r="IC21" s="11"/>
      <c r="ID21" s="11"/>
      <c r="IE21" s="11"/>
      <c r="IF21" s="11"/>
      <c r="IG21" s="11"/>
      <c r="IH21" s="11"/>
      <c r="II21" s="11"/>
      <c r="IJ21" s="11"/>
      <c r="IK21" s="11"/>
      <c r="IL21" s="11"/>
      <c r="IM21" s="11"/>
      <c r="IN21" s="11"/>
      <c r="IO21" s="11"/>
      <c r="IP21" s="11"/>
      <c r="IQ21" s="11"/>
      <c r="IR21" s="11"/>
      <c r="IS21" s="11"/>
      <c r="IT21" s="11"/>
      <c r="IU21" s="11"/>
      <c r="IV21" s="11"/>
    </row>
    <row r="22" spans="1:256" ht="24" customHeight="1">
      <c r="A22" s="8"/>
      <c r="B22" s="8"/>
      <c r="C22" s="161" t="s">
        <v>93</v>
      </c>
      <c r="D22" s="158"/>
      <c r="E22" s="11"/>
      <c r="F22" s="11"/>
      <c r="G22" s="11"/>
      <c r="H22" s="11"/>
      <c r="I22" s="124" t="s">
        <v>19</v>
      </c>
      <c r="J22" s="158" t="s">
        <v>122</v>
      </c>
      <c r="K22" s="158"/>
      <c r="L22" s="158"/>
      <c r="M22" s="20"/>
      <c r="N22" s="20"/>
      <c r="O22" s="11"/>
      <c r="P22" s="20"/>
      <c r="Q22" s="29"/>
      <c r="R22" s="29"/>
      <c r="S22" s="20"/>
      <c r="T22" s="20"/>
      <c r="U22" s="20"/>
      <c r="V22" s="20"/>
      <c r="W22" s="20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11"/>
      <c r="HD22" s="11"/>
      <c r="HE22" s="11"/>
      <c r="HF22" s="11"/>
      <c r="HG22" s="11"/>
      <c r="HH22" s="11"/>
      <c r="HI22" s="11"/>
      <c r="HJ22" s="11"/>
      <c r="HK22" s="11"/>
      <c r="HL22" s="11"/>
      <c r="HM22" s="11"/>
      <c r="HN22" s="11"/>
      <c r="HO22" s="11"/>
      <c r="HP22" s="11"/>
      <c r="HQ22" s="11"/>
      <c r="HR22" s="11"/>
      <c r="HS22" s="11"/>
      <c r="HT22" s="11"/>
      <c r="HU22" s="11"/>
      <c r="HV22" s="11"/>
      <c r="HW22" s="11"/>
      <c r="HX22" s="11"/>
      <c r="HY22" s="11"/>
      <c r="HZ22" s="11"/>
      <c r="IA22" s="11"/>
      <c r="IB22" s="11"/>
      <c r="IC22" s="11"/>
      <c r="ID22" s="11"/>
      <c r="IE22" s="11"/>
      <c r="IF22" s="11"/>
      <c r="IG22" s="11"/>
      <c r="IH22" s="11"/>
      <c r="II22" s="11"/>
      <c r="IJ22" s="11"/>
      <c r="IK22" s="11"/>
      <c r="IL22" s="11"/>
      <c r="IM22" s="11"/>
      <c r="IN22" s="11"/>
      <c r="IO22" s="11"/>
      <c r="IP22" s="11"/>
      <c r="IQ22" s="11"/>
      <c r="IR22" s="11"/>
      <c r="IS22" s="11"/>
      <c r="IT22" s="11"/>
      <c r="IU22" s="11"/>
      <c r="IV22" s="11"/>
    </row>
    <row r="23" spans="1:256" ht="18.75" customHeight="1">
      <c r="A23" s="8"/>
      <c r="B23" s="8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20"/>
      <c r="N23" s="20"/>
      <c r="O23" s="11"/>
      <c r="P23" s="20"/>
      <c r="Q23" s="20"/>
      <c r="R23" s="20"/>
      <c r="S23" s="20"/>
      <c r="T23" s="20"/>
      <c r="U23" s="20"/>
      <c r="V23" s="20"/>
      <c r="W23" s="20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  <c r="GP23" s="11"/>
      <c r="GQ23" s="11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11"/>
      <c r="HD23" s="11"/>
      <c r="HE23" s="11"/>
      <c r="HF23" s="11"/>
      <c r="HG23" s="11"/>
      <c r="HH23" s="11"/>
      <c r="HI23" s="11"/>
      <c r="HJ23" s="11"/>
      <c r="HK23" s="11"/>
      <c r="HL23" s="11"/>
      <c r="HM23" s="11"/>
      <c r="HN23" s="11"/>
      <c r="HO23" s="11"/>
      <c r="HP23" s="11"/>
      <c r="HQ23" s="11"/>
      <c r="HR23" s="11"/>
      <c r="HS23" s="11"/>
      <c r="HT23" s="11"/>
      <c r="HU23" s="11"/>
      <c r="HV23" s="11"/>
      <c r="HW23" s="11"/>
      <c r="HX23" s="11"/>
      <c r="HY23" s="11"/>
      <c r="HZ23" s="11"/>
      <c r="IA23" s="11"/>
      <c r="IB23" s="11"/>
      <c r="IC23" s="11"/>
      <c r="ID23" s="11"/>
      <c r="IE23" s="11"/>
      <c r="IF23" s="11"/>
      <c r="IG23" s="11"/>
      <c r="IH23" s="11"/>
      <c r="II23" s="11"/>
      <c r="IJ23" s="11"/>
      <c r="IK23" s="11"/>
      <c r="IL23" s="11"/>
      <c r="IM23" s="11"/>
      <c r="IN23" s="11"/>
      <c r="IO23" s="11"/>
      <c r="IP23" s="11"/>
      <c r="IQ23" s="11"/>
      <c r="IR23" s="11"/>
      <c r="IS23" s="11"/>
      <c r="IT23" s="11"/>
      <c r="IU23" s="11"/>
      <c r="IV23" s="11"/>
    </row>
    <row r="24" spans="1:256" ht="24" customHeight="1">
      <c r="A24" s="8"/>
      <c r="B24" s="8"/>
      <c r="C24" s="28" t="s">
        <v>24</v>
      </c>
      <c r="D24" s="21"/>
      <c r="E24" s="143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  <c r="W24" s="137"/>
      <c r="X24" s="17"/>
      <c r="Y24" s="35"/>
      <c r="Z24" s="35"/>
      <c r="AA24" s="35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11"/>
      <c r="HP24" s="11"/>
      <c r="HQ24" s="11"/>
      <c r="HR24" s="11"/>
      <c r="HS24" s="11"/>
      <c r="HT24" s="11"/>
      <c r="HU24" s="11"/>
      <c r="HV24" s="11"/>
      <c r="HW24" s="11"/>
      <c r="HX24" s="11"/>
      <c r="HY24" s="11"/>
      <c r="HZ24" s="11"/>
      <c r="IA24" s="11"/>
      <c r="IB24" s="11"/>
      <c r="IC24" s="11"/>
      <c r="ID24" s="11"/>
      <c r="IE24" s="11"/>
      <c r="IF24" s="11"/>
      <c r="IG24" s="11"/>
      <c r="IH24" s="11"/>
      <c r="II24" s="11"/>
      <c r="IJ24" s="11"/>
      <c r="IK24" s="11"/>
      <c r="IL24" s="11"/>
      <c r="IM24" s="11"/>
      <c r="IN24" s="11"/>
      <c r="IO24" s="11"/>
      <c r="IP24" s="11"/>
      <c r="IQ24" s="11"/>
      <c r="IR24" s="11"/>
      <c r="IS24" s="11"/>
      <c r="IT24" s="11"/>
      <c r="IU24" s="11"/>
      <c r="IV24" s="11"/>
    </row>
    <row r="25" spans="1:256" ht="24" customHeight="1">
      <c r="A25" s="8"/>
      <c r="B25" s="8"/>
      <c r="C25" s="138" t="s">
        <v>94</v>
      </c>
      <c r="D25" s="11"/>
      <c r="E25" s="11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8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K25" s="11"/>
      <c r="HL25" s="11"/>
      <c r="HM25" s="11"/>
      <c r="HN25" s="11"/>
      <c r="HO25" s="11"/>
      <c r="HP25" s="11"/>
      <c r="HQ25" s="11"/>
      <c r="HR25" s="11"/>
      <c r="HS25" s="11"/>
      <c r="HT25" s="11"/>
      <c r="HU25" s="11"/>
      <c r="HV25" s="11"/>
      <c r="HW25" s="11"/>
      <c r="HX25" s="11"/>
      <c r="HY25" s="11"/>
      <c r="HZ25" s="11"/>
      <c r="IA25" s="11"/>
      <c r="IB25" s="11"/>
      <c r="IC25" s="11"/>
      <c r="ID25" s="11"/>
      <c r="IE25" s="11"/>
      <c r="IF25" s="11"/>
      <c r="IG25" s="11"/>
      <c r="IH25" s="11"/>
      <c r="II25" s="11"/>
      <c r="IJ25" s="11"/>
      <c r="IK25" s="11"/>
      <c r="IL25" s="11"/>
      <c r="IM25" s="11"/>
      <c r="IN25" s="11"/>
      <c r="IO25" s="11"/>
      <c r="IP25" s="11"/>
      <c r="IQ25" s="11"/>
      <c r="IR25" s="11"/>
      <c r="IS25" s="11"/>
      <c r="IT25" s="11"/>
      <c r="IU25" s="11"/>
      <c r="IV25" s="11"/>
    </row>
    <row r="26" spans="1:256" ht="24" customHeight="1">
      <c r="A26" s="8"/>
      <c r="B26" s="8"/>
      <c r="C26" s="138" t="s">
        <v>95</v>
      </c>
      <c r="D26" s="20"/>
      <c r="E26" s="8"/>
      <c r="F26" s="8"/>
      <c r="G26" s="8"/>
      <c r="H26" s="142"/>
      <c r="I26" s="142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8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  <c r="GP26" s="11"/>
      <c r="GQ26" s="11"/>
      <c r="GR26" s="11"/>
      <c r="GS26" s="11"/>
      <c r="GT26" s="11"/>
      <c r="GU26" s="11"/>
      <c r="GV26" s="11"/>
      <c r="GW26" s="11"/>
      <c r="GX26" s="11"/>
      <c r="GY26" s="11"/>
      <c r="GZ26" s="11"/>
      <c r="HA26" s="11"/>
      <c r="HB26" s="11"/>
      <c r="HC26" s="11"/>
      <c r="HD26" s="11"/>
      <c r="HE26" s="11"/>
      <c r="HF26" s="11"/>
      <c r="HG26" s="11"/>
      <c r="HH26" s="11"/>
      <c r="HI26" s="11"/>
      <c r="HJ26" s="11"/>
      <c r="HK26" s="11"/>
      <c r="HL26" s="11"/>
      <c r="HM26" s="11"/>
      <c r="HN26" s="11"/>
      <c r="HO26" s="11"/>
      <c r="HP26" s="11"/>
      <c r="HQ26" s="11"/>
      <c r="HR26" s="11"/>
      <c r="HS26" s="11"/>
      <c r="HT26" s="11"/>
      <c r="HU26" s="11"/>
      <c r="HV26" s="11"/>
      <c r="HW26" s="11"/>
      <c r="HX26" s="11"/>
      <c r="HY26" s="11"/>
      <c r="HZ26" s="11"/>
      <c r="IA26" s="11"/>
      <c r="IB26" s="11"/>
      <c r="IC26" s="11"/>
      <c r="ID26" s="11"/>
      <c r="IE26" s="11"/>
      <c r="IF26" s="11"/>
      <c r="IG26" s="11"/>
      <c r="IH26" s="11"/>
      <c r="II26" s="11"/>
      <c r="IJ26" s="11"/>
      <c r="IK26" s="11"/>
      <c r="IL26" s="11"/>
      <c r="IM26" s="11"/>
      <c r="IN26" s="11"/>
      <c r="IO26" s="11"/>
      <c r="IP26" s="11"/>
      <c r="IQ26" s="11"/>
      <c r="IR26" s="11"/>
      <c r="IS26" s="11"/>
      <c r="IT26" s="11"/>
      <c r="IU26" s="11"/>
      <c r="IV26" s="11"/>
    </row>
    <row r="27" spans="1:256" ht="24" customHeight="1">
      <c r="A27" s="8"/>
      <c r="B27" s="8"/>
      <c r="C27" s="138" t="s">
        <v>96</v>
      </c>
      <c r="D27" s="20"/>
      <c r="E27" s="142"/>
      <c r="F27" s="142"/>
      <c r="G27" s="142"/>
      <c r="H27" s="142"/>
      <c r="I27" s="142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8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  <c r="GP27" s="11"/>
      <c r="GQ27" s="11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11"/>
      <c r="HC27" s="11"/>
      <c r="HD27" s="11"/>
      <c r="HE27" s="11"/>
      <c r="HF27" s="11"/>
      <c r="HG27" s="11"/>
      <c r="HH27" s="11"/>
      <c r="HI27" s="11"/>
      <c r="HJ27" s="11"/>
      <c r="HK27" s="11"/>
      <c r="HL27" s="11"/>
      <c r="HM27" s="11"/>
      <c r="HN27" s="11"/>
      <c r="HO27" s="11"/>
      <c r="HP27" s="11"/>
      <c r="HQ27" s="11"/>
      <c r="HR27" s="11"/>
      <c r="HS27" s="11"/>
      <c r="HT27" s="11"/>
      <c r="HU27" s="11"/>
      <c r="HV27" s="11"/>
      <c r="HW27" s="11"/>
      <c r="HX27" s="11"/>
      <c r="HY27" s="11"/>
      <c r="HZ27" s="11"/>
      <c r="IA27" s="11"/>
      <c r="IB27" s="11"/>
      <c r="IC27" s="11"/>
      <c r="ID27" s="11"/>
      <c r="IE27" s="11"/>
      <c r="IF27" s="11"/>
      <c r="IG27" s="11"/>
      <c r="IH27" s="11"/>
      <c r="II27" s="11"/>
      <c r="IJ27" s="11"/>
      <c r="IK27" s="11"/>
      <c r="IL27" s="11"/>
      <c r="IM27" s="11"/>
      <c r="IN27" s="11"/>
      <c r="IO27" s="11"/>
      <c r="IP27" s="11"/>
      <c r="IQ27" s="11"/>
      <c r="IR27" s="11"/>
      <c r="IS27" s="11"/>
      <c r="IT27" s="11"/>
      <c r="IU27" s="11"/>
      <c r="IV27" s="11"/>
    </row>
    <row r="28" spans="1:256" ht="24" customHeight="1">
      <c r="A28" s="8"/>
      <c r="B28" s="8"/>
      <c r="C28" s="138" t="s">
        <v>97</v>
      </c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8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  <c r="GP28" s="11"/>
      <c r="GQ28" s="11"/>
      <c r="GR28" s="11"/>
      <c r="GS28" s="11"/>
      <c r="GT28" s="11"/>
      <c r="GU28" s="11"/>
      <c r="GV28" s="11"/>
      <c r="GW28" s="11"/>
      <c r="GX28" s="11"/>
      <c r="GY28" s="11"/>
      <c r="GZ28" s="11"/>
      <c r="HA28" s="11"/>
      <c r="HB28" s="11"/>
      <c r="HC28" s="11"/>
      <c r="HD28" s="11"/>
      <c r="HE28" s="11"/>
      <c r="HF28" s="11"/>
      <c r="HG28" s="11"/>
      <c r="HH28" s="11"/>
      <c r="HI28" s="11"/>
      <c r="HJ28" s="11"/>
      <c r="HK28" s="11"/>
      <c r="HL28" s="11"/>
      <c r="HM28" s="11"/>
      <c r="HN28" s="11"/>
      <c r="HO28" s="11"/>
      <c r="HP28" s="11"/>
      <c r="HQ28" s="11"/>
      <c r="HR28" s="11"/>
      <c r="HS28" s="11"/>
      <c r="HT28" s="11"/>
      <c r="HU28" s="11"/>
      <c r="HV28" s="11"/>
      <c r="HW28" s="11"/>
      <c r="HX28" s="11"/>
      <c r="HY28" s="11"/>
      <c r="HZ28" s="11"/>
      <c r="IA28" s="11"/>
      <c r="IB28" s="11"/>
      <c r="IC28" s="11"/>
      <c r="ID28" s="11"/>
      <c r="IE28" s="11"/>
      <c r="IF28" s="11"/>
      <c r="IG28" s="11"/>
      <c r="IH28" s="11"/>
      <c r="II28" s="11"/>
      <c r="IJ28" s="11"/>
      <c r="IK28" s="11"/>
      <c r="IL28" s="11"/>
      <c r="IM28" s="11"/>
      <c r="IN28" s="11"/>
      <c r="IO28" s="11"/>
      <c r="IP28" s="11"/>
      <c r="IQ28" s="11"/>
      <c r="IR28" s="11"/>
      <c r="IS28" s="11"/>
      <c r="IT28" s="11"/>
      <c r="IU28" s="11"/>
      <c r="IV28" s="11"/>
    </row>
    <row r="29" spans="1:256" ht="24" customHeight="1">
      <c r="A29" s="8"/>
      <c r="B29" s="8"/>
      <c r="C29" s="138" t="s">
        <v>98</v>
      </c>
      <c r="D29" s="20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  <c r="GP29" s="11"/>
      <c r="GQ29" s="11"/>
      <c r="GR29" s="11"/>
      <c r="GS29" s="11"/>
      <c r="GT29" s="11"/>
      <c r="GU29" s="11"/>
      <c r="GV29" s="11"/>
      <c r="GW29" s="11"/>
      <c r="GX29" s="11"/>
      <c r="GY29" s="11"/>
      <c r="GZ29" s="11"/>
      <c r="HA29" s="11"/>
      <c r="HB29" s="11"/>
      <c r="HC29" s="11"/>
      <c r="HD29" s="11"/>
      <c r="HE29" s="11"/>
      <c r="HF29" s="11"/>
      <c r="HG29" s="11"/>
      <c r="HH29" s="11"/>
      <c r="HI29" s="11"/>
      <c r="HJ29" s="11"/>
      <c r="HK29" s="11"/>
      <c r="HL29" s="11"/>
      <c r="HM29" s="11"/>
      <c r="HN29" s="11"/>
      <c r="HO29" s="11"/>
      <c r="HP29" s="11"/>
      <c r="HQ29" s="11"/>
      <c r="HR29" s="11"/>
      <c r="HS29" s="11"/>
      <c r="HT29" s="11"/>
      <c r="HU29" s="11"/>
      <c r="HV29" s="11"/>
      <c r="HW29" s="11"/>
      <c r="HX29" s="11"/>
      <c r="HY29" s="11"/>
      <c r="HZ29" s="11"/>
      <c r="IA29" s="11"/>
      <c r="IB29" s="11"/>
      <c r="IC29" s="11"/>
      <c r="ID29" s="11"/>
      <c r="IE29" s="11"/>
      <c r="IF29" s="11"/>
      <c r="IG29" s="11"/>
      <c r="IH29" s="11"/>
      <c r="II29" s="11"/>
      <c r="IJ29" s="11"/>
      <c r="IK29" s="11"/>
      <c r="IL29" s="11"/>
      <c r="IM29" s="11"/>
      <c r="IN29" s="11"/>
      <c r="IO29" s="11"/>
      <c r="IP29" s="11"/>
      <c r="IQ29" s="11"/>
      <c r="IR29" s="11"/>
      <c r="IS29" s="11"/>
      <c r="IT29" s="11"/>
      <c r="IU29" s="11"/>
      <c r="IV29" s="11"/>
    </row>
    <row r="30" spans="1:256" ht="24" customHeight="1">
      <c r="A30" s="8"/>
      <c r="B30" s="8"/>
      <c r="C30" s="138" t="s">
        <v>99</v>
      </c>
      <c r="D30" s="11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8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  <c r="GP30" s="11"/>
      <c r="GQ30" s="11"/>
      <c r="GR30" s="11"/>
      <c r="GS30" s="11"/>
      <c r="GT30" s="11"/>
      <c r="GU30" s="11"/>
      <c r="GV30" s="11"/>
      <c r="GW30" s="11"/>
      <c r="GX30" s="11"/>
      <c r="GY30" s="11"/>
      <c r="GZ30" s="11"/>
      <c r="HA30" s="11"/>
      <c r="HB30" s="11"/>
      <c r="HC30" s="11"/>
      <c r="HD30" s="11"/>
      <c r="HE30" s="11"/>
      <c r="HF30" s="11"/>
      <c r="HG30" s="11"/>
      <c r="HH30" s="11"/>
      <c r="HI30" s="11"/>
      <c r="HJ30" s="11"/>
      <c r="HK30" s="11"/>
      <c r="HL30" s="11"/>
      <c r="HM30" s="11"/>
      <c r="HN30" s="11"/>
      <c r="HO30" s="11"/>
      <c r="HP30" s="11"/>
      <c r="HQ30" s="11"/>
      <c r="HR30" s="11"/>
      <c r="HS30" s="11"/>
      <c r="HT30" s="11"/>
      <c r="HU30" s="11"/>
      <c r="HV30" s="11"/>
      <c r="HW30" s="11"/>
      <c r="HX30" s="11"/>
      <c r="HY30" s="11"/>
      <c r="HZ30" s="11"/>
      <c r="IA30" s="11"/>
      <c r="IB30" s="11"/>
      <c r="IC30" s="11"/>
      <c r="ID30" s="11"/>
      <c r="IE30" s="11"/>
      <c r="IF30" s="11"/>
      <c r="IG30" s="11"/>
      <c r="IH30" s="11"/>
      <c r="II30" s="11"/>
      <c r="IJ30" s="11"/>
      <c r="IK30" s="11"/>
      <c r="IL30" s="11"/>
      <c r="IM30" s="11"/>
      <c r="IN30" s="11"/>
      <c r="IO30" s="11"/>
      <c r="IP30" s="11"/>
      <c r="IQ30" s="11"/>
      <c r="IR30" s="11"/>
      <c r="IS30" s="11"/>
      <c r="IT30" s="11"/>
      <c r="IU30" s="11"/>
      <c r="IV30" s="11"/>
    </row>
    <row r="31" spans="1:256" ht="15.75" customHeight="1">
      <c r="A31" s="8"/>
      <c r="B31" s="8"/>
      <c r="C31" s="69"/>
      <c r="D31" s="69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8"/>
      <c r="V31" s="8"/>
      <c r="W31" s="11"/>
      <c r="X31" s="11"/>
      <c r="Y31" s="11"/>
      <c r="Z31" s="11"/>
      <c r="AA31" s="11"/>
      <c r="AB31" s="11"/>
      <c r="AC31" s="11"/>
      <c r="AD31" s="11"/>
      <c r="AE31" s="180"/>
      <c r="AF31" s="139"/>
      <c r="AG31" s="39"/>
      <c r="AH31" s="39"/>
      <c r="AI31" s="39"/>
      <c r="AJ31" s="39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  <c r="GP31" s="11"/>
      <c r="GQ31" s="11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11"/>
      <c r="HD31" s="11"/>
      <c r="HE31" s="11"/>
      <c r="HF31" s="11"/>
      <c r="HG31" s="11"/>
      <c r="HH31" s="11"/>
      <c r="HI31" s="11"/>
      <c r="HJ31" s="11"/>
      <c r="HK31" s="11"/>
      <c r="HL31" s="11"/>
      <c r="HM31" s="11"/>
      <c r="HN31" s="11"/>
      <c r="HO31" s="11"/>
      <c r="HP31" s="11"/>
      <c r="HQ31" s="11"/>
      <c r="HR31" s="11"/>
      <c r="HS31" s="11"/>
      <c r="HT31" s="11"/>
      <c r="HU31" s="11"/>
      <c r="HV31" s="11"/>
      <c r="HW31" s="11"/>
      <c r="HX31" s="11"/>
      <c r="HY31" s="11"/>
      <c r="HZ31" s="11"/>
      <c r="IA31" s="11"/>
      <c r="IB31" s="11"/>
      <c r="IC31" s="11"/>
      <c r="ID31" s="11"/>
      <c r="IE31" s="11"/>
      <c r="IF31" s="11"/>
      <c r="IG31" s="11"/>
      <c r="IH31" s="11"/>
      <c r="II31" s="11"/>
      <c r="IJ31" s="11"/>
      <c r="IK31" s="11"/>
      <c r="IL31" s="11"/>
      <c r="IM31" s="11"/>
      <c r="IN31" s="11"/>
      <c r="IO31" s="11"/>
      <c r="IP31" s="11"/>
      <c r="IQ31" s="11"/>
      <c r="IR31" s="11"/>
      <c r="IS31" s="11"/>
      <c r="IT31" s="11"/>
      <c r="IU31" s="11"/>
      <c r="IV31" s="11"/>
    </row>
    <row r="32" spans="1:256" ht="15.75" customHeight="1">
      <c r="A32" s="8"/>
      <c r="B32" s="8"/>
      <c r="C32" s="69"/>
      <c r="D32" s="69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8"/>
      <c r="V32" s="8"/>
      <c r="W32" s="11"/>
      <c r="X32" s="11"/>
      <c r="Y32" s="11"/>
      <c r="Z32" s="11"/>
      <c r="AA32" s="11"/>
      <c r="AB32" s="11"/>
      <c r="AC32" s="11"/>
      <c r="AD32" s="11"/>
      <c r="AE32" s="180"/>
      <c r="AF32" s="139"/>
      <c r="AG32" s="39"/>
      <c r="AH32" s="39"/>
      <c r="AI32" s="39"/>
      <c r="AJ32" s="39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  <c r="HM32" s="11"/>
      <c r="HN32" s="11"/>
      <c r="HO32" s="11"/>
      <c r="HP32" s="11"/>
      <c r="HQ32" s="11"/>
      <c r="HR32" s="11"/>
      <c r="HS32" s="11"/>
      <c r="HT32" s="11"/>
      <c r="HU32" s="11"/>
      <c r="HV32" s="11"/>
      <c r="HW32" s="11"/>
      <c r="HX32" s="11"/>
      <c r="HY32" s="11"/>
      <c r="HZ32" s="11"/>
      <c r="IA32" s="11"/>
      <c r="IB32" s="11"/>
      <c r="IC32" s="11"/>
      <c r="ID32" s="11"/>
      <c r="IE32" s="11"/>
      <c r="IF32" s="11"/>
      <c r="IG32" s="11"/>
      <c r="IH32" s="11"/>
      <c r="II32" s="11"/>
      <c r="IJ32" s="11"/>
      <c r="IK32" s="11"/>
      <c r="IL32" s="11"/>
      <c r="IM32" s="11"/>
      <c r="IN32" s="11"/>
      <c r="IO32" s="11"/>
      <c r="IP32" s="11"/>
      <c r="IQ32" s="11"/>
      <c r="IR32" s="11"/>
      <c r="IS32" s="11"/>
      <c r="IT32" s="11"/>
      <c r="IU32" s="11"/>
      <c r="IV32" s="11"/>
    </row>
    <row r="33" spans="1:256" ht="15.75" customHeight="1">
      <c r="A33" s="8"/>
      <c r="B33" s="8"/>
      <c r="C33" s="69"/>
      <c r="D33" s="69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8"/>
      <c r="V33" s="8"/>
      <c r="W33" s="11"/>
      <c r="X33" s="11"/>
      <c r="Y33" s="11"/>
      <c r="Z33" s="11"/>
      <c r="AA33" s="11"/>
      <c r="AB33" s="11"/>
      <c r="AC33" s="11"/>
      <c r="AD33" s="11"/>
      <c r="AE33" s="180"/>
      <c r="AF33" s="139"/>
      <c r="AG33" s="39"/>
      <c r="AH33" s="39"/>
      <c r="AI33" s="39"/>
      <c r="AJ33" s="39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11"/>
      <c r="HD33" s="11"/>
      <c r="HE33" s="11"/>
      <c r="HF33" s="11"/>
      <c r="HG33" s="11"/>
      <c r="HH33" s="11"/>
      <c r="HI33" s="11"/>
      <c r="HJ33" s="11"/>
      <c r="HK33" s="11"/>
      <c r="HL33" s="11"/>
      <c r="HM33" s="11"/>
      <c r="HN33" s="11"/>
      <c r="HO33" s="11"/>
      <c r="HP33" s="11"/>
      <c r="HQ33" s="11"/>
      <c r="HR33" s="11"/>
      <c r="HS33" s="11"/>
      <c r="HT33" s="11"/>
      <c r="HU33" s="11"/>
      <c r="HV33" s="11"/>
      <c r="HW33" s="11"/>
      <c r="HX33" s="11"/>
      <c r="HY33" s="11"/>
      <c r="HZ33" s="11"/>
      <c r="IA33" s="11"/>
      <c r="IB33" s="11"/>
      <c r="IC33" s="11"/>
      <c r="ID33" s="11"/>
      <c r="IE33" s="11"/>
      <c r="IF33" s="11"/>
      <c r="IG33" s="11"/>
      <c r="IH33" s="11"/>
      <c r="II33" s="11"/>
      <c r="IJ33" s="11"/>
      <c r="IK33" s="11"/>
      <c r="IL33" s="11"/>
      <c r="IM33" s="11"/>
      <c r="IN33" s="11"/>
      <c r="IO33" s="11"/>
      <c r="IP33" s="11"/>
      <c r="IQ33" s="11"/>
      <c r="IR33" s="11"/>
      <c r="IS33" s="11"/>
      <c r="IT33" s="11"/>
      <c r="IU33" s="11"/>
      <c r="IV33" s="11"/>
    </row>
    <row r="34" spans="1:256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11"/>
      <c r="X34" s="11"/>
      <c r="Y34" s="11"/>
      <c r="Z34" s="11"/>
      <c r="AA34" s="11"/>
      <c r="AB34" s="11"/>
      <c r="AC34" s="11"/>
      <c r="AD34" s="11"/>
      <c r="AE34" s="180"/>
      <c r="AF34" s="139"/>
      <c r="AG34" s="39"/>
      <c r="AH34" s="39"/>
      <c r="AI34" s="39"/>
      <c r="AJ34" s="39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  <c r="GP34" s="11"/>
      <c r="GQ34" s="11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11"/>
      <c r="HD34" s="11"/>
      <c r="HE34" s="11"/>
      <c r="HF34" s="11"/>
      <c r="HG34" s="11"/>
      <c r="HH34" s="11"/>
      <c r="HI34" s="11"/>
      <c r="HJ34" s="11"/>
      <c r="HK34" s="11"/>
      <c r="HL34" s="11"/>
      <c r="HM34" s="11"/>
      <c r="HN34" s="11"/>
      <c r="HO34" s="11"/>
      <c r="HP34" s="11"/>
      <c r="HQ34" s="11"/>
      <c r="HR34" s="11"/>
      <c r="HS34" s="11"/>
      <c r="HT34" s="11"/>
      <c r="HU34" s="11"/>
      <c r="HV34" s="11"/>
      <c r="HW34" s="11"/>
      <c r="HX34" s="11"/>
      <c r="HY34" s="11"/>
      <c r="HZ34" s="11"/>
      <c r="IA34" s="11"/>
      <c r="IB34" s="11"/>
      <c r="IC34" s="11"/>
      <c r="ID34" s="11"/>
      <c r="IE34" s="11"/>
      <c r="IF34" s="11"/>
      <c r="IG34" s="11"/>
      <c r="IH34" s="11"/>
      <c r="II34" s="11"/>
      <c r="IJ34" s="11"/>
      <c r="IK34" s="11"/>
      <c r="IL34" s="11"/>
      <c r="IM34" s="11"/>
      <c r="IN34" s="11"/>
      <c r="IO34" s="11"/>
      <c r="IP34" s="11"/>
      <c r="IQ34" s="11"/>
      <c r="IR34" s="11"/>
      <c r="IS34" s="11"/>
      <c r="IT34" s="11"/>
      <c r="IU34" s="11"/>
      <c r="IV34" s="11"/>
    </row>
    <row r="35" spans="1:256" ht="24" customHeight="1">
      <c r="A35" s="8"/>
      <c r="B35" s="8"/>
      <c r="C35" s="154" t="s">
        <v>100</v>
      </c>
      <c r="D35" s="158"/>
      <c r="E35" s="158"/>
      <c r="F35" s="158"/>
      <c r="G35" s="131" t="s">
        <v>19</v>
      </c>
      <c r="H35" s="345">
        <f>W20+1</f>
        <v>1</v>
      </c>
      <c r="I35" s="345"/>
      <c r="J35" s="345"/>
      <c r="K35" s="181"/>
      <c r="L35" s="158"/>
      <c r="M35" s="158"/>
      <c r="N35" s="154"/>
      <c r="O35" s="154" t="s">
        <v>23</v>
      </c>
      <c r="P35" s="154"/>
      <c r="Q35" s="154"/>
      <c r="R35" s="158"/>
      <c r="S35" s="157"/>
      <c r="T35" s="182"/>
      <c r="U35" s="182"/>
      <c r="V35" s="182"/>
      <c r="W35" s="182"/>
      <c r="X35" s="182"/>
      <c r="Y35" s="183"/>
      <c r="Z35" s="11"/>
      <c r="AA35" s="11"/>
      <c r="AB35" s="11"/>
      <c r="AC35" s="11"/>
      <c r="AD35" s="11"/>
      <c r="AE35" s="180"/>
      <c r="AF35" s="139"/>
      <c r="AG35" s="39"/>
      <c r="AH35" s="39"/>
      <c r="AI35" s="39"/>
      <c r="AJ35" s="39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  <c r="GP35" s="11"/>
      <c r="GQ35" s="11"/>
      <c r="GR35" s="11"/>
      <c r="GS35" s="11"/>
      <c r="GT35" s="11"/>
      <c r="GU35" s="11"/>
      <c r="GV35" s="11"/>
      <c r="GW35" s="11"/>
      <c r="GX35" s="11"/>
      <c r="GY35" s="11"/>
      <c r="GZ35" s="11"/>
      <c r="HA35" s="11"/>
      <c r="HB35" s="11"/>
      <c r="HC35" s="11"/>
      <c r="HD35" s="11"/>
      <c r="HE35" s="11"/>
      <c r="HF35" s="11"/>
      <c r="HG35" s="11"/>
      <c r="HH35" s="11"/>
      <c r="HI35" s="11"/>
      <c r="HJ35" s="11"/>
      <c r="HK35" s="11"/>
      <c r="HL35" s="11"/>
      <c r="HM35" s="11"/>
      <c r="HN35" s="11"/>
      <c r="HO35" s="11"/>
      <c r="HP35" s="11"/>
      <c r="HQ35" s="11"/>
      <c r="HR35" s="11"/>
      <c r="HS35" s="11"/>
      <c r="HT35" s="11"/>
      <c r="HU35" s="11"/>
      <c r="HV35" s="11"/>
      <c r="HW35" s="11"/>
      <c r="HX35" s="11"/>
      <c r="HY35" s="11"/>
      <c r="HZ35" s="11"/>
      <c r="IA35" s="11"/>
      <c r="IB35" s="11"/>
      <c r="IC35" s="11"/>
      <c r="ID35" s="11"/>
      <c r="IE35" s="11"/>
      <c r="IF35" s="11"/>
      <c r="IG35" s="11"/>
      <c r="IH35" s="11"/>
      <c r="II35" s="11"/>
      <c r="IJ35" s="11"/>
      <c r="IK35" s="11"/>
      <c r="IL35" s="11"/>
      <c r="IM35" s="11"/>
      <c r="IN35" s="11"/>
      <c r="IO35" s="11"/>
      <c r="IP35" s="11"/>
      <c r="IQ35" s="11"/>
      <c r="IR35" s="11"/>
      <c r="IS35" s="11"/>
      <c r="IT35" s="11"/>
      <c r="IU35" s="11"/>
      <c r="IV35" s="11"/>
    </row>
    <row r="36" spans="1:256" ht="24" customHeight="1">
      <c r="A36" s="18"/>
      <c r="B36" s="18"/>
      <c r="C36" s="154" t="s">
        <v>101</v>
      </c>
      <c r="D36" s="154"/>
      <c r="E36" s="154"/>
      <c r="F36" s="158"/>
      <c r="G36" s="131" t="s">
        <v>19</v>
      </c>
      <c r="H36" s="184" t="str">
        <f>D40</f>
        <v>Ms. Arunkamon Raramanus</v>
      </c>
      <c r="I36" s="158"/>
      <c r="J36" s="185"/>
      <c r="K36" s="158"/>
      <c r="L36" s="158"/>
      <c r="M36" s="158"/>
      <c r="N36" s="158"/>
      <c r="O36" s="158"/>
      <c r="P36" s="186"/>
      <c r="Q36" s="187">
        <v>3</v>
      </c>
      <c r="R36" s="158"/>
      <c r="S36" s="338" t="str">
        <f>IF(Q36=1,"( Mr.Sombut Srikampa )",IF(Q36=3,"( Mr. Natthaphol Boonmee )"))</f>
        <v>( Mr. Natthaphol Boonmee )</v>
      </c>
      <c r="T36" s="338"/>
      <c r="U36" s="338"/>
      <c r="V36" s="338"/>
      <c r="W36" s="338"/>
      <c r="X36" s="338"/>
      <c r="Y36" s="338"/>
      <c r="Z36" s="338"/>
      <c r="AA36" s="19"/>
      <c r="AB36" s="11"/>
      <c r="AC36" s="11"/>
      <c r="AD36" s="11"/>
      <c r="AE36" s="180"/>
      <c r="AF36" s="139"/>
      <c r="AG36" s="39"/>
      <c r="AH36" s="39"/>
      <c r="AI36" s="39"/>
      <c r="AJ36" s="39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  <c r="GP36" s="11"/>
      <c r="GQ36" s="11"/>
      <c r="GR36" s="11"/>
      <c r="GS36" s="11"/>
      <c r="GT36" s="11"/>
      <c r="GU36" s="11"/>
      <c r="GV36" s="11"/>
      <c r="GW36" s="11"/>
      <c r="GX36" s="11"/>
      <c r="GY36" s="11"/>
      <c r="GZ36" s="11"/>
      <c r="HA36" s="11"/>
      <c r="HB36" s="11"/>
      <c r="HC36" s="11"/>
      <c r="HD36" s="11"/>
      <c r="HE36" s="11"/>
      <c r="HF36" s="11"/>
      <c r="HG36" s="11"/>
      <c r="HH36" s="11"/>
      <c r="HI36" s="11"/>
      <c r="HJ36" s="11"/>
      <c r="HK36" s="11"/>
      <c r="HL36" s="11"/>
      <c r="HM36" s="11"/>
      <c r="HN36" s="11"/>
      <c r="HO36" s="11"/>
      <c r="HP36" s="11"/>
      <c r="HQ36" s="11"/>
      <c r="HR36" s="11"/>
      <c r="HS36" s="11"/>
      <c r="HT36" s="11"/>
      <c r="HU36" s="11"/>
      <c r="HV36" s="11"/>
      <c r="HW36" s="11"/>
      <c r="HX36" s="11"/>
      <c r="HY36" s="11"/>
      <c r="HZ36" s="11"/>
      <c r="IA36" s="11"/>
      <c r="IB36" s="11"/>
      <c r="IC36" s="11"/>
      <c r="ID36" s="11"/>
      <c r="IE36" s="11"/>
      <c r="IF36" s="11"/>
      <c r="IG36" s="11"/>
      <c r="IH36" s="11"/>
      <c r="II36" s="11"/>
      <c r="IJ36" s="11"/>
      <c r="IK36" s="11"/>
      <c r="IL36" s="11"/>
      <c r="IM36" s="11"/>
      <c r="IN36" s="11"/>
      <c r="IO36" s="11"/>
      <c r="IP36" s="11"/>
      <c r="IQ36" s="11"/>
      <c r="IR36" s="11"/>
      <c r="IS36" s="11"/>
      <c r="IT36" s="11"/>
      <c r="IU36" s="11"/>
      <c r="IV36" s="11"/>
    </row>
    <row r="37" spans="1:256" ht="21" customHeight="1">
      <c r="A37" s="8"/>
      <c r="B37" s="8"/>
      <c r="C37" s="158"/>
      <c r="D37" s="158"/>
      <c r="E37" s="158"/>
      <c r="F37" s="158"/>
      <c r="G37" s="158"/>
      <c r="H37" s="181"/>
      <c r="I37" s="181"/>
      <c r="J37" s="181"/>
      <c r="K37" s="158"/>
      <c r="L37" s="158"/>
      <c r="M37" s="157"/>
      <c r="N37" s="157"/>
      <c r="O37" s="158"/>
      <c r="P37" s="158"/>
      <c r="Q37" s="158"/>
      <c r="R37" s="158"/>
      <c r="S37" s="339" t="s">
        <v>10</v>
      </c>
      <c r="T37" s="339"/>
      <c r="U37" s="339"/>
      <c r="V37" s="339"/>
      <c r="W37" s="339"/>
      <c r="X37" s="339"/>
      <c r="Y37" s="339"/>
      <c r="Z37" s="339"/>
      <c r="AA37" s="19"/>
      <c r="AB37" s="68"/>
      <c r="AC37" s="188"/>
      <c r="AD37" s="189"/>
      <c r="AE37" s="190"/>
      <c r="AF37" s="190"/>
      <c r="AG37" s="190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  <c r="GP37" s="11"/>
      <c r="GQ37" s="11"/>
      <c r="GR37" s="11"/>
      <c r="GS37" s="11"/>
      <c r="GT37" s="11"/>
      <c r="GU37" s="11"/>
      <c r="GV37" s="11"/>
      <c r="GW37" s="11"/>
      <c r="GX37" s="11"/>
      <c r="GY37" s="11"/>
      <c r="GZ37" s="11"/>
      <c r="HA37" s="11"/>
      <c r="HB37" s="11"/>
      <c r="HC37" s="11"/>
      <c r="HD37" s="11"/>
      <c r="HE37" s="11"/>
      <c r="HF37" s="11"/>
      <c r="HG37" s="11"/>
      <c r="HH37" s="11"/>
      <c r="HI37" s="11"/>
      <c r="HJ37" s="11"/>
      <c r="HK37" s="11"/>
      <c r="HL37" s="11"/>
      <c r="HM37" s="11"/>
      <c r="HN37" s="11"/>
      <c r="HO37" s="11"/>
      <c r="HP37" s="11"/>
      <c r="HQ37" s="11"/>
      <c r="HR37" s="11"/>
      <c r="HS37" s="11"/>
      <c r="HT37" s="11"/>
      <c r="HU37" s="11"/>
      <c r="HV37" s="11"/>
      <c r="HW37" s="11"/>
      <c r="HX37" s="11"/>
      <c r="HY37" s="11"/>
      <c r="HZ37" s="11"/>
      <c r="IA37" s="11"/>
      <c r="IB37" s="11"/>
      <c r="IC37" s="11"/>
      <c r="ID37" s="11"/>
      <c r="IE37" s="11"/>
      <c r="IF37" s="11"/>
      <c r="IG37" s="11"/>
      <c r="IH37" s="11"/>
      <c r="II37" s="11"/>
      <c r="IJ37" s="11"/>
      <c r="IK37" s="11"/>
      <c r="IL37" s="11"/>
      <c r="IM37" s="11"/>
      <c r="IN37" s="11"/>
      <c r="IO37" s="11"/>
      <c r="IP37" s="11"/>
      <c r="IQ37" s="11"/>
      <c r="IR37" s="11"/>
      <c r="IS37" s="11"/>
      <c r="IT37" s="11"/>
      <c r="IU37" s="11"/>
      <c r="IV37" s="11"/>
    </row>
    <row r="38" spans="1:256">
      <c r="A38" s="8"/>
      <c r="B38" s="8"/>
      <c r="C38" s="11"/>
      <c r="D38" s="11"/>
      <c r="E38" s="23"/>
      <c r="F38" s="23"/>
      <c r="G38" s="23"/>
      <c r="H38" s="23"/>
      <c r="I38" s="23"/>
      <c r="J38" s="11"/>
      <c r="K38" s="11"/>
      <c r="L38" s="9"/>
      <c r="M38" s="8"/>
      <c r="N38" s="8"/>
      <c r="O38" s="8"/>
      <c r="P38" s="143"/>
      <c r="Q38" s="143"/>
      <c r="R38" s="143"/>
      <c r="S38" s="143"/>
      <c r="T38" s="143"/>
      <c r="U38" s="7"/>
      <c r="V38" s="19"/>
      <c r="W38" s="19"/>
      <c r="X38" s="19"/>
      <c r="Y38" s="19"/>
      <c r="Z38" s="19"/>
      <c r="AA38" s="19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1"/>
      <c r="GP38" s="11"/>
      <c r="GQ38" s="11"/>
      <c r="GR38" s="11"/>
      <c r="GS38" s="11"/>
      <c r="GT38" s="11"/>
      <c r="GU38" s="11"/>
      <c r="GV38" s="11"/>
      <c r="GW38" s="11"/>
      <c r="GX38" s="11"/>
      <c r="GY38" s="11"/>
      <c r="GZ38" s="11"/>
      <c r="HA38" s="11"/>
      <c r="HB38" s="11"/>
      <c r="HC38" s="11"/>
      <c r="HD38" s="11"/>
      <c r="HE38" s="11"/>
      <c r="HF38" s="11"/>
      <c r="HG38" s="11"/>
      <c r="HH38" s="11"/>
      <c r="HI38" s="11"/>
      <c r="HJ38" s="11"/>
      <c r="HK38" s="11"/>
      <c r="HL38" s="11"/>
      <c r="HM38" s="11"/>
      <c r="HN38" s="11"/>
      <c r="HO38" s="11"/>
      <c r="HP38" s="11"/>
      <c r="HQ38" s="11"/>
      <c r="HR38" s="11"/>
      <c r="HS38" s="11"/>
      <c r="HT38" s="11"/>
      <c r="HU38" s="11"/>
      <c r="HV38" s="11"/>
      <c r="HW38" s="11"/>
      <c r="HX38" s="11"/>
      <c r="HY38" s="11"/>
      <c r="HZ38" s="11"/>
      <c r="IA38" s="11"/>
      <c r="IB38" s="11"/>
      <c r="IC38" s="11"/>
      <c r="ID38" s="11"/>
      <c r="IE38" s="11"/>
      <c r="IF38" s="11"/>
      <c r="IG38" s="11"/>
      <c r="IH38" s="11"/>
      <c r="II38" s="11"/>
      <c r="IJ38" s="11"/>
      <c r="IK38" s="11"/>
      <c r="IL38" s="11"/>
      <c r="IM38" s="11"/>
      <c r="IN38" s="11"/>
      <c r="IO38" s="11"/>
      <c r="IP38" s="11"/>
      <c r="IQ38" s="11"/>
      <c r="IR38" s="11"/>
      <c r="IS38" s="11"/>
      <c r="IT38" s="11"/>
      <c r="IU38" s="11"/>
      <c r="IV38" s="11"/>
    </row>
    <row r="39" spans="1:256">
      <c r="A39" s="340"/>
      <c r="B39" s="340"/>
      <c r="C39" s="340"/>
      <c r="D39" s="340"/>
      <c r="E39" s="340"/>
      <c r="F39" s="340"/>
      <c r="G39" s="340"/>
      <c r="H39" s="340"/>
      <c r="I39" s="340"/>
      <c r="J39" s="340"/>
      <c r="K39" s="340"/>
      <c r="L39" s="340"/>
      <c r="M39" s="340"/>
      <c r="N39" s="340"/>
      <c r="O39" s="340"/>
      <c r="P39" s="340"/>
      <c r="Q39" s="340"/>
      <c r="R39" s="340"/>
      <c r="S39" s="340"/>
      <c r="T39" s="340"/>
      <c r="U39" s="340"/>
      <c r="V39" s="340"/>
      <c r="W39" s="63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  <c r="GP39" s="11"/>
      <c r="GQ39" s="11"/>
      <c r="GR39" s="11"/>
      <c r="GS39" s="11"/>
      <c r="GT39" s="11"/>
      <c r="GU39" s="11"/>
      <c r="GV39" s="11"/>
      <c r="GW39" s="11"/>
      <c r="GX39" s="11"/>
      <c r="GY39" s="11"/>
      <c r="GZ39" s="11"/>
      <c r="HA39" s="11"/>
      <c r="HB39" s="11"/>
      <c r="HC39" s="11"/>
      <c r="HD39" s="11"/>
      <c r="HE39" s="11"/>
      <c r="HF39" s="11"/>
      <c r="HG39" s="11"/>
      <c r="HH39" s="11"/>
      <c r="HI39" s="11"/>
      <c r="HJ39" s="11"/>
      <c r="HK39" s="11"/>
      <c r="HL39" s="11"/>
      <c r="HM39" s="11"/>
      <c r="HN39" s="11"/>
      <c r="HO39" s="11"/>
      <c r="HP39" s="11"/>
      <c r="HQ39" s="11"/>
      <c r="HR39" s="11"/>
      <c r="HS39" s="11"/>
      <c r="HT39" s="11"/>
      <c r="HU39" s="11"/>
      <c r="HV39" s="11"/>
      <c r="HW39" s="11"/>
      <c r="HX39" s="11"/>
      <c r="HY39" s="11"/>
      <c r="HZ39" s="11"/>
      <c r="IA39" s="11"/>
      <c r="IB39" s="11"/>
      <c r="IC39" s="11"/>
      <c r="ID39" s="11"/>
      <c r="IE39" s="11"/>
      <c r="IF39" s="11"/>
      <c r="IG39" s="11"/>
      <c r="IH39" s="11"/>
      <c r="II39" s="11"/>
      <c r="IJ39" s="11"/>
      <c r="IK39" s="11"/>
      <c r="IL39" s="11"/>
      <c r="IM39" s="11"/>
      <c r="IN39" s="11"/>
      <c r="IO39" s="11"/>
      <c r="IP39" s="11"/>
      <c r="IQ39" s="11"/>
      <c r="IR39" s="11"/>
      <c r="IS39" s="11"/>
      <c r="IT39" s="11"/>
      <c r="IU39" s="11"/>
      <c r="IV39" s="11"/>
    </row>
    <row r="40" spans="1:256" ht="21.75">
      <c r="C40" s="145">
        <v>11</v>
      </c>
      <c r="D40" s="188" t="s">
        <v>57</v>
      </c>
      <c r="T40" s="68">
        <v>1</v>
      </c>
      <c r="U40" s="191" t="s">
        <v>59</v>
      </c>
    </row>
    <row r="41" spans="1:256" ht="21.75">
      <c r="T41" s="82">
        <v>3</v>
      </c>
      <c r="U41" s="188" t="s">
        <v>60</v>
      </c>
    </row>
    <row r="42" spans="1:256" ht="21.75">
      <c r="T42" s="82"/>
      <c r="U42" s="188"/>
    </row>
    <row r="43" spans="1:256" ht="21.75">
      <c r="T43" s="145"/>
      <c r="U43" s="188"/>
    </row>
  </sheetData>
  <mergeCells count="9">
    <mergeCell ref="S36:Z36"/>
    <mergeCell ref="S37:Z37"/>
    <mergeCell ref="A39:V39"/>
    <mergeCell ref="A3:X3"/>
    <mergeCell ref="J15:L15"/>
    <mergeCell ref="W19:Y19"/>
    <mergeCell ref="W20:Y20"/>
    <mergeCell ref="W21:Y21"/>
    <mergeCell ref="H35:J35"/>
  </mergeCells>
  <pageMargins left="0.51181102362204722" right="0.31496062992125984" top="0.98425196850393704" bottom="0.19685039370078741" header="0.31496062992125984" footer="0.11811023622047245"/>
  <pageSetup paperSize="9" scale="92" orientation="portrait" horizontalDpi="1200" verticalDpi="1200" r:id="rId1"/>
  <headerFooter>
    <oddFooter>&amp;R&amp;"Gulim,Regular"&amp;10SP-FM-04-15 Rev.0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FF00"/>
  </sheetPr>
  <dimension ref="A1:AJ62"/>
  <sheetViews>
    <sheetView showWhiteSpace="0" view="pageBreakPreview" zoomScaleNormal="100" zoomScaleSheetLayoutView="100" workbookViewId="0">
      <selection activeCell="Q6" sqref="Q6"/>
    </sheetView>
  </sheetViews>
  <sheetFormatPr defaultColWidth="9.140625" defaultRowHeight="12"/>
  <cols>
    <col min="1" max="7" width="4.28515625" style="20" customWidth="1"/>
    <col min="8" max="8" width="3.42578125" style="20" customWidth="1"/>
    <col min="9" max="23" width="4.28515625" style="20" customWidth="1"/>
    <col min="24" max="29" width="4.5703125" style="20" customWidth="1"/>
    <col min="30" max="16384" width="9.140625" style="20"/>
  </cols>
  <sheetData>
    <row r="1" spans="1:36" ht="14.1" customHeight="1"/>
    <row r="3" spans="1:36" ht="34.5" customHeight="1">
      <c r="A3" s="352" t="s">
        <v>56</v>
      </c>
      <c r="B3" s="352"/>
      <c r="C3" s="352"/>
      <c r="D3" s="352"/>
      <c r="E3" s="352"/>
      <c r="F3" s="352"/>
      <c r="G3" s="352"/>
      <c r="H3" s="352"/>
      <c r="I3" s="352"/>
      <c r="J3" s="352"/>
      <c r="K3" s="352"/>
      <c r="L3" s="352"/>
      <c r="M3" s="352"/>
      <c r="N3" s="352"/>
      <c r="O3" s="352"/>
      <c r="P3" s="352"/>
      <c r="Q3" s="352"/>
      <c r="R3" s="352"/>
      <c r="S3" s="352"/>
      <c r="T3" s="352"/>
      <c r="U3" s="352"/>
      <c r="V3" s="352"/>
    </row>
    <row r="4" spans="1:36" ht="18.95" customHeight="1">
      <c r="A4" s="123"/>
      <c r="B4" s="123"/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</row>
    <row r="5" spans="1:36" ht="17.850000000000001" customHeight="1">
      <c r="B5" s="122" t="s">
        <v>22</v>
      </c>
      <c r="C5" s="122"/>
      <c r="D5" s="28"/>
      <c r="E5" s="122"/>
      <c r="G5" s="123" t="s">
        <v>19</v>
      </c>
      <c r="H5" s="23">
        <f>Certificate!J5</f>
        <v>0</v>
      </c>
      <c r="L5" s="23"/>
      <c r="M5" s="23"/>
      <c r="N5" s="23"/>
      <c r="O5" s="23"/>
      <c r="R5" s="138"/>
      <c r="T5" s="134" t="s">
        <v>89</v>
      </c>
    </row>
    <row r="6" spans="1:36" ht="18.95" customHeight="1">
      <c r="B6" s="28"/>
      <c r="C6" s="28"/>
      <c r="D6" s="28"/>
      <c r="E6" s="122"/>
      <c r="F6" s="124"/>
      <c r="G6" s="124"/>
      <c r="H6" s="124"/>
      <c r="I6" s="122"/>
      <c r="J6" s="23"/>
      <c r="L6" s="23"/>
      <c r="M6" s="23"/>
      <c r="N6" s="23"/>
      <c r="O6" s="23"/>
    </row>
    <row r="7" spans="1:36" ht="17.850000000000001" customHeight="1">
      <c r="B7" s="125"/>
      <c r="C7" s="125"/>
      <c r="D7" s="28"/>
      <c r="E7" s="28"/>
      <c r="F7" s="28"/>
      <c r="G7" s="28"/>
      <c r="H7" s="28"/>
      <c r="I7" s="123"/>
      <c r="J7" s="24"/>
      <c r="L7" s="25"/>
      <c r="M7" s="25"/>
      <c r="N7" s="25"/>
      <c r="O7" s="25"/>
      <c r="P7" s="25"/>
      <c r="Q7" s="25"/>
      <c r="R7" s="25"/>
      <c r="S7" s="25"/>
      <c r="T7" s="26"/>
      <c r="U7" s="26"/>
      <c r="V7" s="26"/>
      <c r="W7" s="23"/>
      <c r="AB7" s="20" t="s">
        <v>2</v>
      </c>
    </row>
    <row r="8" spans="1:36" ht="14.1" customHeight="1">
      <c r="B8" s="28"/>
      <c r="C8" s="125"/>
      <c r="D8" s="125"/>
      <c r="E8" s="28"/>
      <c r="F8" s="28"/>
      <c r="G8" s="351" t="s">
        <v>88</v>
      </c>
      <c r="H8" s="351"/>
      <c r="I8" s="351"/>
      <c r="J8" s="351"/>
      <c r="K8" s="351"/>
      <c r="L8" s="351"/>
      <c r="M8" s="351"/>
      <c r="N8" s="351"/>
      <c r="O8" s="351"/>
      <c r="P8" s="351"/>
      <c r="Q8" s="25"/>
      <c r="R8" s="25"/>
      <c r="S8" s="25"/>
      <c r="T8" s="25"/>
      <c r="U8" s="26"/>
      <c r="V8" s="26"/>
      <c r="W8" s="26"/>
      <c r="X8" s="23"/>
      <c r="Z8" s="138"/>
    </row>
    <row r="9" spans="1:36" ht="14.1" customHeight="1">
      <c r="B9" s="28"/>
      <c r="C9" s="125"/>
      <c r="D9" s="125"/>
      <c r="E9" s="28"/>
      <c r="F9" s="28"/>
      <c r="G9" s="351"/>
      <c r="H9" s="351"/>
      <c r="I9" s="351"/>
      <c r="J9" s="351"/>
      <c r="K9" s="351"/>
      <c r="L9" s="351"/>
      <c r="M9" s="351"/>
      <c r="N9" s="351"/>
      <c r="O9" s="351"/>
      <c r="P9" s="351"/>
      <c r="Q9" s="25"/>
      <c r="R9" s="25"/>
      <c r="S9" s="25"/>
      <c r="T9" s="25"/>
      <c r="U9" s="26"/>
      <c r="V9" s="26"/>
      <c r="W9" s="26"/>
      <c r="X9" s="23"/>
    </row>
    <row r="10" spans="1:36" s="23" customFormat="1" ht="18.95" customHeight="1">
      <c r="B10" s="128"/>
      <c r="C10" s="128"/>
      <c r="D10" s="128"/>
      <c r="E10" s="128"/>
      <c r="F10" s="128"/>
      <c r="G10" s="129"/>
      <c r="H10" s="128"/>
      <c r="I10" s="22"/>
      <c r="J10" s="22"/>
      <c r="K10" s="22"/>
      <c r="L10" s="22"/>
      <c r="M10" s="22"/>
      <c r="N10" s="22"/>
      <c r="O10" s="22"/>
      <c r="P10" s="22"/>
      <c r="Q10" s="22"/>
      <c r="S10" s="26"/>
      <c r="T10" s="26"/>
      <c r="V10" s="146"/>
      <c r="W10" s="43"/>
    </row>
    <row r="11" spans="1:36" ht="23.1" customHeight="1">
      <c r="B11" s="354" t="s">
        <v>20</v>
      </c>
      <c r="C11" s="355"/>
      <c r="D11" s="355"/>
      <c r="E11" s="355"/>
      <c r="F11" s="355"/>
      <c r="G11" s="356"/>
      <c r="H11" s="357" t="s">
        <v>4</v>
      </c>
      <c r="I11" s="357"/>
      <c r="J11" s="357"/>
      <c r="K11" s="357"/>
      <c r="L11" s="354" t="s">
        <v>29</v>
      </c>
      <c r="M11" s="355"/>
      <c r="N11" s="356"/>
      <c r="O11" s="354" t="s">
        <v>0</v>
      </c>
      <c r="P11" s="355"/>
      <c r="Q11" s="355"/>
      <c r="R11" s="356"/>
      <c r="S11" s="357" t="s">
        <v>25</v>
      </c>
      <c r="T11" s="357"/>
      <c r="U11" s="357"/>
      <c r="V11" s="357"/>
      <c r="W11" s="138"/>
    </row>
    <row r="12" spans="1:36" ht="23.1" customHeight="1">
      <c r="B12" s="358" t="s">
        <v>123</v>
      </c>
      <c r="C12" s="349"/>
      <c r="D12" s="349"/>
      <c r="E12" s="349"/>
      <c r="F12" s="349"/>
      <c r="G12" s="349"/>
      <c r="H12" s="349" t="s">
        <v>31</v>
      </c>
      <c r="I12" s="349"/>
      <c r="J12" s="349"/>
      <c r="K12" s="349"/>
      <c r="L12" s="359" t="s">
        <v>32</v>
      </c>
      <c r="M12" s="359"/>
      <c r="N12" s="359"/>
      <c r="O12" s="349" t="s">
        <v>124</v>
      </c>
      <c r="P12" s="349"/>
      <c r="Q12" s="349"/>
      <c r="R12" s="349"/>
      <c r="S12" s="350">
        <v>42853</v>
      </c>
      <c r="T12" s="350"/>
      <c r="U12" s="350"/>
      <c r="V12" s="350"/>
      <c r="W12" s="24"/>
      <c r="X12" s="24"/>
      <c r="Y12" s="24"/>
      <c r="Z12" s="30"/>
    </row>
    <row r="13" spans="1:36" ht="16.5" customHeight="1">
      <c r="B13" s="349"/>
      <c r="C13" s="349"/>
      <c r="D13" s="349"/>
      <c r="E13" s="349"/>
      <c r="F13" s="349"/>
      <c r="G13" s="349"/>
      <c r="H13" s="349"/>
      <c r="I13" s="349"/>
      <c r="J13" s="349"/>
      <c r="K13" s="349"/>
      <c r="L13" s="359"/>
      <c r="M13" s="359"/>
      <c r="N13" s="359"/>
      <c r="O13" s="349"/>
      <c r="P13" s="349"/>
      <c r="Q13" s="349"/>
      <c r="R13" s="349"/>
      <c r="S13" s="350"/>
      <c r="T13" s="350"/>
      <c r="U13" s="350"/>
      <c r="V13" s="350"/>
      <c r="AH13" s="24"/>
      <c r="AI13" s="24"/>
    </row>
    <row r="14" spans="1:36" ht="16.5" customHeight="1">
      <c r="B14" s="133"/>
      <c r="C14" s="125"/>
      <c r="D14" s="125"/>
      <c r="E14" s="125"/>
      <c r="F14" s="28"/>
      <c r="G14" s="28"/>
      <c r="H14" s="28"/>
      <c r="I14" s="131"/>
      <c r="J14" s="24"/>
      <c r="L14" s="24"/>
      <c r="O14" s="24"/>
      <c r="P14" s="24"/>
      <c r="AH14" s="24"/>
      <c r="AI14" s="24"/>
    </row>
    <row r="15" spans="1:36" ht="16.5" customHeight="1">
      <c r="B15" s="134" t="s">
        <v>38</v>
      </c>
      <c r="C15" s="143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24"/>
      <c r="AI15" s="24"/>
      <c r="AJ15" s="24"/>
    </row>
    <row r="16" spans="1:36" ht="16.5" customHeight="1">
      <c r="C16" s="20" t="s">
        <v>35</v>
      </c>
      <c r="P16" s="24"/>
      <c r="Q16" s="24"/>
      <c r="R16" s="24"/>
      <c r="S16" s="24"/>
      <c r="T16" s="27"/>
      <c r="V16" s="24"/>
      <c r="AI16" s="24"/>
      <c r="AJ16" s="24"/>
    </row>
    <row r="17" spans="1:35" ht="18.95" customHeight="1">
      <c r="B17" s="21" t="s">
        <v>36</v>
      </c>
      <c r="C17" s="142"/>
      <c r="D17" s="142"/>
      <c r="E17" s="142"/>
      <c r="F17" s="142"/>
      <c r="G17" s="142"/>
      <c r="H17" s="142"/>
      <c r="P17" s="24"/>
      <c r="Q17" s="24"/>
      <c r="R17" s="27"/>
      <c r="T17" s="24"/>
      <c r="AG17" s="24"/>
      <c r="AH17" s="24"/>
    </row>
    <row r="18" spans="1:35" ht="16.5" customHeight="1">
      <c r="B18" s="133"/>
      <c r="C18" s="131"/>
      <c r="D18" s="28"/>
      <c r="E18" s="134"/>
      <c r="F18" s="28"/>
      <c r="G18" s="28"/>
      <c r="H18" s="28"/>
      <c r="I18" s="131"/>
      <c r="J18" s="174"/>
      <c r="K18" s="178"/>
      <c r="L18" s="178"/>
      <c r="M18" s="178"/>
      <c r="O18" s="24"/>
      <c r="P18" s="24"/>
      <c r="Q18" s="24"/>
      <c r="R18" s="27"/>
      <c r="T18" s="24"/>
      <c r="Y18" s="147"/>
      <c r="Z18" s="131"/>
      <c r="AF18" s="148"/>
      <c r="AG18" s="148"/>
      <c r="AH18" s="148"/>
    </row>
    <row r="19" spans="1:35" ht="16.5" customHeight="1">
      <c r="B19" s="133"/>
      <c r="C19" s="131"/>
      <c r="D19" s="28"/>
      <c r="E19" s="133"/>
      <c r="F19" s="28"/>
      <c r="G19" s="28"/>
      <c r="H19" s="28"/>
      <c r="I19" s="131"/>
      <c r="J19" s="174"/>
      <c r="K19" s="178"/>
      <c r="L19" s="178"/>
      <c r="M19" s="178"/>
      <c r="O19" s="24"/>
      <c r="P19" s="24"/>
      <c r="Q19" s="24"/>
      <c r="R19" s="27"/>
      <c r="T19" s="24"/>
      <c r="AG19" s="24"/>
      <c r="AH19" s="24"/>
    </row>
    <row r="20" spans="1:35" ht="16.5" customHeight="1">
      <c r="B20" s="122"/>
      <c r="C20" s="131"/>
      <c r="D20" s="28"/>
      <c r="E20" s="122"/>
      <c r="F20" s="28"/>
      <c r="G20" s="28"/>
      <c r="H20" s="28"/>
      <c r="I20" s="131"/>
      <c r="J20" s="178"/>
      <c r="K20" s="178"/>
      <c r="L20" s="178"/>
      <c r="M20" s="178"/>
      <c r="O20" s="24"/>
      <c r="P20" s="24"/>
      <c r="Q20" s="24"/>
      <c r="R20" s="27"/>
      <c r="T20" s="24"/>
      <c r="AG20" s="24"/>
      <c r="AH20" s="24"/>
    </row>
    <row r="21" spans="1:35" ht="18.95" customHeight="1">
      <c r="B21" s="122"/>
      <c r="C21" s="131"/>
      <c r="D21" s="28"/>
      <c r="E21" s="122"/>
      <c r="F21" s="28"/>
      <c r="G21" s="131"/>
      <c r="H21" s="28"/>
      <c r="I21" s="135"/>
      <c r="J21" s="135"/>
      <c r="K21" s="135"/>
      <c r="L21" s="24"/>
      <c r="M21" s="24"/>
      <c r="O21" s="24"/>
      <c r="P21" s="27"/>
      <c r="R21" s="24"/>
      <c r="AF21" s="24"/>
    </row>
    <row r="22" spans="1:35" ht="16.5" customHeight="1">
      <c r="B22" s="125"/>
      <c r="C22" s="125"/>
      <c r="D22" s="125"/>
      <c r="E22" s="125"/>
      <c r="F22" s="125"/>
      <c r="G22" s="125"/>
      <c r="H22" s="125"/>
      <c r="I22" s="143"/>
      <c r="J22" s="24"/>
      <c r="K22" s="24"/>
      <c r="L22" s="28"/>
      <c r="O22" s="29"/>
      <c r="P22" s="29"/>
      <c r="AF22" s="29"/>
      <c r="AG22" s="29"/>
    </row>
    <row r="23" spans="1:35" ht="16.5" customHeight="1">
      <c r="B23" s="125"/>
      <c r="C23" s="125"/>
      <c r="D23" s="125"/>
      <c r="E23" s="125"/>
      <c r="F23" s="28"/>
      <c r="G23" s="28"/>
      <c r="H23" s="28"/>
      <c r="I23" s="123"/>
      <c r="J23" s="136"/>
      <c r="AG23" s="133"/>
      <c r="AH23" s="126"/>
      <c r="AI23" s="23"/>
    </row>
    <row r="24" spans="1:35" ht="16.5" customHeight="1">
      <c r="B24" s="125"/>
      <c r="C24" s="122"/>
      <c r="D24" s="122"/>
      <c r="E24" s="122"/>
      <c r="F24" s="28"/>
      <c r="G24" s="28"/>
      <c r="H24" s="28"/>
      <c r="I24" s="124"/>
      <c r="J24" s="136"/>
      <c r="V24" s="23"/>
      <c r="W24" s="23"/>
      <c r="AC24" s="125"/>
      <c r="AD24" s="125"/>
      <c r="AE24" s="125"/>
      <c r="AF24" s="125"/>
      <c r="AG24" s="133"/>
      <c r="AH24" s="126"/>
      <c r="AI24" s="23"/>
    </row>
    <row r="25" spans="1:35" ht="16.5" customHeight="1">
      <c r="B25" s="125"/>
      <c r="C25" s="122"/>
      <c r="D25" s="122"/>
      <c r="E25" s="122"/>
      <c r="F25" s="28"/>
      <c r="G25" s="28"/>
      <c r="H25" s="28"/>
      <c r="I25" s="124"/>
      <c r="J25" s="136"/>
      <c r="V25" s="23"/>
      <c r="W25" s="23"/>
      <c r="AC25" s="125"/>
      <c r="AD25" s="125"/>
      <c r="AE25" s="125"/>
      <c r="AF25" s="125"/>
      <c r="AG25" s="133"/>
      <c r="AH25" s="126"/>
      <c r="AI25" s="23"/>
    </row>
    <row r="26" spans="1:35" ht="18.95" customHeight="1">
      <c r="B26" s="28"/>
      <c r="C26" s="28"/>
      <c r="D26" s="122"/>
      <c r="E26" s="122"/>
      <c r="F26" s="122"/>
      <c r="G26" s="122"/>
      <c r="H26" s="124"/>
      <c r="N26" s="24"/>
      <c r="U26" s="23"/>
      <c r="V26" s="23"/>
      <c r="AA26" s="125"/>
      <c r="AB26" s="125"/>
      <c r="AC26" s="125"/>
      <c r="AD26" s="125"/>
      <c r="AE26" s="125"/>
      <c r="AF26" s="133"/>
      <c r="AG26" s="126"/>
      <c r="AH26" s="23"/>
    </row>
    <row r="27" spans="1:35" ht="16.5" customHeight="1">
      <c r="A27" s="23"/>
      <c r="B27" s="122"/>
      <c r="C27" s="28"/>
      <c r="D27" s="122"/>
      <c r="E27" s="122"/>
      <c r="F27" s="122"/>
      <c r="G27" s="122"/>
      <c r="I27" s="23"/>
      <c r="M27" s="23"/>
      <c r="T27" s="23"/>
    </row>
    <row r="28" spans="1:35" ht="16.5" customHeight="1">
      <c r="V28" s="149"/>
    </row>
    <row r="29" spans="1:35" ht="16.5" customHeight="1">
      <c r="V29" s="149"/>
    </row>
    <row r="30" spans="1:35" ht="18.95" customHeight="1">
      <c r="B30" s="143"/>
      <c r="C30" s="143"/>
      <c r="D30" s="143"/>
      <c r="E30" s="143"/>
      <c r="F30" s="143"/>
      <c r="G30" s="143"/>
      <c r="H30" s="143"/>
      <c r="I30" s="143"/>
      <c r="J30" s="143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37"/>
      <c r="W30" s="137"/>
      <c r="X30" s="142"/>
      <c r="Y30" s="142"/>
    </row>
    <row r="31" spans="1:35" ht="16.5" customHeight="1">
      <c r="P31" s="143"/>
      <c r="Q31" s="143"/>
      <c r="R31" s="143"/>
      <c r="S31" s="143"/>
      <c r="T31" s="143"/>
      <c r="U31" s="137"/>
      <c r="V31" s="137"/>
      <c r="W31" s="142"/>
      <c r="X31" s="142"/>
    </row>
    <row r="32" spans="1:35" ht="16.5" customHeight="1"/>
    <row r="33" spans="1:26" ht="16.5" customHeight="1"/>
    <row r="34" spans="1:26" ht="18.95" customHeight="1">
      <c r="B34" s="21"/>
      <c r="C34" s="142"/>
      <c r="D34" s="142"/>
      <c r="E34" s="142"/>
      <c r="F34" s="142"/>
      <c r="G34" s="142"/>
      <c r="H34" s="142"/>
    </row>
    <row r="35" spans="1:26" ht="16.5" customHeight="1">
      <c r="B35" s="122"/>
      <c r="C35" s="70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</row>
    <row r="36" spans="1:26" ht="16.5" customHeight="1"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</row>
    <row r="37" spans="1:26" ht="16.5" customHeight="1">
      <c r="B37" s="70"/>
      <c r="C37" s="142"/>
      <c r="D37" s="142"/>
      <c r="E37" s="142"/>
      <c r="F37" s="142"/>
      <c r="G37" s="142"/>
      <c r="H37" s="142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</row>
    <row r="38" spans="1:26" ht="18.95" customHeight="1"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</row>
    <row r="39" spans="1:26" ht="16.5" customHeight="1">
      <c r="B39" s="122"/>
      <c r="C39" s="23"/>
      <c r="D39" s="23"/>
      <c r="E39" s="23"/>
      <c r="F39" s="347"/>
      <c r="G39" s="347"/>
      <c r="H39" s="347"/>
      <c r="I39" s="347"/>
      <c r="J39" s="150"/>
      <c r="K39" s="23"/>
      <c r="L39" s="348"/>
      <c r="M39" s="348"/>
      <c r="N39" s="348"/>
      <c r="O39" s="348"/>
      <c r="P39" s="23"/>
      <c r="Q39" s="23"/>
      <c r="R39" s="23"/>
      <c r="S39" s="23"/>
      <c r="T39" s="23"/>
    </row>
    <row r="40" spans="1:26" ht="14.1" customHeight="1">
      <c r="A40" s="151"/>
      <c r="B40" s="23"/>
      <c r="C40" s="23"/>
      <c r="D40" s="23"/>
      <c r="E40" s="23"/>
      <c r="F40" s="23"/>
      <c r="G40" s="23"/>
      <c r="H40" s="23"/>
      <c r="I40" s="142"/>
      <c r="J40" s="23"/>
      <c r="K40" s="23"/>
      <c r="L40" s="23"/>
      <c r="M40" s="23"/>
      <c r="N40" s="140"/>
      <c r="O40" s="152"/>
      <c r="P40" s="142"/>
      <c r="Q40" s="142"/>
      <c r="R40" s="142"/>
      <c r="S40" s="142"/>
      <c r="T40" s="142"/>
      <c r="U40" s="122"/>
      <c r="V40" s="122"/>
      <c r="W40" s="122"/>
      <c r="X40" s="122"/>
      <c r="Y40" s="122"/>
      <c r="Z40" s="122"/>
    </row>
    <row r="41" spans="1:26" ht="16.5" customHeight="1">
      <c r="B41" s="122"/>
      <c r="C41" s="122"/>
      <c r="D41" s="122"/>
      <c r="E41" s="23"/>
      <c r="F41" s="23"/>
      <c r="G41" s="150"/>
      <c r="H41" s="150"/>
      <c r="I41" s="150"/>
      <c r="J41" s="23"/>
      <c r="K41" s="23"/>
      <c r="L41" s="23"/>
      <c r="M41" s="23"/>
      <c r="N41" s="23"/>
      <c r="O41" s="23"/>
      <c r="P41" s="353"/>
      <c r="Q41" s="353"/>
      <c r="R41" s="353"/>
      <c r="S41" s="353"/>
      <c r="T41" s="353"/>
      <c r="U41" s="122"/>
      <c r="V41" s="122"/>
      <c r="W41" s="122"/>
      <c r="X41" s="122"/>
      <c r="Y41" s="122"/>
      <c r="Z41" s="122"/>
    </row>
    <row r="42" spans="1:26" ht="18.95" customHeight="1">
      <c r="D42" s="353"/>
      <c r="E42" s="353"/>
      <c r="F42" s="353"/>
      <c r="G42" s="353"/>
      <c r="H42" s="353"/>
      <c r="K42" s="23"/>
      <c r="N42" s="143"/>
      <c r="O42" s="143"/>
      <c r="P42" s="143"/>
      <c r="Q42" s="143"/>
      <c r="R42" s="143"/>
      <c r="S42" s="122"/>
      <c r="T42" s="122"/>
      <c r="U42" s="122"/>
      <c r="V42" s="122"/>
      <c r="W42" s="122"/>
      <c r="X42" s="122"/>
      <c r="Y42" s="122"/>
    </row>
    <row r="43" spans="1:26" ht="16.5" customHeight="1">
      <c r="A43" s="346"/>
      <c r="B43" s="346"/>
      <c r="C43" s="346"/>
      <c r="D43" s="346"/>
      <c r="E43" s="346"/>
      <c r="F43" s="346"/>
      <c r="G43" s="346"/>
      <c r="H43" s="346"/>
      <c r="I43" s="346"/>
      <c r="J43" s="346"/>
      <c r="K43" s="346"/>
      <c r="L43" s="346"/>
      <c r="M43" s="346"/>
      <c r="N43" s="346"/>
      <c r="O43" s="346"/>
      <c r="P43" s="346"/>
      <c r="Q43" s="346"/>
      <c r="R43" s="346"/>
      <c r="S43" s="346"/>
      <c r="T43" s="346"/>
      <c r="U43" s="153"/>
    </row>
    <row r="44" spans="1:26" ht="18.75" customHeight="1"/>
    <row r="45" spans="1:26" ht="18.75" customHeight="1"/>
    <row r="46" spans="1:26" ht="18.75" customHeight="1"/>
    <row r="47" spans="1:26" ht="18.75" customHeight="1"/>
    <row r="48" spans="1:2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</sheetData>
  <mergeCells count="17">
    <mergeCell ref="G8:P9"/>
    <mergeCell ref="A3:V3"/>
    <mergeCell ref="P41:T41"/>
    <mergeCell ref="D42:H42"/>
    <mergeCell ref="B11:G11"/>
    <mergeCell ref="H11:K11"/>
    <mergeCell ref="L11:N11"/>
    <mergeCell ref="O11:R11"/>
    <mergeCell ref="S11:V11"/>
    <mergeCell ref="B12:G13"/>
    <mergeCell ref="H12:K13"/>
    <mergeCell ref="L12:N13"/>
    <mergeCell ref="A43:T43"/>
    <mergeCell ref="F39:I39"/>
    <mergeCell ref="L39:O39"/>
    <mergeCell ref="O12:R13"/>
    <mergeCell ref="S12:V13"/>
  </mergeCells>
  <pageMargins left="0.31496062992125984" right="0.31496062992125984" top="0.98425196850393704" bottom="0.19685039370078741" header="0.31496062992125984" footer="0.11811023622047245"/>
  <pageSetup paperSize="9" orientation="portrait" r:id="rId1"/>
  <headerFooter alignWithMargins="0">
    <oddFooter>&amp;R&amp;"Cordia New,Regular"&amp;14SP-FM-04-15 REV.0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FF00"/>
  </sheetPr>
  <dimension ref="A1:AW51"/>
  <sheetViews>
    <sheetView view="pageBreakPreview" topLeftCell="A17" zoomScaleNormal="100" zoomScaleSheetLayoutView="100" workbookViewId="0">
      <selection activeCell="B19" sqref="B19:D33"/>
    </sheetView>
  </sheetViews>
  <sheetFormatPr defaultColWidth="9.140625" defaultRowHeight="12"/>
  <cols>
    <col min="1" max="48" width="4.42578125" style="30" customWidth="1"/>
    <col min="49" max="16384" width="9.140625" style="30"/>
  </cols>
  <sheetData>
    <row r="1" spans="1:49" ht="17.45" customHeight="1"/>
    <row r="2" spans="1:49" s="24" customFormat="1" ht="17.45" customHeight="1"/>
    <row r="3" spans="1:49" s="24" customFormat="1" ht="34.5" customHeight="1">
      <c r="A3" s="372" t="s">
        <v>33</v>
      </c>
      <c r="B3" s="372"/>
      <c r="C3" s="372"/>
      <c r="D3" s="372"/>
      <c r="E3" s="372"/>
      <c r="F3" s="372"/>
      <c r="G3" s="372"/>
      <c r="H3" s="372"/>
      <c r="I3" s="372"/>
      <c r="J3" s="372"/>
      <c r="K3" s="372"/>
      <c r="L3" s="372"/>
      <c r="M3" s="372"/>
      <c r="N3" s="372"/>
      <c r="O3" s="372"/>
      <c r="P3" s="372"/>
      <c r="Q3" s="372"/>
      <c r="R3" s="372"/>
      <c r="S3" s="372"/>
      <c r="T3" s="372"/>
      <c r="U3" s="372"/>
      <c r="V3" s="372"/>
      <c r="W3" s="192"/>
      <c r="X3" s="192"/>
    </row>
    <row r="4" spans="1:49" s="24" customFormat="1" ht="17.45" customHeight="1">
      <c r="A4" s="193"/>
      <c r="B4" s="193"/>
      <c r="C4" s="193"/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3"/>
      <c r="P4" s="193"/>
      <c r="Q4" s="193"/>
      <c r="R4" s="193"/>
      <c r="S4" s="193"/>
      <c r="T4" s="192"/>
      <c r="U4" s="192"/>
      <c r="V4" s="192"/>
      <c r="W4" s="192"/>
      <c r="X4" s="192"/>
    </row>
    <row r="5" spans="1:49" ht="17.45" customHeight="1">
      <c r="B5" s="125" t="s">
        <v>37</v>
      </c>
      <c r="C5" s="125"/>
      <c r="D5" s="125"/>
      <c r="E5" s="125"/>
      <c r="F5" s="43">
        <f>Report!H5</f>
        <v>0</v>
      </c>
      <c r="G5" s="23"/>
      <c r="H5" s="23"/>
      <c r="I5" s="23"/>
      <c r="T5" s="28" t="s">
        <v>102</v>
      </c>
      <c r="X5" s="28"/>
    </row>
    <row r="6" spans="1:49" ht="15" customHeight="1">
      <c r="B6" s="133"/>
      <c r="C6" s="133"/>
      <c r="D6" s="133"/>
      <c r="E6" s="133"/>
      <c r="F6" s="133"/>
      <c r="G6" s="43"/>
      <c r="H6" s="43"/>
      <c r="I6" s="43"/>
      <c r="J6" s="43"/>
      <c r="O6" s="31"/>
      <c r="P6" s="31"/>
      <c r="T6" s="28"/>
      <c r="U6" s="28"/>
      <c r="V6" s="28"/>
      <c r="X6" s="28"/>
    </row>
    <row r="7" spans="1:49" ht="15" customHeight="1">
      <c r="X7" s="28"/>
    </row>
    <row r="8" spans="1:49" ht="15" customHeight="1">
      <c r="A8" s="32"/>
      <c r="W8" s="33"/>
      <c r="X8" s="33"/>
    </row>
    <row r="9" spans="1:49" ht="15" customHeight="1">
      <c r="A9" s="34"/>
    </row>
    <row r="10" spans="1:49" ht="15" customHeight="1">
      <c r="A10" s="34"/>
      <c r="W10" s="33"/>
    </row>
    <row r="11" spans="1:49" ht="15" customHeight="1">
      <c r="A11" s="34"/>
      <c r="Z11" s="28"/>
      <c r="AA11" s="28"/>
      <c r="AC11" s="48"/>
      <c r="AD11" s="194"/>
      <c r="AE11" s="48"/>
      <c r="AF11" s="48"/>
      <c r="AG11" s="194"/>
      <c r="AH11" s="48"/>
      <c r="AI11" s="48"/>
    </row>
    <row r="12" spans="1:49" s="37" customFormat="1" ht="15" customHeight="1">
      <c r="A12" s="36"/>
    </row>
    <row r="13" spans="1:49" s="37" customFormat="1" ht="15" customHeight="1">
      <c r="A13" s="36"/>
    </row>
    <row r="14" spans="1:49" s="37" customFormat="1" ht="12" customHeight="1">
      <c r="A14" s="36"/>
      <c r="B14" s="48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AP14" s="30"/>
      <c r="AQ14" s="30"/>
      <c r="AR14" s="30"/>
    </row>
    <row r="15" spans="1:49" s="37" customFormat="1" ht="21" customHeight="1">
      <c r="A15" s="36"/>
      <c r="B15" s="48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T15" s="395" t="s">
        <v>128</v>
      </c>
      <c r="U15" s="395"/>
      <c r="V15" s="197" t="s">
        <v>51</v>
      </c>
      <c r="AP15" s="30"/>
      <c r="AQ15" s="30"/>
      <c r="AR15" s="30"/>
    </row>
    <row r="16" spans="1:49" s="196" customFormat="1" ht="21" customHeight="1">
      <c r="A16" s="195"/>
      <c r="B16" s="374" t="s">
        <v>126</v>
      </c>
      <c r="C16" s="375"/>
      <c r="D16" s="376"/>
      <c r="E16" s="373" t="s">
        <v>40</v>
      </c>
      <c r="F16" s="373"/>
      <c r="G16" s="373"/>
      <c r="H16" s="373"/>
      <c r="I16" s="373"/>
      <c r="J16" s="373"/>
      <c r="K16" s="373"/>
      <c r="L16" s="373"/>
      <c r="M16" s="373"/>
      <c r="N16" s="373"/>
      <c r="O16" s="373"/>
      <c r="P16" s="373"/>
      <c r="Q16" s="312" t="s">
        <v>111</v>
      </c>
      <c r="R16" s="313"/>
      <c r="S16" s="314"/>
      <c r="T16" s="386" t="s">
        <v>127</v>
      </c>
      <c r="U16" s="387"/>
      <c r="V16" s="388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S16" s="197"/>
      <c r="AT16" s="197"/>
      <c r="AU16" s="197"/>
      <c r="AV16" s="197"/>
      <c r="AW16" s="197"/>
    </row>
    <row r="17" spans="1:32" s="196" customFormat="1" ht="21" customHeight="1">
      <c r="A17" s="195"/>
      <c r="B17" s="377"/>
      <c r="C17" s="378"/>
      <c r="D17" s="379"/>
      <c r="E17" s="373" t="s">
        <v>125</v>
      </c>
      <c r="F17" s="373"/>
      <c r="G17" s="373"/>
      <c r="H17" s="373"/>
      <c r="I17" s="373"/>
      <c r="J17" s="373"/>
      <c r="K17" s="373" t="s">
        <v>129</v>
      </c>
      <c r="L17" s="373"/>
      <c r="M17" s="373"/>
      <c r="N17" s="373"/>
      <c r="O17" s="373"/>
      <c r="P17" s="373"/>
      <c r="Q17" s="321"/>
      <c r="R17" s="322"/>
      <c r="S17" s="323"/>
      <c r="T17" s="389"/>
      <c r="U17" s="390"/>
      <c r="V17" s="391"/>
      <c r="W17" s="81"/>
      <c r="X17" s="81"/>
      <c r="Y17" s="81"/>
      <c r="Z17" s="81"/>
      <c r="AA17" s="81"/>
      <c r="AB17" s="81"/>
      <c r="AC17" s="81"/>
      <c r="AD17" s="81"/>
      <c r="AE17" s="81"/>
      <c r="AF17" s="81"/>
    </row>
    <row r="18" spans="1:32" s="196" customFormat="1" ht="21" customHeight="1">
      <c r="A18" s="195"/>
      <c r="B18" s="380"/>
      <c r="C18" s="381"/>
      <c r="D18" s="382"/>
      <c r="E18" s="373" t="s">
        <v>42</v>
      </c>
      <c r="F18" s="373"/>
      <c r="G18" s="373" t="s">
        <v>43</v>
      </c>
      <c r="H18" s="373"/>
      <c r="I18" s="373" t="s">
        <v>44</v>
      </c>
      <c r="J18" s="373"/>
      <c r="K18" s="373" t="s">
        <v>42</v>
      </c>
      <c r="L18" s="373"/>
      <c r="M18" s="373" t="s">
        <v>43</v>
      </c>
      <c r="N18" s="373"/>
      <c r="O18" s="373" t="s">
        <v>44</v>
      </c>
      <c r="P18" s="373"/>
      <c r="Q18" s="324"/>
      <c r="R18" s="325"/>
      <c r="S18" s="326"/>
      <c r="T18" s="392"/>
      <c r="U18" s="393"/>
      <c r="V18" s="394"/>
      <c r="W18" s="81"/>
      <c r="X18" s="81"/>
      <c r="Y18" s="81"/>
      <c r="Z18" s="81"/>
      <c r="AA18" s="81"/>
      <c r="AB18" s="81"/>
      <c r="AC18" s="81"/>
      <c r="AD18" s="81"/>
      <c r="AE18" s="81"/>
      <c r="AF18" s="81"/>
    </row>
    <row r="19" spans="1:32" s="196" customFormat="1" ht="21" customHeight="1">
      <c r="A19" s="198"/>
      <c r="B19" s="383">
        <f>'Data Record'!A17</f>
        <v>2.5</v>
      </c>
      <c r="C19" s="383"/>
      <c r="D19" s="369"/>
      <c r="E19" s="300">
        <f>'Data Record'!AC17</f>
        <v>2.5</v>
      </c>
      <c r="F19" s="305"/>
      <c r="G19" s="300">
        <f>'Data Record'!AC18</f>
        <v>2.5</v>
      </c>
      <c r="H19" s="305"/>
      <c r="I19" s="300">
        <f>'Data Record'!AC19</f>
        <v>2.5</v>
      </c>
      <c r="J19" s="301"/>
      <c r="K19" s="300">
        <f>'Data Record'!AF17</f>
        <v>2.5</v>
      </c>
      <c r="L19" s="305"/>
      <c r="M19" s="300">
        <f>'Data Record'!AF18</f>
        <v>2.5</v>
      </c>
      <c r="N19" s="301"/>
      <c r="O19" s="298">
        <f>'Data Record'!AF19</f>
        <v>2.5</v>
      </c>
      <c r="P19" s="304"/>
      <c r="Q19" s="384">
        <f>B19-AVERAGE(E19:O19)</f>
        <v>0</v>
      </c>
      <c r="R19" s="384"/>
      <c r="S19" s="384"/>
      <c r="T19" s="369">
        <f>'Uncertainty Budget'!T7</f>
        <v>0.24536323462778706</v>
      </c>
      <c r="U19" s="370"/>
      <c r="V19" s="371"/>
      <c r="W19" s="81"/>
      <c r="X19" s="81"/>
      <c r="Y19" s="81"/>
      <c r="Z19" s="81"/>
      <c r="AA19" s="81"/>
      <c r="AB19" s="81"/>
      <c r="AC19" s="81"/>
      <c r="AD19" s="81"/>
      <c r="AE19" s="81"/>
      <c r="AF19" s="81"/>
    </row>
    <row r="20" spans="1:32" s="196" customFormat="1" ht="21" customHeight="1">
      <c r="A20" s="198"/>
      <c r="B20" s="385">
        <f>'Data Record'!A20</f>
        <v>5.0999999999999996</v>
      </c>
      <c r="C20" s="385"/>
      <c r="D20" s="363"/>
      <c r="E20" s="300">
        <f>'Data Record'!AC18</f>
        <v>2.5</v>
      </c>
      <c r="F20" s="305"/>
      <c r="G20" s="300">
        <f>'Data Record'!AC19</f>
        <v>2.5</v>
      </c>
      <c r="H20" s="305"/>
      <c r="I20" s="300">
        <f>'Data Record'!AC20</f>
        <v>5.0999999999999996</v>
      </c>
      <c r="J20" s="301"/>
      <c r="K20" s="300">
        <f>'Data Record'!AF18</f>
        <v>2.5</v>
      </c>
      <c r="L20" s="305"/>
      <c r="M20" s="300">
        <f>'Data Record'!AF19</f>
        <v>2.5</v>
      </c>
      <c r="N20" s="301"/>
      <c r="O20" s="300">
        <f>'Data Record'!AF20</f>
        <v>5.0999999999999996</v>
      </c>
      <c r="P20" s="305"/>
      <c r="Q20" s="367">
        <f t="shared" ref="Q20:Q33" si="0">B20-AVERAGE(E20:P20)</f>
        <v>1.7333333333333329</v>
      </c>
      <c r="R20" s="367"/>
      <c r="S20" s="367"/>
      <c r="T20" s="363">
        <f>'Uncertainty Budget'!T8</f>
        <v>0.25236375249563303</v>
      </c>
      <c r="U20" s="364"/>
      <c r="V20" s="365"/>
      <c r="W20" s="81"/>
      <c r="X20" s="81"/>
      <c r="Y20" s="81"/>
      <c r="Z20" s="81"/>
      <c r="AA20" s="81"/>
      <c r="AB20" s="81"/>
      <c r="AC20" s="81"/>
      <c r="AD20" s="81"/>
      <c r="AE20" s="81"/>
      <c r="AF20" s="81"/>
    </row>
    <row r="21" spans="1:32" ht="21" customHeight="1">
      <c r="A21" s="198"/>
      <c r="B21" s="363">
        <f>'Data Record'!A23</f>
        <v>7.7</v>
      </c>
      <c r="C21" s="364"/>
      <c r="D21" s="364"/>
      <c r="E21" s="300">
        <f>'Data Record'!AC19</f>
        <v>2.5</v>
      </c>
      <c r="F21" s="305"/>
      <c r="G21" s="300">
        <f>'Data Record'!AC20</f>
        <v>5.0999999999999996</v>
      </c>
      <c r="H21" s="305"/>
      <c r="I21" s="300">
        <f>'Data Record'!AC21</f>
        <v>5.0999999999999996</v>
      </c>
      <c r="J21" s="301"/>
      <c r="K21" s="300">
        <f>'Data Record'!AF19</f>
        <v>2.5</v>
      </c>
      <c r="L21" s="305"/>
      <c r="M21" s="300">
        <f>'Data Record'!AF20</f>
        <v>5.0999999999999996</v>
      </c>
      <c r="N21" s="301"/>
      <c r="O21" s="300">
        <f>'Data Record'!AF21</f>
        <v>5.0999999999999996</v>
      </c>
      <c r="P21" s="305"/>
      <c r="Q21" s="367">
        <f t="shared" si="0"/>
        <v>3.4666666666666668</v>
      </c>
      <c r="R21" s="367"/>
      <c r="S21" s="367"/>
      <c r="T21" s="363">
        <f>'Uncertainty Budget'!T9</f>
        <v>0.26373440599779635</v>
      </c>
      <c r="U21" s="364"/>
      <c r="V21" s="365"/>
      <c r="W21" s="81"/>
      <c r="X21" s="81"/>
      <c r="Y21" s="81"/>
      <c r="Z21" s="81"/>
      <c r="AA21" s="81"/>
      <c r="AB21" s="81"/>
      <c r="AC21" s="81"/>
      <c r="AD21" s="81"/>
      <c r="AE21" s="81"/>
      <c r="AF21" s="81"/>
    </row>
    <row r="22" spans="1:32" ht="21" customHeight="1">
      <c r="A22" s="198"/>
      <c r="B22" s="363">
        <f>'Data Record'!A26</f>
        <v>10</v>
      </c>
      <c r="C22" s="364"/>
      <c r="D22" s="364"/>
      <c r="E22" s="300">
        <f>'Data Record'!AC20</f>
        <v>5.0999999999999996</v>
      </c>
      <c r="F22" s="305"/>
      <c r="G22" s="300">
        <f>'Data Record'!AC21</f>
        <v>5.0999999999999996</v>
      </c>
      <c r="H22" s="305"/>
      <c r="I22" s="300">
        <f>'Data Record'!AC22</f>
        <v>5.0999999999999996</v>
      </c>
      <c r="J22" s="301"/>
      <c r="K22" s="300">
        <f>'Data Record'!AF20</f>
        <v>5.0999999999999996</v>
      </c>
      <c r="L22" s="305"/>
      <c r="M22" s="300">
        <f>'Data Record'!AF21</f>
        <v>5.0999999999999996</v>
      </c>
      <c r="N22" s="301"/>
      <c r="O22" s="300">
        <f>'Data Record'!AF22</f>
        <v>5.0999999999999996</v>
      </c>
      <c r="P22" s="305"/>
      <c r="Q22" s="367">
        <f t="shared" si="0"/>
        <v>4.8999999999999995</v>
      </c>
      <c r="R22" s="367"/>
      <c r="S22" s="367"/>
      <c r="T22" s="363">
        <f>'Uncertainty Budget'!T10</f>
        <v>0.2770096873883845</v>
      </c>
      <c r="U22" s="364"/>
      <c r="V22" s="365"/>
      <c r="W22" s="81"/>
      <c r="X22" s="81"/>
      <c r="Y22" s="81"/>
      <c r="Z22" s="81"/>
      <c r="AA22" s="81"/>
      <c r="AB22" s="81"/>
      <c r="AC22" s="81"/>
      <c r="AD22" s="81"/>
      <c r="AE22" s="81"/>
      <c r="AF22" s="81"/>
    </row>
    <row r="23" spans="1:32" ht="21" customHeight="1">
      <c r="A23" s="198"/>
      <c r="B23" s="363">
        <f>'Data Record'!A29</f>
        <v>12.9</v>
      </c>
      <c r="C23" s="364"/>
      <c r="D23" s="364"/>
      <c r="E23" s="300">
        <f>'Data Record'!AC21</f>
        <v>5.0999999999999996</v>
      </c>
      <c r="F23" s="305"/>
      <c r="G23" s="300">
        <f>'Data Record'!AC22</f>
        <v>5.0999999999999996</v>
      </c>
      <c r="H23" s="305"/>
      <c r="I23" s="300">
        <f>'Data Record'!AC23</f>
        <v>7.7</v>
      </c>
      <c r="J23" s="301"/>
      <c r="K23" s="300">
        <f>'Data Record'!AF21</f>
        <v>5.0999999999999996</v>
      </c>
      <c r="L23" s="305"/>
      <c r="M23" s="300">
        <f>'Data Record'!AF22</f>
        <v>5.0999999999999996</v>
      </c>
      <c r="N23" s="301"/>
      <c r="O23" s="300">
        <f>'Data Record'!AF23</f>
        <v>7.7</v>
      </c>
      <c r="P23" s="305"/>
      <c r="Q23" s="367">
        <f t="shared" si="0"/>
        <v>6.9333333333333327</v>
      </c>
      <c r="R23" s="367"/>
      <c r="S23" s="367"/>
      <c r="T23" s="363">
        <f>'Uncertainty Budget'!T11</f>
        <v>0.31650907871182854</v>
      </c>
      <c r="U23" s="364"/>
      <c r="V23" s="365"/>
      <c r="W23" s="81"/>
      <c r="X23" s="81"/>
      <c r="Y23" s="81"/>
      <c r="Z23" s="81"/>
      <c r="AA23" s="81"/>
      <c r="AB23" s="81"/>
      <c r="AC23" s="81"/>
      <c r="AD23" s="81"/>
      <c r="AE23" s="81"/>
      <c r="AF23" s="81"/>
    </row>
    <row r="24" spans="1:32" ht="21" customHeight="1">
      <c r="A24" s="198"/>
      <c r="B24" s="363">
        <f>'Data Record'!A32</f>
        <v>15</v>
      </c>
      <c r="C24" s="364"/>
      <c r="D24" s="364"/>
      <c r="E24" s="300">
        <f>'Data Record'!AC22</f>
        <v>5.0999999999999996</v>
      </c>
      <c r="F24" s="305"/>
      <c r="G24" s="300">
        <f>'Data Record'!AC23</f>
        <v>7.7</v>
      </c>
      <c r="H24" s="305"/>
      <c r="I24" s="300">
        <f>'Data Record'!AC24</f>
        <v>7.7</v>
      </c>
      <c r="J24" s="301"/>
      <c r="K24" s="300">
        <f>'Data Record'!AF22</f>
        <v>5.0999999999999996</v>
      </c>
      <c r="L24" s="305"/>
      <c r="M24" s="300">
        <f>'Data Record'!AF23</f>
        <v>7.7</v>
      </c>
      <c r="N24" s="301"/>
      <c r="O24" s="300">
        <f>'Data Record'!AF24</f>
        <v>7.7</v>
      </c>
      <c r="P24" s="305"/>
      <c r="Q24" s="367">
        <f t="shared" si="0"/>
        <v>8.1666666666666643</v>
      </c>
      <c r="R24" s="367"/>
      <c r="S24" s="367"/>
      <c r="T24" s="363">
        <f>'Uncertainty Budget'!T12</f>
        <v>0.332429491632452</v>
      </c>
      <c r="U24" s="364"/>
      <c r="V24" s="365"/>
      <c r="W24" s="81"/>
      <c r="X24" s="81"/>
      <c r="Y24" s="81"/>
      <c r="Z24" s="81"/>
      <c r="AA24" s="81"/>
      <c r="AB24" s="81"/>
      <c r="AC24" s="81"/>
      <c r="AD24" s="81"/>
      <c r="AE24" s="81"/>
      <c r="AF24" s="81"/>
    </row>
    <row r="25" spans="1:32" s="24" customFormat="1" ht="21" customHeight="1">
      <c r="A25" s="34"/>
      <c r="B25" s="363">
        <f>'Data Record'!A35</f>
        <v>20.2</v>
      </c>
      <c r="C25" s="364"/>
      <c r="D25" s="364"/>
      <c r="E25" s="300">
        <f>'Data Record'!AC23</f>
        <v>7.7</v>
      </c>
      <c r="F25" s="305"/>
      <c r="G25" s="300">
        <f>'Data Record'!AC24</f>
        <v>7.7</v>
      </c>
      <c r="H25" s="305"/>
      <c r="I25" s="300">
        <f>'Data Record'!AC25</f>
        <v>7.7</v>
      </c>
      <c r="J25" s="301"/>
      <c r="K25" s="300">
        <f>'Data Record'!AF23</f>
        <v>7.7</v>
      </c>
      <c r="L25" s="305"/>
      <c r="M25" s="300">
        <f>'Data Record'!AF24</f>
        <v>7.7</v>
      </c>
      <c r="N25" s="301"/>
      <c r="O25" s="300">
        <f>'Data Record'!AF25</f>
        <v>7.7</v>
      </c>
      <c r="P25" s="305"/>
      <c r="Q25" s="367">
        <f t="shared" si="0"/>
        <v>12.5</v>
      </c>
      <c r="R25" s="367"/>
      <c r="S25" s="367"/>
      <c r="T25" s="363">
        <f>'Uncertainty Budget'!T13</f>
        <v>0.41164558409754681</v>
      </c>
      <c r="U25" s="364"/>
      <c r="V25" s="365"/>
      <c r="W25" s="81"/>
      <c r="X25" s="81"/>
      <c r="Y25" s="81"/>
      <c r="Z25" s="81"/>
      <c r="AA25" s="81"/>
      <c r="AB25" s="81"/>
      <c r="AC25" s="81"/>
      <c r="AD25" s="81"/>
      <c r="AE25" s="81"/>
      <c r="AF25" s="81"/>
    </row>
    <row r="26" spans="1:32" s="24" customFormat="1" ht="21" customHeight="1">
      <c r="A26" s="34"/>
      <c r="B26" s="363">
        <f>'Data Record'!A38</f>
        <v>22.8</v>
      </c>
      <c r="C26" s="364"/>
      <c r="D26" s="364"/>
      <c r="E26" s="300">
        <f>'Data Record'!AC24</f>
        <v>7.7</v>
      </c>
      <c r="F26" s="305"/>
      <c r="G26" s="300">
        <f>'Data Record'!AC25</f>
        <v>7.7</v>
      </c>
      <c r="H26" s="305"/>
      <c r="I26" s="300">
        <f>'Data Record'!AC26</f>
        <v>10</v>
      </c>
      <c r="J26" s="301"/>
      <c r="K26" s="300">
        <f>'Data Record'!AF24</f>
        <v>7.7</v>
      </c>
      <c r="L26" s="305"/>
      <c r="M26" s="300">
        <f>'Data Record'!AF25</f>
        <v>7.7</v>
      </c>
      <c r="N26" s="301"/>
      <c r="O26" s="300">
        <f>'Data Record'!AF26</f>
        <v>10</v>
      </c>
      <c r="P26" s="305"/>
      <c r="Q26" s="367">
        <f t="shared" si="0"/>
        <v>14.333333333333334</v>
      </c>
      <c r="R26" s="367"/>
      <c r="S26" s="367"/>
      <c r="T26" s="363">
        <f>'Uncertainty Budget'!T14</f>
        <v>0.43493235516994727</v>
      </c>
      <c r="U26" s="364"/>
      <c r="V26" s="365"/>
      <c r="W26" s="81"/>
      <c r="X26" s="81"/>
      <c r="Y26" s="81"/>
      <c r="Z26" s="81"/>
      <c r="AA26" s="81"/>
      <c r="AB26" s="81"/>
      <c r="AC26" s="81"/>
      <c r="AD26" s="81"/>
      <c r="AE26" s="81"/>
      <c r="AF26" s="81"/>
    </row>
    <row r="27" spans="1:32" ht="21" customHeight="1">
      <c r="B27" s="363">
        <f>'Data Record'!A41</f>
        <v>25</v>
      </c>
      <c r="C27" s="364"/>
      <c r="D27" s="364"/>
      <c r="E27" s="300">
        <f>'Data Record'!AC25</f>
        <v>7.7</v>
      </c>
      <c r="F27" s="305"/>
      <c r="G27" s="300">
        <f>'Data Record'!AC26</f>
        <v>10</v>
      </c>
      <c r="H27" s="305"/>
      <c r="I27" s="300">
        <f>'Data Record'!AC27</f>
        <v>10</v>
      </c>
      <c r="J27" s="301"/>
      <c r="K27" s="300">
        <f>'Data Record'!AF25</f>
        <v>7.7</v>
      </c>
      <c r="L27" s="305"/>
      <c r="M27" s="300">
        <f>'Data Record'!AF26</f>
        <v>10</v>
      </c>
      <c r="N27" s="301"/>
      <c r="O27" s="300">
        <f>'Data Record'!AF27</f>
        <v>10</v>
      </c>
      <c r="P27" s="305"/>
      <c r="Q27" s="367">
        <f t="shared" si="0"/>
        <v>15.766666666666667</v>
      </c>
      <c r="R27" s="367"/>
      <c r="S27" s="367"/>
      <c r="T27" s="363">
        <f>'Uncertainty Budget'!T15</f>
        <v>0.45575143105316801</v>
      </c>
      <c r="U27" s="364"/>
      <c r="V27" s="365"/>
      <c r="W27" s="81"/>
      <c r="X27" s="81"/>
      <c r="Y27" s="81"/>
      <c r="Z27" s="81"/>
      <c r="AA27" s="81"/>
      <c r="AB27" s="81"/>
      <c r="AC27" s="81"/>
      <c r="AD27" s="81"/>
      <c r="AE27" s="81"/>
      <c r="AF27" s="81"/>
    </row>
    <row r="28" spans="1:32" ht="21" customHeight="1">
      <c r="B28" s="363">
        <f>'Data Record'!A44</f>
        <v>30</v>
      </c>
      <c r="C28" s="364"/>
      <c r="D28" s="364"/>
      <c r="E28" s="300">
        <f>'Data Record'!AC26</f>
        <v>10</v>
      </c>
      <c r="F28" s="305"/>
      <c r="G28" s="300">
        <f>'Data Record'!AC27</f>
        <v>10</v>
      </c>
      <c r="H28" s="305"/>
      <c r="I28" s="300">
        <f>'Data Record'!AC28</f>
        <v>10</v>
      </c>
      <c r="J28" s="301"/>
      <c r="K28" s="300">
        <f>'Data Record'!AF26</f>
        <v>10</v>
      </c>
      <c r="L28" s="305"/>
      <c r="M28" s="300">
        <f>'Data Record'!AF27</f>
        <v>10</v>
      </c>
      <c r="N28" s="301"/>
      <c r="O28" s="300">
        <f>'Data Record'!AF28</f>
        <v>10</v>
      </c>
      <c r="P28" s="305"/>
      <c r="Q28" s="367">
        <f t="shared" si="0"/>
        <v>20</v>
      </c>
      <c r="R28" s="367"/>
      <c r="S28" s="367"/>
      <c r="T28" s="363">
        <f>'Uncertainty Budget'!T16</f>
        <v>0.50616305038364584</v>
      </c>
      <c r="U28" s="364"/>
      <c r="V28" s="365"/>
      <c r="W28" s="81"/>
      <c r="X28" s="81"/>
      <c r="Y28" s="81"/>
      <c r="Z28" s="81"/>
      <c r="AA28" s="81"/>
      <c r="AB28" s="81"/>
      <c r="AC28" s="81"/>
      <c r="AD28" s="81"/>
      <c r="AE28" s="81"/>
      <c r="AF28" s="81"/>
    </row>
    <row r="29" spans="1:32" ht="21" customHeight="1">
      <c r="B29" s="363">
        <f>'Data Record'!A47</f>
        <v>40</v>
      </c>
      <c r="C29" s="364"/>
      <c r="D29" s="364"/>
      <c r="E29" s="300">
        <f>'Data Record'!AC27</f>
        <v>10</v>
      </c>
      <c r="F29" s="305"/>
      <c r="G29" s="300">
        <f>'Data Record'!AC28</f>
        <v>10</v>
      </c>
      <c r="H29" s="305"/>
      <c r="I29" s="300">
        <f>'Data Record'!AC29</f>
        <v>12.9</v>
      </c>
      <c r="J29" s="301"/>
      <c r="K29" s="300">
        <f>'Data Record'!AF27</f>
        <v>10</v>
      </c>
      <c r="L29" s="305"/>
      <c r="M29" s="300">
        <f>'Data Record'!AF28</f>
        <v>10</v>
      </c>
      <c r="N29" s="301"/>
      <c r="O29" s="300">
        <f>'Data Record'!AF29</f>
        <v>12.9</v>
      </c>
      <c r="P29" s="305"/>
      <c r="Q29" s="367">
        <f t="shared" si="0"/>
        <v>29.033333333333331</v>
      </c>
      <c r="R29" s="367"/>
      <c r="S29" s="367"/>
      <c r="T29" s="363">
        <f>'Uncertainty Budget'!T17</f>
        <v>0.61614476132400131</v>
      </c>
      <c r="U29" s="364"/>
      <c r="V29" s="365"/>
      <c r="W29" s="81"/>
      <c r="X29" s="81"/>
      <c r="Y29" s="81"/>
      <c r="Z29" s="81"/>
      <c r="AA29" s="81"/>
      <c r="AB29" s="81"/>
      <c r="AC29" s="81"/>
      <c r="AD29" s="81"/>
      <c r="AE29" s="81"/>
      <c r="AF29" s="81"/>
    </row>
    <row r="30" spans="1:32" ht="21" customHeight="1">
      <c r="B30" s="363">
        <f>'Data Record'!A50</f>
        <v>50</v>
      </c>
      <c r="C30" s="364"/>
      <c r="D30" s="364"/>
      <c r="E30" s="300">
        <f>'Data Record'!AC28</f>
        <v>10</v>
      </c>
      <c r="F30" s="305"/>
      <c r="G30" s="300">
        <f>'Data Record'!AC29</f>
        <v>12.9</v>
      </c>
      <c r="H30" s="305"/>
      <c r="I30" s="300">
        <f>'Data Record'!AC30</f>
        <v>12.9</v>
      </c>
      <c r="J30" s="301"/>
      <c r="K30" s="300">
        <f>'Data Record'!AF28</f>
        <v>10</v>
      </c>
      <c r="L30" s="305"/>
      <c r="M30" s="300">
        <f>'Data Record'!AF29</f>
        <v>12.9</v>
      </c>
      <c r="N30" s="301"/>
      <c r="O30" s="300">
        <f>'Data Record'!AF30</f>
        <v>12.9</v>
      </c>
      <c r="P30" s="305"/>
      <c r="Q30" s="367">
        <f t="shared" si="0"/>
        <v>38.06666666666667</v>
      </c>
      <c r="R30" s="367"/>
      <c r="S30" s="367"/>
      <c r="T30" s="363">
        <f>'Uncertainty Budget'!T18</f>
        <v>0.73371272778043761</v>
      </c>
      <c r="U30" s="364"/>
      <c r="V30" s="365"/>
      <c r="W30" s="81"/>
      <c r="X30" s="81"/>
      <c r="Y30" s="81"/>
      <c r="Z30" s="81"/>
      <c r="AA30" s="81"/>
      <c r="AB30" s="81"/>
      <c r="AC30" s="81"/>
      <c r="AD30" s="81"/>
      <c r="AE30" s="81"/>
      <c r="AF30" s="81"/>
    </row>
    <row r="31" spans="1:32" ht="21" customHeight="1">
      <c r="B31" s="363">
        <f>'Data Record'!A53</f>
        <v>60</v>
      </c>
      <c r="C31" s="364"/>
      <c r="D31" s="364"/>
      <c r="E31" s="300">
        <f>'Data Record'!AC29</f>
        <v>12.9</v>
      </c>
      <c r="F31" s="305"/>
      <c r="G31" s="300">
        <f>'Data Record'!AC30</f>
        <v>12.9</v>
      </c>
      <c r="H31" s="305"/>
      <c r="I31" s="300">
        <f>'Data Record'!AC31</f>
        <v>12.9</v>
      </c>
      <c r="J31" s="301"/>
      <c r="K31" s="300">
        <f>'Data Record'!AF29</f>
        <v>12.9</v>
      </c>
      <c r="L31" s="305"/>
      <c r="M31" s="300">
        <f>'Data Record'!AF30</f>
        <v>12.9</v>
      </c>
      <c r="N31" s="301"/>
      <c r="O31" s="300">
        <f>'Data Record'!AF31</f>
        <v>12.9</v>
      </c>
      <c r="P31" s="305"/>
      <c r="Q31" s="367">
        <f t="shared" si="0"/>
        <v>47.1</v>
      </c>
      <c r="R31" s="367"/>
      <c r="S31" s="367"/>
      <c r="T31" s="363">
        <f>'Uncertainty Budget'!T19</f>
        <v>0.87842721207110308</v>
      </c>
      <c r="U31" s="364"/>
      <c r="V31" s="365"/>
      <c r="W31" s="81"/>
      <c r="X31" s="81"/>
      <c r="Y31" s="81"/>
      <c r="Z31" s="81"/>
      <c r="AA31" s="81"/>
      <c r="AB31" s="81"/>
      <c r="AC31" s="81"/>
      <c r="AD31" s="81"/>
      <c r="AE31" s="81"/>
      <c r="AF31" s="81"/>
    </row>
    <row r="32" spans="1:32" s="37" customFormat="1" ht="21" customHeight="1">
      <c r="A32" s="30"/>
      <c r="B32" s="363">
        <f>'Data Record'!A56</f>
        <v>70</v>
      </c>
      <c r="C32" s="364"/>
      <c r="D32" s="364"/>
      <c r="E32" s="300">
        <f>'Data Record'!AC30</f>
        <v>12.9</v>
      </c>
      <c r="F32" s="305"/>
      <c r="G32" s="300">
        <f>'Data Record'!AC31</f>
        <v>12.9</v>
      </c>
      <c r="H32" s="305"/>
      <c r="I32" s="300">
        <f>'Data Record'!AC32</f>
        <v>15</v>
      </c>
      <c r="J32" s="301"/>
      <c r="K32" s="300">
        <f>'Data Record'!AF30</f>
        <v>12.9</v>
      </c>
      <c r="L32" s="305"/>
      <c r="M32" s="300">
        <f>'Data Record'!AF31</f>
        <v>12.9</v>
      </c>
      <c r="N32" s="301"/>
      <c r="O32" s="300">
        <f>'Data Record'!AF32</f>
        <v>15</v>
      </c>
      <c r="P32" s="305"/>
      <c r="Q32" s="367">
        <f t="shared" si="0"/>
        <v>56.4</v>
      </c>
      <c r="R32" s="367"/>
      <c r="S32" s="367"/>
      <c r="T32" s="363">
        <f>'Uncertainty Budget'!T20</f>
        <v>1.0004337560480174</v>
      </c>
      <c r="U32" s="364"/>
      <c r="V32" s="365"/>
      <c r="W32" s="81"/>
      <c r="X32" s="81"/>
      <c r="Y32" s="81"/>
      <c r="Z32" s="81"/>
      <c r="AA32" s="81"/>
      <c r="AB32" s="81"/>
      <c r="AC32" s="81"/>
      <c r="AD32" s="81"/>
      <c r="AE32" s="81"/>
      <c r="AF32" s="81"/>
    </row>
    <row r="33" spans="1:32" s="37" customFormat="1" ht="21" customHeight="1">
      <c r="A33" s="30"/>
      <c r="B33" s="360">
        <f>'Data Record'!A59</f>
        <v>80</v>
      </c>
      <c r="C33" s="361"/>
      <c r="D33" s="361"/>
      <c r="E33" s="302">
        <f>'Data Record'!AC31</f>
        <v>12.9</v>
      </c>
      <c r="F33" s="306"/>
      <c r="G33" s="302">
        <f>'Data Record'!AC32</f>
        <v>15</v>
      </c>
      <c r="H33" s="306"/>
      <c r="I33" s="302">
        <f>'Data Record'!AC33</f>
        <v>15</v>
      </c>
      <c r="J33" s="303"/>
      <c r="K33" s="302">
        <f>'Data Record'!AF31</f>
        <v>12.9</v>
      </c>
      <c r="L33" s="306"/>
      <c r="M33" s="302">
        <f>'Data Record'!AF32</f>
        <v>15</v>
      </c>
      <c r="N33" s="303"/>
      <c r="O33" s="302">
        <f>'Data Record'!AF33</f>
        <v>15</v>
      </c>
      <c r="P33" s="306"/>
      <c r="Q33" s="366">
        <f t="shared" si="0"/>
        <v>65.7</v>
      </c>
      <c r="R33" s="366"/>
      <c r="S33" s="366"/>
      <c r="T33" s="360">
        <f>'Uncertainty Budget'!T21</f>
        <v>1.1539646298336055</v>
      </c>
      <c r="U33" s="361"/>
      <c r="V33" s="362"/>
      <c r="W33" s="81"/>
      <c r="X33" s="81"/>
      <c r="Y33" s="81"/>
      <c r="Z33" s="81"/>
      <c r="AA33" s="81"/>
      <c r="AB33" s="81"/>
      <c r="AC33" s="81"/>
      <c r="AD33" s="81"/>
      <c r="AE33" s="81"/>
      <c r="AF33" s="81"/>
    </row>
    <row r="34" spans="1:32" ht="21" customHeight="1">
      <c r="A34" s="46"/>
      <c r="B34" s="201"/>
      <c r="C34" s="201"/>
      <c r="D34" s="201"/>
      <c r="E34" s="199"/>
      <c r="F34" s="199"/>
      <c r="G34" s="199"/>
      <c r="H34" s="199"/>
      <c r="I34" s="199"/>
      <c r="J34" s="199"/>
      <c r="K34" s="199"/>
      <c r="L34" s="199"/>
      <c r="M34" s="199"/>
      <c r="N34" s="201"/>
      <c r="O34" s="201"/>
      <c r="P34" s="201"/>
      <c r="Q34" s="46"/>
      <c r="R34" s="46"/>
      <c r="S34" s="46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</row>
    <row r="35" spans="1:32" ht="18" customHeight="1">
      <c r="B35" s="125" t="s">
        <v>12</v>
      </c>
      <c r="D35" s="200"/>
      <c r="E35" s="200"/>
      <c r="F35" s="200"/>
      <c r="G35" s="200"/>
      <c r="H35" s="200"/>
      <c r="I35" s="200"/>
      <c r="J35" s="200"/>
      <c r="K35" s="200"/>
      <c r="L35" s="368"/>
      <c r="M35" s="368"/>
      <c r="N35" s="368"/>
      <c r="O35" s="368"/>
      <c r="P35" s="368"/>
      <c r="Q35" s="368"/>
      <c r="R35" s="200"/>
      <c r="S35" s="200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</row>
    <row r="36" spans="1:32" ht="18" customHeight="1">
      <c r="B36" s="34" t="s">
        <v>13</v>
      </c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</row>
    <row r="37" spans="1:32" ht="18" customHeight="1">
      <c r="A37" s="34" t="s">
        <v>45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</row>
    <row r="38" spans="1:32" ht="18" customHeight="1">
      <c r="A38" s="396" t="s">
        <v>11</v>
      </c>
      <c r="B38" s="396"/>
      <c r="C38" s="396"/>
      <c r="D38" s="396"/>
      <c r="E38" s="396"/>
      <c r="F38" s="396"/>
      <c r="G38" s="396"/>
      <c r="H38" s="396"/>
      <c r="I38" s="396"/>
      <c r="J38" s="396"/>
      <c r="K38" s="396"/>
      <c r="L38" s="396"/>
      <c r="M38" s="396"/>
      <c r="N38" s="396"/>
      <c r="O38" s="396"/>
      <c r="P38" s="396"/>
      <c r="Q38" s="396"/>
      <c r="R38" s="396"/>
      <c r="S38" s="396"/>
      <c r="T38" s="396"/>
      <c r="U38" s="396"/>
      <c r="V38" s="396"/>
    </row>
    <row r="39" spans="1:32" ht="12" customHeight="1"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</row>
    <row r="40" spans="1:32" ht="17.45" customHeight="1"/>
    <row r="41" spans="1:32" ht="17.45" customHeight="1"/>
    <row r="42" spans="1:32" ht="17.45" customHeight="1"/>
    <row r="43" spans="1:32" ht="17.45" customHeight="1"/>
    <row r="44" spans="1:32" ht="12" customHeight="1"/>
    <row r="45" spans="1:32" ht="17.45" customHeight="1"/>
    <row r="46" spans="1:32" ht="17.45" customHeight="1"/>
    <row r="47" spans="1:32" ht="17.45" customHeight="1"/>
    <row r="48" spans="1:32" ht="17.45" customHeight="1"/>
    <row r="49" spans="8:9" ht="17.45" customHeight="1"/>
    <row r="50" spans="8:9" ht="17.45" customHeight="1">
      <c r="H50" s="37"/>
      <c r="I50" s="47"/>
    </row>
    <row r="51" spans="8:9" ht="17.45" customHeight="1"/>
  </sheetData>
  <mergeCells count="151">
    <mergeCell ref="T16:V18"/>
    <mergeCell ref="Q16:S18"/>
    <mergeCell ref="T15:U15"/>
    <mergeCell ref="A38:V38"/>
    <mergeCell ref="K32:L32"/>
    <mergeCell ref="M32:N32"/>
    <mergeCell ref="O32:P32"/>
    <mergeCell ref="K33:L33"/>
    <mergeCell ref="M33:N33"/>
    <mergeCell ref="O33:P33"/>
    <mergeCell ref="K30:L30"/>
    <mergeCell ref="M30:N30"/>
    <mergeCell ref="O30:P30"/>
    <mergeCell ref="K31:L31"/>
    <mergeCell ref="M31:N31"/>
    <mergeCell ref="O31:P31"/>
    <mergeCell ref="K25:L25"/>
    <mergeCell ref="M25:N25"/>
    <mergeCell ref="O25:P25"/>
    <mergeCell ref="K26:L26"/>
    <mergeCell ref="M26:N26"/>
    <mergeCell ref="O26:P26"/>
    <mergeCell ref="K23:L23"/>
    <mergeCell ref="M23:N23"/>
    <mergeCell ref="G18:H18"/>
    <mergeCell ref="I18:J18"/>
    <mergeCell ref="I19:J19"/>
    <mergeCell ref="I20:J20"/>
    <mergeCell ref="I21:J21"/>
    <mergeCell ref="I22:J22"/>
    <mergeCell ref="I23:J23"/>
    <mergeCell ref="I24:J24"/>
    <mergeCell ref="I25:J25"/>
    <mergeCell ref="G25:H25"/>
    <mergeCell ref="B19:D19"/>
    <mergeCell ref="Q19:S19"/>
    <mergeCell ref="B20:D20"/>
    <mergeCell ref="Q20:S20"/>
    <mergeCell ref="T20:V20"/>
    <mergeCell ref="G28:H28"/>
    <mergeCell ref="G29:H29"/>
    <mergeCell ref="E30:F30"/>
    <mergeCell ref="E31:F31"/>
    <mergeCell ref="E25:F25"/>
    <mergeCell ref="E26:F26"/>
    <mergeCell ref="E27:F27"/>
    <mergeCell ref="E28:F28"/>
    <mergeCell ref="E29:F29"/>
    <mergeCell ref="I30:J30"/>
    <mergeCell ref="I31:J31"/>
    <mergeCell ref="I26:J26"/>
    <mergeCell ref="I27:J27"/>
    <mergeCell ref="I28:J28"/>
    <mergeCell ref="I29:J29"/>
    <mergeCell ref="G30:H30"/>
    <mergeCell ref="G31:H31"/>
    <mergeCell ref="G26:H26"/>
    <mergeCell ref="G27:H27"/>
    <mergeCell ref="B21:D21"/>
    <mergeCell ref="B32:D32"/>
    <mergeCell ref="Q32:S32"/>
    <mergeCell ref="B30:D30"/>
    <mergeCell ref="Q30:S30"/>
    <mergeCell ref="A3:V3"/>
    <mergeCell ref="E18:F18"/>
    <mergeCell ref="E19:F19"/>
    <mergeCell ref="E20:F20"/>
    <mergeCell ref="E21:F21"/>
    <mergeCell ref="G19:H19"/>
    <mergeCell ref="G20:H20"/>
    <mergeCell ref="G21:H21"/>
    <mergeCell ref="E17:J17"/>
    <mergeCell ref="K18:L18"/>
    <mergeCell ref="M18:N18"/>
    <mergeCell ref="O18:P18"/>
    <mergeCell ref="K19:L19"/>
    <mergeCell ref="M19:N19"/>
    <mergeCell ref="O19:P19"/>
    <mergeCell ref="K20:L20"/>
    <mergeCell ref="K17:P17"/>
    <mergeCell ref="E16:P16"/>
    <mergeCell ref="B16:D18"/>
    <mergeCell ref="G22:H22"/>
    <mergeCell ref="G23:H23"/>
    <mergeCell ref="G24:H24"/>
    <mergeCell ref="Q23:S23"/>
    <mergeCell ref="B25:D25"/>
    <mergeCell ref="Q25:S25"/>
    <mergeCell ref="B26:D26"/>
    <mergeCell ref="Q26:S26"/>
    <mergeCell ref="B23:D23"/>
    <mergeCell ref="O23:P23"/>
    <mergeCell ref="K24:L24"/>
    <mergeCell ref="M24:N24"/>
    <mergeCell ref="O24:P24"/>
    <mergeCell ref="K22:L22"/>
    <mergeCell ref="M22:N22"/>
    <mergeCell ref="O22:P22"/>
    <mergeCell ref="K21:L21"/>
    <mergeCell ref="B27:D27"/>
    <mergeCell ref="Q27:S27"/>
    <mergeCell ref="B28:D28"/>
    <mergeCell ref="Q28:S28"/>
    <mergeCell ref="B29:D29"/>
    <mergeCell ref="Q29:S29"/>
    <mergeCell ref="K27:L27"/>
    <mergeCell ref="M27:N27"/>
    <mergeCell ref="O27:P27"/>
    <mergeCell ref="K28:L28"/>
    <mergeCell ref="M28:N28"/>
    <mergeCell ref="O28:P28"/>
    <mergeCell ref="K29:L29"/>
    <mergeCell ref="M29:N29"/>
    <mergeCell ref="O29:P29"/>
    <mergeCell ref="B24:D24"/>
    <mergeCell ref="Q24:S24"/>
    <mergeCell ref="Q21:S21"/>
    <mergeCell ref="B22:D22"/>
    <mergeCell ref="Q22:S22"/>
    <mergeCell ref="E22:F22"/>
    <mergeCell ref="E23:F23"/>
    <mergeCell ref="E24:F24"/>
    <mergeCell ref="T27:V27"/>
    <mergeCell ref="T28:V28"/>
    <mergeCell ref="T22:V22"/>
    <mergeCell ref="T23:V23"/>
    <mergeCell ref="T24:V24"/>
    <mergeCell ref="T25:V25"/>
    <mergeCell ref="T26:V26"/>
    <mergeCell ref="T19:V19"/>
    <mergeCell ref="M20:N20"/>
    <mergeCell ref="O20:P20"/>
    <mergeCell ref="T21:V21"/>
    <mergeCell ref="M21:N21"/>
    <mergeCell ref="O21:P21"/>
    <mergeCell ref="T33:V33"/>
    <mergeCell ref="T29:V29"/>
    <mergeCell ref="T30:V30"/>
    <mergeCell ref="T31:V31"/>
    <mergeCell ref="Q33:S33"/>
    <mergeCell ref="B31:D31"/>
    <mergeCell ref="Q31:S31"/>
    <mergeCell ref="B33:D33"/>
    <mergeCell ref="L35:Q35"/>
    <mergeCell ref="T32:V32"/>
    <mergeCell ref="E32:F32"/>
    <mergeCell ref="E33:F33"/>
    <mergeCell ref="I32:J32"/>
    <mergeCell ref="I33:J33"/>
    <mergeCell ref="G32:H32"/>
    <mergeCell ref="G33:H33"/>
  </mergeCells>
  <pageMargins left="0.31496062992125984" right="0.31496062992125984" top="0.98425196850393704" bottom="0.19685039370078741" header="0.31496062992125984" footer="0.11811023622047245"/>
  <pageSetup paperSize="9" orientation="portrait" r:id="rId1"/>
  <headerFooter alignWithMargins="0">
    <oddFooter>&amp;R&amp;"Cordia New,Regular"&amp;14SP-FM-04-15 REV.0</oddFooter>
  </headerFooter>
  <rowBreaks count="1" manualBreakCount="1">
    <brk id="38" max="21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W51"/>
  <sheetViews>
    <sheetView view="pageBreakPreview" topLeftCell="A17" zoomScaleNormal="100" zoomScaleSheetLayoutView="100" workbookViewId="0">
      <selection activeCell="B19" sqref="B19:D33"/>
    </sheetView>
  </sheetViews>
  <sheetFormatPr defaultColWidth="9.140625" defaultRowHeight="12"/>
  <cols>
    <col min="1" max="48" width="4.42578125" style="30" customWidth="1"/>
    <col min="49" max="16384" width="9.140625" style="30"/>
  </cols>
  <sheetData>
    <row r="1" spans="1:49" ht="17.45" customHeight="1"/>
    <row r="2" spans="1:49" s="24" customFormat="1" ht="17.45" customHeight="1"/>
    <row r="3" spans="1:49" s="24" customFormat="1" ht="34.5" customHeight="1">
      <c r="A3" s="372" t="s">
        <v>33</v>
      </c>
      <c r="B3" s="372"/>
      <c r="C3" s="372"/>
      <c r="D3" s="372"/>
      <c r="E3" s="372"/>
      <c r="F3" s="372"/>
      <c r="G3" s="372"/>
      <c r="H3" s="372"/>
      <c r="I3" s="372"/>
      <c r="J3" s="372"/>
      <c r="K3" s="372"/>
      <c r="L3" s="372"/>
      <c r="M3" s="372"/>
      <c r="N3" s="372"/>
      <c r="O3" s="372"/>
      <c r="P3" s="372"/>
      <c r="Q3" s="372"/>
      <c r="R3" s="372"/>
      <c r="S3" s="372"/>
      <c r="T3" s="372"/>
      <c r="U3" s="372"/>
      <c r="V3" s="372"/>
      <c r="W3" s="192"/>
      <c r="X3" s="192"/>
    </row>
    <row r="4" spans="1:49" s="24" customFormat="1" ht="17.45" customHeight="1">
      <c r="A4" s="193"/>
      <c r="B4" s="193"/>
      <c r="C4" s="193"/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3"/>
      <c r="P4" s="193"/>
      <c r="Q4" s="193"/>
      <c r="R4" s="193"/>
      <c r="S4" s="193"/>
      <c r="T4" s="192"/>
      <c r="U4" s="192"/>
      <c r="V4" s="192"/>
      <c r="W4" s="192"/>
      <c r="X4" s="192"/>
    </row>
    <row r="5" spans="1:49" ht="17.45" customHeight="1">
      <c r="B5" s="125" t="s">
        <v>37</v>
      </c>
      <c r="C5" s="125"/>
      <c r="D5" s="125"/>
      <c r="E5" s="125"/>
      <c r="F5" s="43">
        <f>Report!H5</f>
        <v>0</v>
      </c>
      <c r="G5" s="23"/>
      <c r="H5" s="23"/>
      <c r="I5" s="23"/>
      <c r="T5" s="28" t="s">
        <v>102</v>
      </c>
      <c r="X5" s="28"/>
    </row>
    <row r="6" spans="1:49" ht="15" customHeight="1">
      <c r="B6" s="133"/>
      <c r="C6" s="133"/>
      <c r="D6" s="133"/>
      <c r="E6" s="133"/>
      <c r="F6" s="133"/>
      <c r="G6" s="43"/>
      <c r="H6" s="43"/>
      <c r="I6" s="43"/>
      <c r="J6" s="43"/>
      <c r="O6" s="31"/>
      <c r="P6" s="31"/>
      <c r="T6" s="28"/>
      <c r="U6" s="28"/>
      <c r="V6" s="28"/>
      <c r="X6" s="28"/>
    </row>
    <row r="7" spans="1:49" ht="15" customHeight="1">
      <c r="X7" s="28"/>
    </row>
    <row r="8" spans="1:49" ht="15" customHeight="1">
      <c r="A8" s="32"/>
      <c r="W8" s="33"/>
      <c r="X8" s="33"/>
    </row>
    <row r="9" spans="1:49" ht="15" customHeight="1">
      <c r="A9" s="34"/>
    </row>
    <row r="10" spans="1:49" ht="15" customHeight="1">
      <c r="A10" s="34"/>
      <c r="W10" s="33"/>
    </row>
    <row r="11" spans="1:49" ht="15" customHeight="1">
      <c r="A11" s="34"/>
      <c r="Z11" s="28"/>
      <c r="AA11" s="28"/>
      <c r="AC11" s="48"/>
      <c r="AD11" s="194"/>
      <c r="AE11" s="48"/>
      <c r="AF11" s="48"/>
      <c r="AG11" s="194"/>
      <c r="AH11" s="48"/>
      <c r="AI11" s="48"/>
    </row>
    <row r="12" spans="1:49" s="37" customFormat="1" ht="15" customHeight="1">
      <c r="A12" s="36"/>
    </row>
    <row r="13" spans="1:49" s="37" customFormat="1" ht="15" customHeight="1">
      <c r="A13" s="36"/>
    </row>
    <row r="14" spans="1:49" s="37" customFormat="1" ht="12" customHeight="1">
      <c r="A14" s="36"/>
      <c r="B14" s="48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AP14" s="30"/>
      <c r="AQ14" s="30"/>
      <c r="AR14" s="30"/>
    </row>
    <row r="15" spans="1:49" s="37" customFormat="1" ht="21" customHeight="1">
      <c r="A15" s="36"/>
      <c r="B15" s="48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T15" s="395" t="s">
        <v>128</v>
      </c>
      <c r="U15" s="395"/>
      <c r="V15" s="197" t="s">
        <v>51</v>
      </c>
      <c r="AP15" s="30"/>
      <c r="AQ15" s="30"/>
      <c r="AR15" s="30"/>
    </row>
    <row r="16" spans="1:49" s="196" customFormat="1" ht="21" customHeight="1">
      <c r="A16" s="195"/>
      <c r="B16" s="374" t="s">
        <v>126</v>
      </c>
      <c r="C16" s="375"/>
      <c r="D16" s="376"/>
      <c r="E16" s="373" t="s">
        <v>40</v>
      </c>
      <c r="F16" s="373"/>
      <c r="G16" s="373"/>
      <c r="H16" s="373"/>
      <c r="I16" s="373"/>
      <c r="J16" s="373"/>
      <c r="K16" s="373"/>
      <c r="L16" s="373"/>
      <c r="M16" s="373"/>
      <c r="N16" s="373"/>
      <c r="O16" s="373"/>
      <c r="P16" s="373"/>
      <c r="Q16" s="312" t="s">
        <v>111</v>
      </c>
      <c r="R16" s="313"/>
      <c r="S16" s="314"/>
      <c r="T16" s="386" t="s">
        <v>127</v>
      </c>
      <c r="U16" s="387"/>
      <c r="V16" s="388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S16" s="197"/>
      <c r="AT16" s="197"/>
      <c r="AU16" s="197"/>
      <c r="AV16" s="197"/>
      <c r="AW16" s="197"/>
    </row>
    <row r="17" spans="1:32" s="196" customFormat="1" ht="21" customHeight="1">
      <c r="A17" s="195"/>
      <c r="B17" s="377"/>
      <c r="C17" s="378"/>
      <c r="D17" s="379"/>
      <c r="E17" s="373" t="s">
        <v>125</v>
      </c>
      <c r="F17" s="373"/>
      <c r="G17" s="373"/>
      <c r="H17" s="373"/>
      <c r="I17" s="373"/>
      <c r="J17" s="373"/>
      <c r="K17" s="373" t="s">
        <v>129</v>
      </c>
      <c r="L17" s="373"/>
      <c r="M17" s="373"/>
      <c r="N17" s="373"/>
      <c r="O17" s="373"/>
      <c r="P17" s="373"/>
      <c r="Q17" s="321"/>
      <c r="R17" s="322"/>
      <c r="S17" s="323"/>
      <c r="T17" s="389"/>
      <c r="U17" s="390"/>
      <c r="V17" s="391"/>
      <c r="W17" s="81"/>
      <c r="X17" s="81"/>
      <c r="Y17" s="81"/>
      <c r="Z17" s="81"/>
      <c r="AA17" s="81"/>
      <c r="AB17" s="81"/>
      <c r="AC17" s="81"/>
      <c r="AD17" s="81"/>
      <c r="AE17" s="81"/>
      <c r="AF17" s="81"/>
    </row>
    <row r="18" spans="1:32" s="196" customFormat="1" ht="21" customHeight="1">
      <c r="A18" s="195"/>
      <c r="B18" s="380"/>
      <c r="C18" s="381"/>
      <c r="D18" s="382"/>
      <c r="E18" s="373" t="s">
        <v>42</v>
      </c>
      <c r="F18" s="373"/>
      <c r="G18" s="373" t="s">
        <v>43</v>
      </c>
      <c r="H18" s="373"/>
      <c r="I18" s="373" t="s">
        <v>44</v>
      </c>
      <c r="J18" s="373"/>
      <c r="K18" s="373" t="s">
        <v>42</v>
      </c>
      <c r="L18" s="373"/>
      <c r="M18" s="373" t="s">
        <v>43</v>
      </c>
      <c r="N18" s="373"/>
      <c r="O18" s="373" t="s">
        <v>44</v>
      </c>
      <c r="P18" s="373"/>
      <c r="Q18" s="324"/>
      <c r="R18" s="325"/>
      <c r="S18" s="326"/>
      <c r="T18" s="392"/>
      <c r="U18" s="393"/>
      <c r="V18" s="394"/>
      <c r="W18" s="81"/>
      <c r="X18" s="81"/>
      <c r="Y18" s="81"/>
      <c r="Z18" s="81"/>
      <c r="AA18" s="81"/>
      <c r="AB18" s="81"/>
      <c r="AC18" s="81"/>
      <c r="AD18" s="81"/>
      <c r="AE18" s="81"/>
      <c r="AF18" s="81"/>
    </row>
    <row r="19" spans="1:32" s="196" customFormat="1" ht="21" customHeight="1">
      <c r="A19" s="198"/>
      <c r="B19" s="383">
        <f>'Data Record'!A17</f>
        <v>2.5</v>
      </c>
      <c r="C19" s="383"/>
      <c r="D19" s="369"/>
      <c r="E19" s="300">
        <f>'Data Record'!AC17</f>
        <v>2.5</v>
      </c>
      <c r="F19" s="305"/>
      <c r="G19" s="300">
        <f>'Data Record'!AC18</f>
        <v>2.5</v>
      </c>
      <c r="H19" s="305"/>
      <c r="I19" s="300">
        <f>'Data Record'!AC19</f>
        <v>2.5</v>
      </c>
      <c r="J19" s="301"/>
      <c r="K19" s="300">
        <f>'Data Record'!AF17</f>
        <v>2.5</v>
      </c>
      <c r="L19" s="305"/>
      <c r="M19" s="300">
        <f>'Data Record'!AF18</f>
        <v>2.5</v>
      </c>
      <c r="N19" s="301"/>
      <c r="O19" s="298">
        <f>'Data Record'!AF19</f>
        <v>2.5</v>
      </c>
      <c r="P19" s="304"/>
      <c r="Q19" s="384">
        <f>B19-AVERAGE(E19:O19)</f>
        <v>0</v>
      </c>
      <c r="R19" s="384"/>
      <c r="S19" s="384"/>
      <c r="T19" s="369">
        <f>'Uncertainty Budget'!T7</f>
        <v>0.24536323462778706</v>
      </c>
      <c r="U19" s="370"/>
      <c r="V19" s="371"/>
      <c r="W19" s="81"/>
      <c r="X19" s="81"/>
      <c r="Y19" s="81"/>
      <c r="Z19" s="81"/>
      <c r="AA19" s="81"/>
      <c r="AB19" s="81"/>
      <c r="AC19" s="81"/>
      <c r="AD19" s="81"/>
      <c r="AE19" s="81"/>
      <c r="AF19" s="81"/>
    </row>
    <row r="20" spans="1:32" s="196" customFormat="1" ht="21" customHeight="1">
      <c r="A20" s="198"/>
      <c r="B20" s="385">
        <f>'Data Record'!A20</f>
        <v>5.0999999999999996</v>
      </c>
      <c r="C20" s="385"/>
      <c r="D20" s="363"/>
      <c r="E20" s="300">
        <f>'Data Record'!AC18</f>
        <v>2.5</v>
      </c>
      <c r="F20" s="305"/>
      <c r="G20" s="300">
        <f>'Data Record'!AC19</f>
        <v>2.5</v>
      </c>
      <c r="H20" s="305"/>
      <c r="I20" s="300">
        <f>'Data Record'!AC20</f>
        <v>5.0999999999999996</v>
      </c>
      <c r="J20" s="301"/>
      <c r="K20" s="300">
        <f>'Data Record'!AF18</f>
        <v>2.5</v>
      </c>
      <c r="L20" s="305"/>
      <c r="M20" s="300">
        <f>'Data Record'!AF19</f>
        <v>2.5</v>
      </c>
      <c r="N20" s="301"/>
      <c r="O20" s="300">
        <f>'Data Record'!AF20</f>
        <v>5.0999999999999996</v>
      </c>
      <c r="P20" s="305"/>
      <c r="Q20" s="367">
        <f t="shared" ref="Q20:Q33" si="0">B20-AVERAGE(E20:P20)</f>
        <v>1.7333333333333329</v>
      </c>
      <c r="R20" s="367"/>
      <c r="S20" s="367"/>
      <c r="T20" s="363">
        <f>'Uncertainty Budget'!T8</f>
        <v>0.25236375249563303</v>
      </c>
      <c r="U20" s="364"/>
      <c r="V20" s="365"/>
      <c r="W20" s="81"/>
      <c r="X20" s="81"/>
      <c r="Y20" s="81"/>
      <c r="Z20" s="81"/>
      <c r="AA20" s="81"/>
      <c r="AB20" s="81"/>
      <c r="AC20" s="81"/>
      <c r="AD20" s="81"/>
      <c r="AE20" s="81"/>
      <c r="AF20" s="81"/>
    </row>
    <row r="21" spans="1:32" ht="21" customHeight="1">
      <c r="A21" s="198"/>
      <c r="B21" s="363">
        <f>'Data Record'!A23</f>
        <v>7.7</v>
      </c>
      <c r="C21" s="364"/>
      <c r="D21" s="364"/>
      <c r="E21" s="300">
        <f>'Data Record'!AC19</f>
        <v>2.5</v>
      </c>
      <c r="F21" s="305"/>
      <c r="G21" s="300">
        <f>'Data Record'!AC20</f>
        <v>5.0999999999999996</v>
      </c>
      <c r="H21" s="305"/>
      <c r="I21" s="300">
        <f>'Data Record'!AC21</f>
        <v>5.0999999999999996</v>
      </c>
      <c r="J21" s="301"/>
      <c r="K21" s="300">
        <f>'Data Record'!AF19</f>
        <v>2.5</v>
      </c>
      <c r="L21" s="305"/>
      <c r="M21" s="300">
        <f>'Data Record'!AF20</f>
        <v>5.0999999999999996</v>
      </c>
      <c r="N21" s="301"/>
      <c r="O21" s="300">
        <f>'Data Record'!AF21</f>
        <v>5.0999999999999996</v>
      </c>
      <c r="P21" s="305"/>
      <c r="Q21" s="367">
        <f t="shared" si="0"/>
        <v>3.4666666666666668</v>
      </c>
      <c r="R21" s="367"/>
      <c r="S21" s="367"/>
      <c r="T21" s="363">
        <f>'Uncertainty Budget'!T9</f>
        <v>0.26373440599779635</v>
      </c>
      <c r="U21" s="364"/>
      <c r="V21" s="365"/>
      <c r="W21" s="81"/>
      <c r="X21" s="81"/>
      <c r="Y21" s="81"/>
      <c r="Z21" s="81"/>
      <c r="AA21" s="81"/>
      <c r="AB21" s="81"/>
      <c r="AC21" s="81"/>
      <c r="AD21" s="81"/>
      <c r="AE21" s="81"/>
      <c r="AF21" s="81"/>
    </row>
    <row r="22" spans="1:32" ht="21" customHeight="1">
      <c r="A22" s="198"/>
      <c r="B22" s="363">
        <f>'Data Record'!A26</f>
        <v>10</v>
      </c>
      <c r="C22" s="364"/>
      <c r="D22" s="364"/>
      <c r="E22" s="300">
        <f>'Data Record'!AC20</f>
        <v>5.0999999999999996</v>
      </c>
      <c r="F22" s="305"/>
      <c r="G22" s="300">
        <f>'Data Record'!AC21</f>
        <v>5.0999999999999996</v>
      </c>
      <c r="H22" s="305"/>
      <c r="I22" s="300">
        <f>'Data Record'!AC22</f>
        <v>5.0999999999999996</v>
      </c>
      <c r="J22" s="301"/>
      <c r="K22" s="300">
        <f>'Data Record'!AF20</f>
        <v>5.0999999999999996</v>
      </c>
      <c r="L22" s="305"/>
      <c r="M22" s="300">
        <f>'Data Record'!AF21</f>
        <v>5.0999999999999996</v>
      </c>
      <c r="N22" s="301"/>
      <c r="O22" s="300">
        <f>'Data Record'!AF22</f>
        <v>5.0999999999999996</v>
      </c>
      <c r="P22" s="305"/>
      <c r="Q22" s="367">
        <f t="shared" si="0"/>
        <v>4.8999999999999995</v>
      </c>
      <c r="R22" s="367"/>
      <c r="S22" s="367"/>
      <c r="T22" s="363">
        <f>'Uncertainty Budget'!T10</f>
        <v>0.2770096873883845</v>
      </c>
      <c r="U22" s="364"/>
      <c r="V22" s="365"/>
      <c r="W22" s="81"/>
      <c r="X22" s="81"/>
      <c r="Y22" s="81"/>
      <c r="Z22" s="81"/>
      <c r="AA22" s="81"/>
      <c r="AB22" s="81"/>
      <c r="AC22" s="81"/>
      <c r="AD22" s="81"/>
      <c r="AE22" s="81"/>
      <c r="AF22" s="81"/>
    </row>
    <row r="23" spans="1:32" ht="21" customHeight="1">
      <c r="A23" s="198"/>
      <c r="B23" s="363">
        <f>'Data Record'!A29</f>
        <v>12.9</v>
      </c>
      <c r="C23" s="364"/>
      <c r="D23" s="364"/>
      <c r="E23" s="300">
        <f>'Data Record'!AC21</f>
        <v>5.0999999999999996</v>
      </c>
      <c r="F23" s="305"/>
      <c r="G23" s="300">
        <f>'Data Record'!AC22</f>
        <v>5.0999999999999996</v>
      </c>
      <c r="H23" s="305"/>
      <c r="I23" s="300">
        <f>'Data Record'!AC23</f>
        <v>7.7</v>
      </c>
      <c r="J23" s="301"/>
      <c r="K23" s="300">
        <f>'Data Record'!AF21</f>
        <v>5.0999999999999996</v>
      </c>
      <c r="L23" s="305"/>
      <c r="M23" s="300">
        <f>'Data Record'!AF22</f>
        <v>5.0999999999999996</v>
      </c>
      <c r="N23" s="301"/>
      <c r="O23" s="300">
        <f>'Data Record'!AF23</f>
        <v>7.7</v>
      </c>
      <c r="P23" s="305"/>
      <c r="Q23" s="367">
        <f t="shared" si="0"/>
        <v>6.9333333333333327</v>
      </c>
      <c r="R23" s="367"/>
      <c r="S23" s="367"/>
      <c r="T23" s="363">
        <f>'Uncertainty Budget'!T11</f>
        <v>0.31650907871182854</v>
      </c>
      <c r="U23" s="364"/>
      <c r="V23" s="365"/>
      <c r="W23" s="81"/>
      <c r="X23" s="81"/>
      <c r="Y23" s="81"/>
      <c r="Z23" s="81"/>
      <c r="AA23" s="81"/>
      <c r="AB23" s="81"/>
      <c r="AC23" s="81"/>
      <c r="AD23" s="81"/>
      <c r="AE23" s="81"/>
      <c r="AF23" s="81"/>
    </row>
    <row r="24" spans="1:32" ht="21" customHeight="1">
      <c r="A24" s="198"/>
      <c r="B24" s="363">
        <f>'Data Record'!A32</f>
        <v>15</v>
      </c>
      <c r="C24" s="364"/>
      <c r="D24" s="364"/>
      <c r="E24" s="300">
        <f>'Data Record'!AC22</f>
        <v>5.0999999999999996</v>
      </c>
      <c r="F24" s="305"/>
      <c r="G24" s="300">
        <f>'Data Record'!AC23</f>
        <v>7.7</v>
      </c>
      <c r="H24" s="305"/>
      <c r="I24" s="300">
        <f>'Data Record'!AC24</f>
        <v>7.7</v>
      </c>
      <c r="J24" s="301"/>
      <c r="K24" s="300">
        <f>'Data Record'!AF22</f>
        <v>5.0999999999999996</v>
      </c>
      <c r="L24" s="305"/>
      <c r="M24" s="300">
        <f>'Data Record'!AF23</f>
        <v>7.7</v>
      </c>
      <c r="N24" s="301"/>
      <c r="O24" s="300">
        <f>'Data Record'!AF24</f>
        <v>7.7</v>
      </c>
      <c r="P24" s="305"/>
      <c r="Q24" s="367">
        <f t="shared" si="0"/>
        <v>8.1666666666666643</v>
      </c>
      <c r="R24" s="367"/>
      <c r="S24" s="367"/>
      <c r="T24" s="363">
        <f>'Uncertainty Budget'!T12</f>
        <v>0.332429491632452</v>
      </c>
      <c r="U24" s="364"/>
      <c r="V24" s="365"/>
      <c r="W24" s="81"/>
      <c r="X24" s="81"/>
      <c r="Y24" s="81"/>
      <c r="Z24" s="81"/>
      <c r="AA24" s="81"/>
      <c r="AB24" s="81"/>
      <c r="AC24" s="81"/>
      <c r="AD24" s="81"/>
      <c r="AE24" s="81"/>
      <c r="AF24" s="81"/>
    </row>
    <row r="25" spans="1:32" s="24" customFormat="1" ht="21" customHeight="1">
      <c r="A25" s="34"/>
      <c r="B25" s="363">
        <f>'Data Record'!A35</f>
        <v>20.2</v>
      </c>
      <c r="C25" s="364"/>
      <c r="D25" s="364"/>
      <c r="E25" s="300">
        <f>'Data Record'!AC23</f>
        <v>7.7</v>
      </c>
      <c r="F25" s="305"/>
      <c r="G25" s="300">
        <f>'Data Record'!AC24</f>
        <v>7.7</v>
      </c>
      <c r="H25" s="305"/>
      <c r="I25" s="300">
        <f>'Data Record'!AC25</f>
        <v>7.7</v>
      </c>
      <c r="J25" s="301"/>
      <c r="K25" s="300">
        <f>'Data Record'!AF23</f>
        <v>7.7</v>
      </c>
      <c r="L25" s="305"/>
      <c r="M25" s="300">
        <f>'Data Record'!AF24</f>
        <v>7.7</v>
      </c>
      <c r="N25" s="301"/>
      <c r="O25" s="300">
        <f>'Data Record'!AF25</f>
        <v>7.7</v>
      </c>
      <c r="P25" s="305"/>
      <c r="Q25" s="367">
        <f t="shared" si="0"/>
        <v>12.5</v>
      </c>
      <c r="R25" s="367"/>
      <c r="S25" s="367"/>
      <c r="T25" s="363">
        <f>'Uncertainty Budget'!T13</f>
        <v>0.41164558409754681</v>
      </c>
      <c r="U25" s="364"/>
      <c r="V25" s="365"/>
      <c r="W25" s="81"/>
      <c r="X25" s="81"/>
      <c r="Y25" s="81"/>
      <c r="Z25" s="81"/>
      <c r="AA25" s="81"/>
      <c r="AB25" s="81"/>
      <c r="AC25" s="81"/>
      <c r="AD25" s="81"/>
      <c r="AE25" s="81"/>
      <c r="AF25" s="81"/>
    </row>
    <row r="26" spans="1:32" s="24" customFormat="1" ht="21" customHeight="1">
      <c r="A26" s="34"/>
      <c r="B26" s="363">
        <f>'Data Record'!A38</f>
        <v>22.8</v>
      </c>
      <c r="C26" s="364"/>
      <c r="D26" s="364"/>
      <c r="E26" s="300">
        <f>'Data Record'!AC24</f>
        <v>7.7</v>
      </c>
      <c r="F26" s="305"/>
      <c r="G26" s="300">
        <f>'Data Record'!AC25</f>
        <v>7.7</v>
      </c>
      <c r="H26" s="305"/>
      <c r="I26" s="300">
        <f>'Data Record'!AC26</f>
        <v>10</v>
      </c>
      <c r="J26" s="301"/>
      <c r="K26" s="300">
        <f>'Data Record'!AF24</f>
        <v>7.7</v>
      </c>
      <c r="L26" s="305"/>
      <c r="M26" s="300">
        <f>'Data Record'!AF25</f>
        <v>7.7</v>
      </c>
      <c r="N26" s="301"/>
      <c r="O26" s="300">
        <f>'Data Record'!AF26</f>
        <v>10</v>
      </c>
      <c r="P26" s="305"/>
      <c r="Q26" s="367">
        <f t="shared" si="0"/>
        <v>14.333333333333334</v>
      </c>
      <c r="R26" s="367"/>
      <c r="S26" s="367"/>
      <c r="T26" s="363">
        <f>'Uncertainty Budget'!T14</f>
        <v>0.43493235516994727</v>
      </c>
      <c r="U26" s="364"/>
      <c r="V26" s="365"/>
      <c r="W26" s="81"/>
      <c r="X26" s="81"/>
      <c r="Y26" s="81"/>
      <c r="Z26" s="81"/>
      <c r="AA26" s="81"/>
      <c r="AB26" s="81"/>
      <c r="AC26" s="81"/>
      <c r="AD26" s="81"/>
      <c r="AE26" s="81"/>
      <c r="AF26" s="81"/>
    </row>
    <row r="27" spans="1:32" ht="21" customHeight="1">
      <c r="B27" s="363">
        <f>'Data Record'!A41</f>
        <v>25</v>
      </c>
      <c r="C27" s="364"/>
      <c r="D27" s="364"/>
      <c r="E27" s="300">
        <f>'Data Record'!AC25</f>
        <v>7.7</v>
      </c>
      <c r="F27" s="305"/>
      <c r="G27" s="300">
        <f>'Data Record'!AC26</f>
        <v>10</v>
      </c>
      <c r="H27" s="305"/>
      <c r="I27" s="300">
        <f>'Data Record'!AC27</f>
        <v>10</v>
      </c>
      <c r="J27" s="301"/>
      <c r="K27" s="300">
        <f>'Data Record'!AF25</f>
        <v>7.7</v>
      </c>
      <c r="L27" s="305"/>
      <c r="M27" s="300">
        <f>'Data Record'!AF26</f>
        <v>10</v>
      </c>
      <c r="N27" s="301"/>
      <c r="O27" s="300">
        <f>'Data Record'!AF27</f>
        <v>10</v>
      </c>
      <c r="P27" s="305"/>
      <c r="Q27" s="367">
        <f t="shared" si="0"/>
        <v>15.766666666666667</v>
      </c>
      <c r="R27" s="367"/>
      <c r="S27" s="367"/>
      <c r="T27" s="363">
        <f>'Uncertainty Budget'!T15</f>
        <v>0.45575143105316801</v>
      </c>
      <c r="U27" s="364"/>
      <c r="V27" s="365"/>
      <c r="W27" s="81"/>
      <c r="X27" s="81"/>
      <c r="Y27" s="81"/>
      <c r="Z27" s="81"/>
      <c r="AA27" s="81"/>
      <c r="AB27" s="81"/>
      <c r="AC27" s="81"/>
      <c r="AD27" s="81"/>
      <c r="AE27" s="81"/>
      <c r="AF27" s="81"/>
    </row>
    <row r="28" spans="1:32" ht="21" customHeight="1">
      <c r="B28" s="363">
        <f>'Data Record'!A44</f>
        <v>30</v>
      </c>
      <c r="C28" s="364"/>
      <c r="D28" s="364"/>
      <c r="E28" s="300">
        <f>'Data Record'!AC26</f>
        <v>10</v>
      </c>
      <c r="F28" s="305"/>
      <c r="G28" s="300">
        <f>'Data Record'!AC27</f>
        <v>10</v>
      </c>
      <c r="H28" s="305"/>
      <c r="I28" s="300">
        <f>'Data Record'!AC28</f>
        <v>10</v>
      </c>
      <c r="J28" s="301"/>
      <c r="K28" s="300">
        <f>'Data Record'!AF26</f>
        <v>10</v>
      </c>
      <c r="L28" s="305"/>
      <c r="M28" s="300">
        <f>'Data Record'!AF27</f>
        <v>10</v>
      </c>
      <c r="N28" s="301"/>
      <c r="O28" s="300">
        <f>'Data Record'!AF28</f>
        <v>10</v>
      </c>
      <c r="P28" s="305"/>
      <c r="Q28" s="367">
        <f t="shared" si="0"/>
        <v>20</v>
      </c>
      <c r="R28" s="367"/>
      <c r="S28" s="367"/>
      <c r="T28" s="363">
        <f>'Uncertainty Budget'!T16</f>
        <v>0.50616305038364584</v>
      </c>
      <c r="U28" s="364"/>
      <c r="V28" s="365"/>
      <c r="W28" s="81"/>
      <c r="X28" s="81"/>
      <c r="Y28" s="81"/>
      <c r="Z28" s="81"/>
      <c r="AA28" s="81"/>
      <c r="AB28" s="81"/>
      <c r="AC28" s="81"/>
      <c r="AD28" s="81"/>
      <c r="AE28" s="81"/>
      <c r="AF28" s="81"/>
    </row>
    <row r="29" spans="1:32" ht="21" customHeight="1">
      <c r="B29" s="363">
        <f>'Data Record'!A47</f>
        <v>40</v>
      </c>
      <c r="C29" s="364"/>
      <c r="D29" s="364"/>
      <c r="E29" s="300">
        <f>'Data Record'!AC27</f>
        <v>10</v>
      </c>
      <c r="F29" s="305"/>
      <c r="G29" s="300">
        <f>'Data Record'!AC28</f>
        <v>10</v>
      </c>
      <c r="H29" s="305"/>
      <c r="I29" s="300">
        <f>'Data Record'!AC29</f>
        <v>12.9</v>
      </c>
      <c r="J29" s="301"/>
      <c r="K29" s="300">
        <f>'Data Record'!AF27</f>
        <v>10</v>
      </c>
      <c r="L29" s="305"/>
      <c r="M29" s="300">
        <f>'Data Record'!AF28</f>
        <v>10</v>
      </c>
      <c r="N29" s="301"/>
      <c r="O29" s="300">
        <f>'Data Record'!AF29</f>
        <v>12.9</v>
      </c>
      <c r="P29" s="305"/>
      <c r="Q29" s="367">
        <f t="shared" si="0"/>
        <v>29.033333333333331</v>
      </c>
      <c r="R29" s="367"/>
      <c r="S29" s="367"/>
      <c r="T29" s="363">
        <f>'Uncertainty Budget'!T17</f>
        <v>0.61614476132400131</v>
      </c>
      <c r="U29" s="364"/>
      <c r="V29" s="365"/>
      <c r="W29" s="81"/>
      <c r="X29" s="81"/>
      <c r="Y29" s="81"/>
      <c r="Z29" s="81"/>
      <c r="AA29" s="81"/>
      <c r="AB29" s="81"/>
      <c r="AC29" s="81"/>
      <c r="AD29" s="81"/>
      <c r="AE29" s="81"/>
      <c r="AF29" s="81"/>
    </row>
    <row r="30" spans="1:32" ht="21" customHeight="1">
      <c r="B30" s="363">
        <f>'Data Record'!A50</f>
        <v>50</v>
      </c>
      <c r="C30" s="364"/>
      <c r="D30" s="364"/>
      <c r="E30" s="300">
        <f>'Data Record'!AC28</f>
        <v>10</v>
      </c>
      <c r="F30" s="305"/>
      <c r="G30" s="300">
        <f>'Data Record'!AC29</f>
        <v>12.9</v>
      </c>
      <c r="H30" s="305"/>
      <c r="I30" s="300">
        <f>'Data Record'!AC30</f>
        <v>12.9</v>
      </c>
      <c r="J30" s="301"/>
      <c r="K30" s="300">
        <f>'Data Record'!AF28</f>
        <v>10</v>
      </c>
      <c r="L30" s="305"/>
      <c r="M30" s="300">
        <f>'Data Record'!AF29</f>
        <v>12.9</v>
      </c>
      <c r="N30" s="301"/>
      <c r="O30" s="300">
        <f>'Data Record'!AF30</f>
        <v>12.9</v>
      </c>
      <c r="P30" s="305"/>
      <c r="Q30" s="367">
        <f t="shared" si="0"/>
        <v>38.06666666666667</v>
      </c>
      <c r="R30" s="367"/>
      <c r="S30" s="367"/>
      <c r="T30" s="363">
        <f>'Uncertainty Budget'!T18</f>
        <v>0.73371272778043761</v>
      </c>
      <c r="U30" s="364"/>
      <c r="V30" s="365"/>
      <c r="W30" s="81"/>
      <c r="X30" s="81"/>
      <c r="Y30" s="81"/>
      <c r="Z30" s="81"/>
      <c r="AA30" s="81"/>
      <c r="AB30" s="81"/>
      <c r="AC30" s="81"/>
      <c r="AD30" s="81"/>
      <c r="AE30" s="81"/>
      <c r="AF30" s="81"/>
    </row>
    <row r="31" spans="1:32" ht="21" customHeight="1">
      <c r="B31" s="363">
        <f>'Data Record'!A53</f>
        <v>60</v>
      </c>
      <c r="C31" s="364"/>
      <c r="D31" s="364"/>
      <c r="E31" s="300">
        <f>'Data Record'!AC29</f>
        <v>12.9</v>
      </c>
      <c r="F31" s="305"/>
      <c r="G31" s="300">
        <f>'Data Record'!AC30</f>
        <v>12.9</v>
      </c>
      <c r="H31" s="305"/>
      <c r="I31" s="300">
        <f>'Data Record'!AC31</f>
        <v>12.9</v>
      </c>
      <c r="J31" s="301"/>
      <c r="K31" s="300">
        <f>'Data Record'!AF29</f>
        <v>12.9</v>
      </c>
      <c r="L31" s="305"/>
      <c r="M31" s="300">
        <f>'Data Record'!AF30</f>
        <v>12.9</v>
      </c>
      <c r="N31" s="301"/>
      <c r="O31" s="300">
        <f>'Data Record'!AF31</f>
        <v>12.9</v>
      </c>
      <c r="P31" s="305"/>
      <c r="Q31" s="367">
        <f t="shared" si="0"/>
        <v>47.1</v>
      </c>
      <c r="R31" s="367"/>
      <c r="S31" s="367"/>
      <c r="T31" s="363">
        <f>'Uncertainty Budget'!T19</f>
        <v>0.87842721207110308</v>
      </c>
      <c r="U31" s="364"/>
      <c r="V31" s="365"/>
      <c r="W31" s="81"/>
      <c r="X31" s="81"/>
      <c r="Y31" s="81"/>
      <c r="Z31" s="81"/>
      <c r="AA31" s="81"/>
      <c r="AB31" s="81"/>
      <c r="AC31" s="81"/>
      <c r="AD31" s="81"/>
      <c r="AE31" s="81"/>
      <c r="AF31" s="81"/>
    </row>
    <row r="32" spans="1:32" s="37" customFormat="1" ht="21" customHeight="1">
      <c r="A32" s="30"/>
      <c r="B32" s="363">
        <f>'Data Record'!A56</f>
        <v>70</v>
      </c>
      <c r="C32" s="364"/>
      <c r="D32" s="364"/>
      <c r="E32" s="300">
        <f>'Data Record'!AC30</f>
        <v>12.9</v>
      </c>
      <c r="F32" s="305"/>
      <c r="G32" s="300">
        <f>'Data Record'!AC31</f>
        <v>12.9</v>
      </c>
      <c r="H32" s="305"/>
      <c r="I32" s="300">
        <f>'Data Record'!AC32</f>
        <v>15</v>
      </c>
      <c r="J32" s="301"/>
      <c r="K32" s="300">
        <f>'Data Record'!AF30</f>
        <v>12.9</v>
      </c>
      <c r="L32" s="305"/>
      <c r="M32" s="300">
        <f>'Data Record'!AF31</f>
        <v>12.9</v>
      </c>
      <c r="N32" s="301"/>
      <c r="O32" s="300">
        <f>'Data Record'!AF32</f>
        <v>15</v>
      </c>
      <c r="P32" s="305"/>
      <c r="Q32" s="367">
        <f t="shared" si="0"/>
        <v>56.4</v>
      </c>
      <c r="R32" s="367"/>
      <c r="S32" s="367"/>
      <c r="T32" s="363">
        <f>'Uncertainty Budget'!T20</f>
        <v>1.0004337560480174</v>
      </c>
      <c r="U32" s="364"/>
      <c r="V32" s="365"/>
      <c r="W32" s="81"/>
      <c r="X32" s="81"/>
      <c r="Y32" s="81"/>
      <c r="Z32" s="81"/>
      <c r="AA32" s="81"/>
      <c r="AB32" s="81"/>
      <c r="AC32" s="81"/>
      <c r="AD32" s="81"/>
      <c r="AE32" s="81"/>
      <c r="AF32" s="81"/>
    </row>
    <row r="33" spans="1:32" s="37" customFormat="1" ht="21" customHeight="1">
      <c r="A33" s="30"/>
      <c r="B33" s="360">
        <f>'Data Record'!A59</f>
        <v>80</v>
      </c>
      <c r="C33" s="361"/>
      <c r="D33" s="361"/>
      <c r="E33" s="302">
        <f>'Data Record'!AC31</f>
        <v>12.9</v>
      </c>
      <c r="F33" s="306"/>
      <c r="G33" s="302">
        <f>'Data Record'!AC32</f>
        <v>15</v>
      </c>
      <c r="H33" s="306"/>
      <c r="I33" s="302">
        <f>'Data Record'!AC33</f>
        <v>15</v>
      </c>
      <c r="J33" s="303"/>
      <c r="K33" s="302">
        <f>'Data Record'!AF31</f>
        <v>12.9</v>
      </c>
      <c r="L33" s="306"/>
      <c r="M33" s="302">
        <f>'Data Record'!AF32</f>
        <v>15</v>
      </c>
      <c r="N33" s="303"/>
      <c r="O33" s="302">
        <f>'Data Record'!AF33</f>
        <v>15</v>
      </c>
      <c r="P33" s="306"/>
      <c r="Q33" s="366">
        <f t="shared" si="0"/>
        <v>65.7</v>
      </c>
      <c r="R33" s="366"/>
      <c r="S33" s="366"/>
      <c r="T33" s="360">
        <f>'Uncertainty Budget'!T21</f>
        <v>1.1539646298336055</v>
      </c>
      <c r="U33" s="361"/>
      <c r="V33" s="362"/>
      <c r="W33" s="81"/>
      <c r="X33" s="81"/>
      <c r="Y33" s="81"/>
      <c r="Z33" s="81"/>
      <c r="AA33" s="81"/>
      <c r="AB33" s="81"/>
      <c r="AC33" s="81"/>
      <c r="AD33" s="81"/>
      <c r="AE33" s="81"/>
      <c r="AF33" s="81"/>
    </row>
    <row r="34" spans="1:32" ht="21" customHeight="1">
      <c r="A34" s="46"/>
      <c r="B34" s="240"/>
      <c r="C34" s="240"/>
      <c r="D34" s="240"/>
      <c r="E34" s="237"/>
      <c r="F34" s="237"/>
      <c r="G34" s="237"/>
      <c r="H34" s="237"/>
      <c r="I34" s="237"/>
      <c r="J34" s="237"/>
      <c r="K34" s="237"/>
      <c r="L34" s="237"/>
      <c r="M34" s="237"/>
      <c r="N34" s="240"/>
      <c r="O34" s="240"/>
      <c r="P34" s="240"/>
      <c r="Q34" s="46"/>
      <c r="R34" s="46"/>
      <c r="S34" s="46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</row>
    <row r="35" spans="1:32" ht="18" customHeight="1">
      <c r="B35" s="125" t="s">
        <v>12</v>
      </c>
      <c r="D35" s="200"/>
      <c r="E35" s="200"/>
      <c r="F35" s="200"/>
      <c r="G35" s="200"/>
      <c r="H35" s="200"/>
      <c r="I35" s="200"/>
      <c r="J35" s="200"/>
      <c r="K35" s="200"/>
      <c r="L35" s="368"/>
      <c r="M35" s="368"/>
      <c r="N35" s="368"/>
      <c r="O35" s="368"/>
      <c r="P35" s="368"/>
      <c r="Q35" s="368"/>
      <c r="R35" s="200"/>
      <c r="S35" s="200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</row>
    <row r="36" spans="1:32" ht="18" customHeight="1">
      <c r="B36" s="34" t="s">
        <v>13</v>
      </c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</row>
    <row r="37" spans="1:32" ht="18" customHeight="1">
      <c r="A37" s="34" t="s">
        <v>45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</row>
    <row r="38" spans="1:32" ht="18" customHeight="1">
      <c r="A38" s="396" t="s">
        <v>11</v>
      </c>
      <c r="B38" s="396"/>
      <c r="C38" s="396"/>
      <c r="D38" s="396"/>
      <c r="E38" s="396"/>
      <c r="F38" s="396"/>
      <c r="G38" s="396"/>
      <c r="H38" s="396"/>
      <c r="I38" s="396"/>
      <c r="J38" s="396"/>
      <c r="K38" s="396"/>
      <c r="L38" s="396"/>
      <c r="M38" s="396"/>
      <c r="N38" s="396"/>
      <c r="O38" s="396"/>
      <c r="P38" s="396"/>
      <c r="Q38" s="396"/>
      <c r="R38" s="396"/>
      <c r="S38" s="396"/>
      <c r="T38" s="396"/>
      <c r="U38" s="396"/>
      <c r="V38" s="396"/>
    </row>
    <row r="39" spans="1:32" ht="12" customHeight="1"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</row>
    <row r="40" spans="1:32" ht="17.45" customHeight="1"/>
    <row r="41" spans="1:32" ht="17.45" customHeight="1"/>
    <row r="42" spans="1:32" ht="17.45" customHeight="1"/>
    <row r="43" spans="1:32" ht="17.45" customHeight="1"/>
    <row r="44" spans="1:32" ht="12" customHeight="1"/>
    <row r="45" spans="1:32" ht="17.45" customHeight="1"/>
    <row r="46" spans="1:32" ht="17.45" customHeight="1"/>
    <row r="47" spans="1:32" ht="17.45" customHeight="1"/>
    <row r="48" spans="1:32" ht="17.45" customHeight="1"/>
    <row r="49" spans="8:9" ht="17.45" customHeight="1"/>
    <row r="50" spans="8:9" ht="17.45" customHeight="1">
      <c r="H50" s="37"/>
      <c r="I50" s="47"/>
    </row>
    <row r="51" spans="8:9" ht="17.45" customHeight="1"/>
  </sheetData>
  <mergeCells count="151">
    <mergeCell ref="T33:V33"/>
    <mergeCell ref="L35:Q35"/>
    <mergeCell ref="A38:V38"/>
    <mergeCell ref="Q32:S32"/>
    <mergeCell ref="T32:V32"/>
    <mergeCell ref="B33:D33"/>
    <mergeCell ref="E33:F33"/>
    <mergeCell ref="G33:H33"/>
    <mergeCell ref="I33:J33"/>
    <mergeCell ref="K33:L33"/>
    <mergeCell ref="M33:N33"/>
    <mergeCell ref="O33:P33"/>
    <mergeCell ref="Q33:S33"/>
    <mergeCell ref="O31:P31"/>
    <mergeCell ref="Q31:S31"/>
    <mergeCell ref="T31:V31"/>
    <mergeCell ref="B32:D32"/>
    <mergeCell ref="E32:F32"/>
    <mergeCell ref="G32:H32"/>
    <mergeCell ref="I32:J32"/>
    <mergeCell ref="K32:L32"/>
    <mergeCell ref="M32:N32"/>
    <mergeCell ref="O32:P32"/>
    <mergeCell ref="B31:D31"/>
    <mergeCell ref="E31:F31"/>
    <mergeCell ref="G31:H31"/>
    <mergeCell ref="I31:J31"/>
    <mergeCell ref="K31:L31"/>
    <mergeCell ref="M31:N31"/>
    <mergeCell ref="B30:D30"/>
    <mergeCell ref="E30:F30"/>
    <mergeCell ref="G30:H30"/>
    <mergeCell ref="I30:J30"/>
    <mergeCell ref="K30:L30"/>
    <mergeCell ref="M30:N30"/>
    <mergeCell ref="O30:P30"/>
    <mergeCell ref="Q30:S30"/>
    <mergeCell ref="T30:V30"/>
    <mergeCell ref="B29:D29"/>
    <mergeCell ref="E29:F29"/>
    <mergeCell ref="G29:H29"/>
    <mergeCell ref="I29:J29"/>
    <mergeCell ref="K29:L29"/>
    <mergeCell ref="M29:N29"/>
    <mergeCell ref="O29:P29"/>
    <mergeCell ref="Q29:S29"/>
    <mergeCell ref="T29:V29"/>
    <mergeCell ref="O27:P27"/>
    <mergeCell ref="Q27:S27"/>
    <mergeCell ref="T27:V27"/>
    <mergeCell ref="B28:D28"/>
    <mergeCell ref="E28:F28"/>
    <mergeCell ref="G28:H28"/>
    <mergeCell ref="I28:J28"/>
    <mergeCell ref="K28:L28"/>
    <mergeCell ref="M28:N28"/>
    <mergeCell ref="O28:P28"/>
    <mergeCell ref="B27:D27"/>
    <mergeCell ref="E27:F27"/>
    <mergeCell ref="G27:H27"/>
    <mergeCell ref="I27:J27"/>
    <mergeCell ref="K27:L27"/>
    <mergeCell ref="M27:N27"/>
    <mergeCell ref="Q28:S28"/>
    <mergeCell ref="T28:V28"/>
    <mergeCell ref="B26:D26"/>
    <mergeCell ref="E26:F26"/>
    <mergeCell ref="G26:H26"/>
    <mergeCell ref="I26:J26"/>
    <mergeCell ref="K26:L26"/>
    <mergeCell ref="M26:N26"/>
    <mergeCell ref="O26:P26"/>
    <mergeCell ref="Q26:S26"/>
    <mergeCell ref="T26:V26"/>
    <mergeCell ref="B25:D25"/>
    <mergeCell ref="E25:F25"/>
    <mergeCell ref="G25:H25"/>
    <mergeCell ref="I25:J25"/>
    <mergeCell ref="K25:L25"/>
    <mergeCell ref="M25:N25"/>
    <mergeCell ref="O25:P25"/>
    <mergeCell ref="Q25:S25"/>
    <mergeCell ref="T25:V25"/>
    <mergeCell ref="O23:P23"/>
    <mergeCell ref="Q23:S23"/>
    <mergeCell ref="T23:V23"/>
    <mergeCell ref="B24:D24"/>
    <mergeCell ref="E24:F24"/>
    <mergeCell ref="G24:H24"/>
    <mergeCell ref="I24:J24"/>
    <mergeCell ref="K24:L24"/>
    <mergeCell ref="M24:N24"/>
    <mergeCell ref="O24:P24"/>
    <mergeCell ref="B23:D23"/>
    <mergeCell ref="E23:F23"/>
    <mergeCell ref="G23:H23"/>
    <mergeCell ref="I23:J23"/>
    <mergeCell ref="K23:L23"/>
    <mergeCell ref="M23:N23"/>
    <mergeCell ref="Q24:S24"/>
    <mergeCell ref="T24:V24"/>
    <mergeCell ref="B22:D22"/>
    <mergeCell ref="E22:F22"/>
    <mergeCell ref="G22:H22"/>
    <mergeCell ref="I22:J22"/>
    <mergeCell ref="K22:L22"/>
    <mergeCell ref="M22:N22"/>
    <mergeCell ref="O22:P22"/>
    <mergeCell ref="Q22:S22"/>
    <mergeCell ref="T22:V22"/>
    <mergeCell ref="B21:D21"/>
    <mergeCell ref="E21:F21"/>
    <mergeCell ref="G21:H21"/>
    <mergeCell ref="I21:J21"/>
    <mergeCell ref="K21:L21"/>
    <mergeCell ref="M21:N21"/>
    <mergeCell ref="O21:P21"/>
    <mergeCell ref="Q21:S21"/>
    <mergeCell ref="T21:V21"/>
    <mergeCell ref="B20:D20"/>
    <mergeCell ref="E20:F20"/>
    <mergeCell ref="G20:H20"/>
    <mergeCell ref="I20:J20"/>
    <mergeCell ref="K20:L20"/>
    <mergeCell ref="M20:N20"/>
    <mergeCell ref="O20:P20"/>
    <mergeCell ref="Q20:S20"/>
    <mergeCell ref="T20:V20"/>
    <mergeCell ref="B19:D19"/>
    <mergeCell ref="E19:F19"/>
    <mergeCell ref="G19:H19"/>
    <mergeCell ref="I19:J19"/>
    <mergeCell ref="K19:L19"/>
    <mergeCell ref="M19:N19"/>
    <mergeCell ref="O19:P19"/>
    <mergeCell ref="Q19:S19"/>
    <mergeCell ref="T19:V19"/>
    <mergeCell ref="A3:V3"/>
    <mergeCell ref="T15:U15"/>
    <mergeCell ref="B16:D18"/>
    <mergeCell ref="E16:P16"/>
    <mergeCell ref="Q16:S18"/>
    <mergeCell ref="T16:V18"/>
    <mergeCell ref="E17:J17"/>
    <mergeCell ref="K17:P17"/>
    <mergeCell ref="E18:F18"/>
    <mergeCell ref="G18:H18"/>
    <mergeCell ref="I18:J18"/>
    <mergeCell ref="K18:L18"/>
    <mergeCell ref="M18:N18"/>
    <mergeCell ref="O18:P18"/>
  </mergeCells>
  <pageMargins left="0.31496062992125984" right="0.31496062992125984" top="0.98425196850393704" bottom="0.19685039370078741" header="0.31496062992125984" footer="0.11811023622047245"/>
  <pageSetup paperSize="9" orientation="portrait" r:id="rId1"/>
  <headerFooter alignWithMargins="0">
    <oddFooter>&amp;R&amp;"Cordia New,Regular"&amp;14SP-FM-04-15 REV.0</oddFooter>
  </headerFooter>
  <rowBreaks count="1" manualBreakCount="1">
    <brk id="38" max="21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W51"/>
  <sheetViews>
    <sheetView view="pageBreakPreview" zoomScaleNormal="100" zoomScaleSheetLayoutView="100" workbookViewId="0">
      <selection activeCell="B19" sqref="B19:D33"/>
    </sheetView>
  </sheetViews>
  <sheetFormatPr defaultColWidth="9.140625" defaultRowHeight="12"/>
  <cols>
    <col min="1" max="48" width="4.42578125" style="30" customWidth="1"/>
    <col min="49" max="16384" width="9.140625" style="30"/>
  </cols>
  <sheetData>
    <row r="1" spans="1:49" ht="17.45" customHeight="1"/>
    <row r="2" spans="1:49" s="24" customFormat="1" ht="17.45" customHeight="1"/>
    <row r="3" spans="1:49" s="24" customFormat="1" ht="34.5" customHeight="1">
      <c r="A3" s="372" t="s">
        <v>33</v>
      </c>
      <c r="B3" s="372"/>
      <c r="C3" s="372"/>
      <c r="D3" s="372"/>
      <c r="E3" s="372"/>
      <c r="F3" s="372"/>
      <c r="G3" s="372"/>
      <c r="H3" s="372"/>
      <c r="I3" s="372"/>
      <c r="J3" s="372"/>
      <c r="K3" s="372"/>
      <c r="L3" s="372"/>
      <c r="M3" s="372"/>
      <c r="N3" s="372"/>
      <c r="O3" s="372"/>
      <c r="P3" s="372"/>
      <c r="Q3" s="372"/>
      <c r="R3" s="372"/>
      <c r="S3" s="372"/>
      <c r="T3" s="372"/>
      <c r="U3" s="372"/>
      <c r="V3" s="372"/>
      <c r="W3" s="192"/>
      <c r="X3" s="192"/>
    </row>
    <row r="4" spans="1:49" s="24" customFormat="1" ht="17.45" customHeight="1">
      <c r="A4" s="193"/>
      <c r="B4" s="193"/>
      <c r="C4" s="193"/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3"/>
      <c r="P4" s="193"/>
      <c r="Q4" s="193"/>
      <c r="R4" s="193"/>
      <c r="S4" s="193"/>
      <c r="T4" s="192"/>
      <c r="U4" s="192"/>
      <c r="V4" s="192"/>
      <c r="W4" s="192"/>
      <c r="X4" s="192"/>
    </row>
    <row r="5" spans="1:49" ht="17.45" customHeight="1">
      <c r="B5" s="125" t="s">
        <v>37</v>
      </c>
      <c r="C5" s="125"/>
      <c r="D5" s="125"/>
      <c r="E5" s="125"/>
      <c r="F5" s="43">
        <f>Report!H5</f>
        <v>0</v>
      </c>
      <c r="G5" s="23"/>
      <c r="H5" s="23"/>
      <c r="I5" s="23"/>
      <c r="T5" s="28" t="s">
        <v>102</v>
      </c>
      <c r="X5" s="28"/>
    </row>
    <row r="6" spans="1:49" ht="15" customHeight="1">
      <c r="B6" s="133"/>
      <c r="C6" s="133"/>
      <c r="D6" s="133"/>
      <c r="E6" s="133"/>
      <c r="F6" s="133"/>
      <c r="G6" s="43"/>
      <c r="H6" s="43"/>
      <c r="I6" s="43"/>
      <c r="J6" s="43"/>
      <c r="O6" s="31"/>
      <c r="P6" s="31"/>
      <c r="T6" s="28"/>
      <c r="U6" s="28"/>
      <c r="V6" s="28"/>
      <c r="X6" s="28"/>
    </row>
    <row r="7" spans="1:49" ht="15" customHeight="1">
      <c r="X7" s="28"/>
    </row>
    <row r="8" spans="1:49" ht="15" customHeight="1">
      <c r="A8" s="32"/>
      <c r="W8" s="33"/>
      <c r="X8" s="33"/>
    </row>
    <row r="9" spans="1:49" ht="15" customHeight="1">
      <c r="A9" s="34"/>
    </row>
    <row r="10" spans="1:49" ht="15" customHeight="1">
      <c r="A10" s="34"/>
      <c r="W10" s="33"/>
    </row>
    <row r="11" spans="1:49" ht="15" customHeight="1">
      <c r="A11" s="34"/>
      <c r="Z11" s="28"/>
      <c r="AA11" s="28"/>
      <c r="AC11" s="48"/>
      <c r="AD11" s="194"/>
      <c r="AE11" s="48"/>
      <c r="AF11" s="48"/>
      <c r="AG11" s="194"/>
      <c r="AH11" s="48"/>
      <c r="AI11" s="48"/>
    </row>
    <row r="12" spans="1:49" s="37" customFormat="1" ht="15" customHeight="1">
      <c r="A12" s="36"/>
    </row>
    <row r="13" spans="1:49" s="37" customFormat="1" ht="15" customHeight="1">
      <c r="A13" s="36"/>
    </row>
    <row r="14" spans="1:49" s="37" customFormat="1" ht="12" customHeight="1">
      <c r="A14" s="36"/>
      <c r="B14" s="48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AP14" s="30"/>
      <c r="AQ14" s="30"/>
      <c r="AR14" s="30"/>
    </row>
    <row r="15" spans="1:49" s="37" customFormat="1" ht="21" customHeight="1">
      <c r="A15" s="36"/>
      <c r="B15" s="48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T15" s="395" t="s">
        <v>128</v>
      </c>
      <c r="U15" s="395"/>
      <c r="V15" s="197" t="s">
        <v>51</v>
      </c>
      <c r="AP15" s="30"/>
      <c r="AQ15" s="30"/>
      <c r="AR15" s="30"/>
    </row>
    <row r="16" spans="1:49" s="196" customFormat="1" ht="21" customHeight="1">
      <c r="A16" s="195"/>
      <c r="B16" s="374" t="s">
        <v>126</v>
      </c>
      <c r="C16" s="375"/>
      <c r="D16" s="376"/>
      <c r="E16" s="373" t="s">
        <v>40</v>
      </c>
      <c r="F16" s="373"/>
      <c r="G16" s="373"/>
      <c r="H16" s="373"/>
      <c r="I16" s="373"/>
      <c r="J16" s="373"/>
      <c r="K16" s="373"/>
      <c r="L16" s="373"/>
      <c r="M16" s="373"/>
      <c r="N16" s="373"/>
      <c r="O16" s="373"/>
      <c r="P16" s="373"/>
      <c r="Q16" s="312" t="s">
        <v>111</v>
      </c>
      <c r="R16" s="313"/>
      <c r="S16" s="314"/>
      <c r="T16" s="386" t="s">
        <v>127</v>
      </c>
      <c r="U16" s="387"/>
      <c r="V16" s="388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S16" s="197"/>
      <c r="AT16" s="197"/>
      <c r="AU16" s="197"/>
      <c r="AV16" s="197"/>
      <c r="AW16" s="197"/>
    </row>
    <row r="17" spans="1:32" s="196" customFormat="1" ht="21" customHeight="1">
      <c r="A17" s="195"/>
      <c r="B17" s="377"/>
      <c r="C17" s="378"/>
      <c r="D17" s="379"/>
      <c r="E17" s="373" t="s">
        <v>125</v>
      </c>
      <c r="F17" s="373"/>
      <c r="G17" s="373"/>
      <c r="H17" s="373"/>
      <c r="I17" s="373"/>
      <c r="J17" s="373"/>
      <c r="K17" s="373" t="s">
        <v>129</v>
      </c>
      <c r="L17" s="373"/>
      <c r="M17" s="373"/>
      <c r="N17" s="373"/>
      <c r="O17" s="373"/>
      <c r="P17" s="373"/>
      <c r="Q17" s="321"/>
      <c r="R17" s="322"/>
      <c r="S17" s="323"/>
      <c r="T17" s="389"/>
      <c r="U17" s="390"/>
      <c r="V17" s="391"/>
      <c r="W17" s="81"/>
      <c r="X17" s="81"/>
      <c r="Y17" s="81"/>
      <c r="Z17" s="81"/>
      <c r="AA17" s="81"/>
      <c r="AB17" s="81"/>
      <c r="AC17" s="81"/>
      <c r="AD17" s="81"/>
      <c r="AE17" s="81"/>
      <c r="AF17" s="81"/>
    </row>
    <row r="18" spans="1:32" s="196" customFormat="1" ht="21" customHeight="1">
      <c r="A18" s="195"/>
      <c r="B18" s="380"/>
      <c r="C18" s="381"/>
      <c r="D18" s="382"/>
      <c r="E18" s="373" t="s">
        <v>42</v>
      </c>
      <c r="F18" s="373"/>
      <c r="G18" s="373" t="s">
        <v>43</v>
      </c>
      <c r="H18" s="373"/>
      <c r="I18" s="373" t="s">
        <v>44</v>
      </c>
      <c r="J18" s="373"/>
      <c r="K18" s="373" t="s">
        <v>42</v>
      </c>
      <c r="L18" s="373"/>
      <c r="M18" s="373" t="s">
        <v>43</v>
      </c>
      <c r="N18" s="373"/>
      <c r="O18" s="373" t="s">
        <v>44</v>
      </c>
      <c r="P18" s="373"/>
      <c r="Q18" s="324"/>
      <c r="R18" s="325"/>
      <c r="S18" s="326"/>
      <c r="T18" s="392"/>
      <c r="U18" s="393"/>
      <c r="V18" s="394"/>
      <c r="W18" s="81"/>
      <c r="X18" s="81"/>
      <c r="Y18" s="81"/>
      <c r="Z18" s="81"/>
      <c r="AA18" s="81"/>
      <c r="AB18" s="81"/>
      <c r="AC18" s="81"/>
      <c r="AD18" s="81"/>
      <c r="AE18" s="81"/>
      <c r="AF18" s="81"/>
    </row>
    <row r="19" spans="1:32" s="196" customFormat="1" ht="21" customHeight="1">
      <c r="A19" s="198"/>
      <c r="B19" s="383">
        <f>'Data Record'!A17</f>
        <v>2.5</v>
      </c>
      <c r="C19" s="383"/>
      <c r="D19" s="369"/>
      <c r="E19" s="300">
        <f>'Data Record'!AC17</f>
        <v>2.5</v>
      </c>
      <c r="F19" s="305"/>
      <c r="G19" s="300">
        <f>'Data Record'!AC18</f>
        <v>2.5</v>
      </c>
      <c r="H19" s="305"/>
      <c r="I19" s="300">
        <f>'Data Record'!AC19</f>
        <v>2.5</v>
      </c>
      <c r="J19" s="301"/>
      <c r="K19" s="300">
        <f>'Data Record'!AF17</f>
        <v>2.5</v>
      </c>
      <c r="L19" s="305"/>
      <c r="M19" s="300">
        <f>'Data Record'!AF18</f>
        <v>2.5</v>
      </c>
      <c r="N19" s="301"/>
      <c r="O19" s="298">
        <f>'Data Record'!AF19</f>
        <v>2.5</v>
      </c>
      <c r="P19" s="304"/>
      <c r="Q19" s="384">
        <f>B19-AVERAGE(E19:O19)</f>
        <v>0</v>
      </c>
      <c r="R19" s="384"/>
      <c r="S19" s="384"/>
      <c r="T19" s="369">
        <f>'Uncertainty Budget'!T7</f>
        <v>0.24536323462778706</v>
      </c>
      <c r="U19" s="370"/>
      <c r="V19" s="371"/>
      <c r="W19" s="81"/>
      <c r="X19" s="81"/>
      <c r="Y19" s="81"/>
      <c r="Z19" s="81"/>
      <c r="AA19" s="81"/>
      <c r="AB19" s="81"/>
      <c r="AC19" s="81"/>
      <c r="AD19" s="81"/>
      <c r="AE19" s="81"/>
      <c r="AF19" s="81"/>
    </row>
    <row r="20" spans="1:32" s="196" customFormat="1" ht="21" customHeight="1">
      <c r="A20" s="198"/>
      <c r="B20" s="385">
        <f>'Data Record'!A20</f>
        <v>5.0999999999999996</v>
      </c>
      <c r="C20" s="385"/>
      <c r="D20" s="363"/>
      <c r="E20" s="300">
        <f>'Data Record'!AC18</f>
        <v>2.5</v>
      </c>
      <c r="F20" s="305"/>
      <c r="G20" s="300">
        <f>'Data Record'!AC19</f>
        <v>2.5</v>
      </c>
      <c r="H20" s="305"/>
      <c r="I20" s="300">
        <f>'Data Record'!AC20</f>
        <v>5.0999999999999996</v>
      </c>
      <c r="J20" s="301"/>
      <c r="K20" s="300">
        <f>'Data Record'!AF18</f>
        <v>2.5</v>
      </c>
      <c r="L20" s="305"/>
      <c r="M20" s="300">
        <f>'Data Record'!AF19</f>
        <v>2.5</v>
      </c>
      <c r="N20" s="301"/>
      <c r="O20" s="300">
        <f>'Data Record'!AF20</f>
        <v>5.0999999999999996</v>
      </c>
      <c r="P20" s="305"/>
      <c r="Q20" s="367">
        <f t="shared" ref="Q20:Q33" si="0">B20-AVERAGE(E20:P20)</f>
        <v>1.7333333333333329</v>
      </c>
      <c r="R20" s="367"/>
      <c r="S20" s="367"/>
      <c r="T20" s="363">
        <f>'Uncertainty Budget'!T8</f>
        <v>0.25236375249563303</v>
      </c>
      <c r="U20" s="364"/>
      <c r="V20" s="365"/>
      <c r="W20" s="81"/>
      <c r="X20" s="81"/>
      <c r="Y20" s="81"/>
      <c r="Z20" s="81"/>
      <c r="AA20" s="81"/>
      <c r="AB20" s="81"/>
      <c r="AC20" s="81"/>
      <c r="AD20" s="81"/>
      <c r="AE20" s="81"/>
      <c r="AF20" s="81"/>
    </row>
    <row r="21" spans="1:32" ht="21" customHeight="1">
      <c r="A21" s="198"/>
      <c r="B21" s="363">
        <f>'Data Record'!A23</f>
        <v>7.7</v>
      </c>
      <c r="C21" s="364"/>
      <c r="D21" s="364"/>
      <c r="E21" s="300">
        <f>'Data Record'!AC19</f>
        <v>2.5</v>
      </c>
      <c r="F21" s="305"/>
      <c r="G21" s="300">
        <f>'Data Record'!AC20</f>
        <v>5.0999999999999996</v>
      </c>
      <c r="H21" s="305"/>
      <c r="I21" s="300">
        <f>'Data Record'!AC21</f>
        <v>5.0999999999999996</v>
      </c>
      <c r="J21" s="301"/>
      <c r="K21" s="300">
        <f>'Data Record'!AF19</f>
        <v>2.5</v>
      </c>
      <c r="L21" s="305"/>
      <c r="M21" s="300">
        <f>'Data Record'!AF20</f>
        <v>5.0999999999999996</v>
      </c>
      <c r="N21" s="301"/>
      <c r="O21" s="300">
        <f>'Data Record'!AF21</f>
        <v>5.0999999999999996</v>
      </c>
      <c r="P21" s="305"/>
      <c r="Q21" s="367">
        <f t="shared" si="0"/>
        <v>3.4666666666666668</v>
      </c>
      <c r="R21" s="367"/>
      <c r="S21" s="367"/>
      <c r="T21" s="363">
        <f>'Uncertainty Budget'!T9</f>
        <v>0.26373440599779635</v>
      </c>
      <c r="U21" s="364"/>
      <c r="V21" s="365"/>
      <c r="W21" s="81"/>
      <c r="X21" s="81"/>
      <c r="Y21" s="81"/>
      <c r="Z21" s="81"/>
      <c r="AA21" s="81"/>
      <c r="AB21" s="81"/>
      <c r="AC21" s="81"/>
      <c r="AD21" s="81"/>
      <c r="AE21" s="81"/>
      <c r="AF21" s="81"/>
    </row>
    <row r="22" spans="1:32" ht="21" customHeight="1">
      <c r="A22" s="198"/>
      <c r="B22" s="363">
        <f>'Data Record'!A26</f>
        <v>10</v>
      </c>
      <c r="C22" s="364"/>
      <c r="D22" s="364"/>
      <c r="E22" s="300">
        <f>'Data Record'!AC20</f>
        <v>5.0999999999999996</v>
      </c>
      <c r="F22" s="305"/>
      <c r="G22" s="300">
        <f>'Data Record'!AC21</f>
        <v>5.0999999999999996</v>
      </c>
      <c r="H22" s="305"/>
      <c r="I22" s="300">
        <f>'Data Record'!AC22</f>
        <v>5.0999999999999996</v>
      </c>
      <c r="J22" s="301"/>
      <c r="K22" s="300">
        <f>'Data Record'!AF20</f>
        <v>5.0999999999999996</v>
      </c>
      <c r="L22" s="305"/>
      <c r="M22" s="300">
        <f>'Data Record'!AF21</f>
        <v>5.0999999999999996</v>
      </c>
      <c r="N22" s="301"/>
      <c r="O22" s="300">
        <f>'Data Record'!AF22</f>
        <v>5.0999999999999996</v>
      </c>
      <c r="P22" s="305"/>
      <c r="Q22" s="367">
        <f t="shared" si="0"/>
        <v>4.8999999999999995</v>
      </c>
      <c r="R22" s="367"/>
      <c r="S22" s="367"/>
      <c r="T22" s="363">
        <f>'Uncertainty Budget'!T10</f>
        <v>0.2770096873883845</v>
      </c>
      <c r="U22" s="364"/>
      <c r="V22" s="365"/>
      <c r="W22" s="81"/>
      <c r="X22" s="81"/>
      <c r="Y22" s="81"/>
      <c r="Z22" s="81"/>
      <c r="AA22" s="81"/>
      <c r="AB22" s="81"/>
      <c r="AC22" s="81"/>
      <c r="AD22" s="81"/>
      <c r="AE22" s="81"/>
      <c r="AF22" s="81"/>
    </row>
    <row r="23" spans="1:32" ht="21" customHeight="1">
      <c r="A23" s="198"/>
      <c r="B23" s="363">
        <f>'Data Record'!A29</f>
        <v>12.9</v>
      </c>
      <c r="C23" s="364"/>
      <c r="D23" s="364"/>
      <c r="E23" s="300">
        <f>'Data Record'!AC21</f>
        <v>5.0999999999999996</v>
      </c>
      <c r="F23" s="305"/>
      <c r="G23" s="300">
        <f>'Data Record'!AC22</f>
        <v>5.0999999999999996</v>
      </c>
      <c r="H23" s="305"/>
      <c r="I23" s="300">
        <f>'Data Record'!AC23</f>
        <v>7.7</v>
      </c>
      <c r="J23" s="301"/>
      <c r="K23" s="300">
        <f>'Data Record'!AF21</f>
        <v>5.0999999999999996</v>
      </c>
      <c r="L23" s="305"/>
      <c r="M23" s="300">
        <f>'Data Record'!AF22</f>
        <v>5.0999999999999996</v>
      </c>
      <c r="N23" s="301"/>
      <c r="O23" s="300">
        <f>'Data Record'!AF23</f>
        <v>7.7</v>
      </c>
      <c r="P23" s="305"/>
      <c r="Q23" s="367">
        <f t="shared" si="0"/>
        <v>6.9333333333333327</v>
      </c>
      <c r="R23" s="367"/>
      <c r="S23" s="367"/>
      <c r="T23" s="363">
        <f>'Uncertainty Budget'!T11</f>
        <v>0.31650907871182854</v>
      </c>
      <c r="U23" s="364"/>
      <c r="V23" s="365"/>
      <c r="W23" s="81"/>
      <c r="X23" s="81"/>
      <c r="Y23" s="81"/>
      <c r="Z23" s="81"/>
      <c r="AA23" s="81"/>
      <c r="AB23" s="81"/>
      <c r="AC23" s="81"/>
      <c r="AD23" s="81"/>
      <c r="AE23" s="81"/>
      <c r="AF23" s="81"/>
    </row>
    <row r="24" spans="1:32" ht="21" customHeight="1">
      <c r="A24" s="198"/>
      <c r="B24" s="363">
        <f>'Data Record'!A32</f>
        <v>15</v>
      </c>
      <c r="C24" s="364"/>
      <c r="D24" s="364"/>
      <c r="E24" s="300">
        <f>'Data Record'!AC22</f>
        <v>5.0999999999999996</v>
      </c>
      <c r="F24" s="305"/>
      <c r="G24" s="300">
        <f>'Data Record'!AC23</f>
        <v>7.7</v>
      </c>
      <c r="H24" s="305"/>
      <c r="I24" s="300">
        <f>'Data Record'!AC24</f>
        <v>7.7</v>
      </c>
      <c r="J24" s="301"/>
      <c r="K24" s="300">
        <f>'Data Record'!AF22</f>
        <v>5.0999999999999996</v>
      </c>
      <c r="L24" s="305"/>
      <c r="M24" s="300">
        <f>'Data Record'!AF23</f>
        <v>7.7</v>
      </c>
      <c r="N24" s="301"/>
      <c r="O24" s="300">
        <f>'Data Record'!AF24</f>
        <v>7.7</v>
      </c>
      <c r="P24" s="305"/>
      <c r="Q24" s="367">
        <f t="shared" si="0"/>
        <v>8.1666666666666643</v>
      </c>
      <c r="R24" s="367"/>
      <c r="S24" s="367"/>
      <c r="T24" s="363">
        <f>'Uncertainty Budget'!T12</f>
        <v>0.332429491632452</v>
      </c>
      <c r="U24" s="364"/>
      <c r="V24" s="365"/>
      <c r="W24" s="81"/>
      <c r="X24" s="81"/>
      <c r="Y24" s="81"/>
      <c r="Z24" s="81"/>
      <c r="AA24" s="81"/>
      <c r="AB24" s="81"/>
      <c r="AC24" s="81"/>
      <c r="AD24" s="81"/>
      <c r="AE24" s="81"/>
      <c r="AF24" s="81"/>
    </row>
    <row r="25" spans="1:32" s="24" customFormat="1" ht="21" customHeight="1">
      <c r="A25" s="34"/>
      <c r="B25" s="363">
        <f>'Data Record'!A35</f>
        <v>20.2</v>
      </c>
      <c r="C25" s="364"/>
      <c r="D25" s="364"/>
      <c r="E25" s="300">
        <f>'Data Record'!AC23</f>
        <v>7.7</v>
      </c>
      <c r="F25" s="305"/>
      <c r="G25" s="300">
        <f>'Data Record'!AC24</f>
        <v>7.7</v>
      </c>
      <c r="H25" s="305"/>
      <c r="I25" s="300">
        <f>'Data Record'!AC25</f>
        <v>7.7</v>
      </c>
      <c r="J25" s="301"/>
      <c r="K25" s="300">
        <f>'Data Record'!AF23</f>
        <v>7.7</v>
      </c>
      <c r="L25" s="305"/>
      <c r="M25" s="300">
        <f>'Data Record'!AF24</f>
        <v>7.7</v>
      </c>
      <c r="N25" s="301"/>
      <c r="O25" s="300">
        <f>'Data Record'!AF25</f>
        <v>7.7</v>
      </c>
      <c r="P25" s="305"/>
      <c r="Q25" s="367">
        <f t="shared" si="0"/>
        <v>12.5</v>
      </c>
      <c r="R25" s="367"/>
      <c r="S25" s="367"/>
      <c r="T25" s="363">
        <f>'Uncertainty Budget'!T13</f>
        <v>0.41164558409754681</v>
      </c>
      <c r="U25" s="364"/>
      <c r="V25" s="365"/>
      <c r="W25" s="81"/>
      <c r="X25" s="81"/>
      <c r="Y25" s="81"/>
      <c r="Z25" s="81"/>
      <c r="AA25" s="81"/>
      <c r="AB25" s="81"/>
      <c r="AC25" s="81"/>
      <c r="AD25" s="81"/>
      <c r="AE25" s="81"/>
      <c r="AF25" s="81"/>
    </row>
    <row r="26" spans="1:32" s="24" customFormat="1" ht="21" customHeight="1">
      <c r="A26" s="34"/>
      <c r="B26" s="363">
        <f>'Data Record'!A38</f>
        <v>22.8</v>
      </c>
      <c r="C26" s="364"/>
      <c r="D26" s="364"/>
      <c r="E26" s="300">
        <f>'Data Record'!AC24</f>
        <v>7.7</v>
      </c>
      <c r="F26" s="305"/>
      <c r="G26" s="300">
        <f>'Data Record'!AC25</f>
        <v>7.7</v>
      </c>
      <c r="H26" s="305"/>
      <c r="I26" s="300">
        <f>'Data Record'!AC26</f>
        <v>10</v>
      </c>
      <c r="J26" s="301"/>
      <c r="K26" s="300">
        <f>'Data Record'!AF24</f>
        <v>7.7</v>
      </c>
      <c r="L26" s="305"/>
      <c r="M26" s="300">
        <f>'Data Record'!AF25</f>
        <v>7.7</v>
      </c>
      <c r="N26" s="301"/>
      <c r="O26" s="300">
        <f>'Data Record'!AF26</f>
        <v>10</v>
      </c>
      <c r="P26" s="305"/>
      <c r="Q26" s="367">
        <f t="shared" si="0"/>
        <v>14.333333333333334</v>
      </c>
      <c r="R26" s="367"/>
      <c r="S26" s="367"/>
      <c r="T26" s="363">
        <f>'Uncertainty Budget'!T14</f>
        <v>0.43493235516994727</v>
      </c>
      <c r="U26" s="364"/>
      <c r="V26" s="365"/>
      <c r="W26" s="81"/>
      <c r="X26" s="81"/>
      <c r="Y26" s="81"/>
      <c r="Z26" s="81"/>
      <c r="AA26" s="81"/>
      <c r="AB26" s="81"/>
      <c r="AC26" s="81"/>
      <c r="AD26" s="81"/>
      <c r="AE26" s="81"/>
      <c r="AF26" s="81"/>
    </row>
    <row r="27" spans="1:32" ht="21" customHeight="1">
      <c r="B27" s="363">
        <f>'Data Record'!A41</f>
        <v>25</v>
      </c>
      <c r="C27" s="364"/>
      <c r="D27" s="364"/>
      <c r="E27" s="300">
        <f>'Data Record'!AC25</f>
        <v>7.7</v>
      </c>
      <c r="F27" s="305"/>
      <c r="G27" s="300">
        <f>'Data Record'!AC26</f>
        <v>10</v>
      </c>
      <c r="H27" s="305"/>
      <c r="I27" s="300">
        <f>'Data Record'!AC27</f>
        <v>10</v>
      </c>
      <c r="J27" s="301"/>
      <c r="K27" s="300">
        <f>'Data Record'!AF25</f>
        <v>7.7</v>
      </c>
      <c r="L27" s="305"/>
      <c r="M27" s="300">
        <f>'Data Record'!AF26</f>
        <v>10</v>
      </c>
      <c r="N27" s="301"/>
      <c r="O27" s="300">
        <f>'Data Record'!AF27</f>
        <v>10</v>
      </c>
      <c r="P27" s="305"/>
      <c r="Q27" s="367">
        <f t="shared" si="0"/>
        <v>15.766666666666667</v>
      </c>
      <c r="R27" s="367"/>
      <c r="S27" s="367"/>
      <c r="T27" s="363">
        <f>'Uncertainty Budget'!T15</f>
        <v>0.45575143105316801</v>
      </c>
      <c r="U27" s="364"/>
      <c r="V27" s="365"/>
      <c r="W27" s="81"/>
      <c r="X27" s="81"/>
      <c r="Y27" s="81"/>
      <c r="Z27" s="81"/>
      <c r="AA27" s="81"/>
      <c r="AB27" s="81"/>
      <c r="AC27" s="81"/>
      <c r="AD27" s="81"/>
      <c r="AE27" s="81"/>
      <c r="AF27" s="81"/>
    </row>
    <row r="28" spans="1:32" ht="21" customHeight="1">
      <c r="B28" s="363">
        <f>'Data Record'!A44</f>
        <v>30</v>
      </c>
      <c r="C28" s="364"/>
      <c r="D28" s="364"/>
      <c r="E28" s="300">
        <f>'Data Record'!AC26</f>
        <v>10</v>
      </c>
      <c r="F28" s="305"/>
      <c r="G28" s="300">
        <f>'Data Record'!AC27</f>
        <v>10</v>
      </c>
      <c r="H28" s="305"/>
      <c r="I28" s="300">
        <f>'Data Record'!AC28</f>
        <v>10</v>
      </c>
      <c r="J28" s="301"/>
      <c r="K28" s="300">
        <f>'Data Record'!AF26</f>
        <v>10</v>
      </c>
      <c r="L28" s="305"/>
      <c r="M28" s="300">
        <f>'Data Record'!AF27</f>
        <v>10</v>
      </c>
      <c r="N28" s="301"/>
      <c r="O28" s="300">
        <f>'Data Record'!AF28</f>
        <v>10</v>
      </c>
      <c r="P28" s="305"/>
      <c r="Q28" s="367">
        <f t="shared" si="0"/>
        <v>20</v>
      </c>
      <c r="R28" s="367"/>
      <c r="S28" s="367"/>
      <c r="T28" s="363">
        <f>'Uncertainty Budget'!T16</f>
        <v>0.50616305038364584</v>
      </c>
      <c r="U28" s="364"/>
      <c r="V28" s="365"/>
      <c r="W28" s="81"/>
      <c r="X28" s="81"/>
      <c r="Y28" s="81"/>
      <c r="Z28" s="81"/>
      <c r="AA28" s="81"/>
      <c r="AB28" s="81"/>
      <c r="AC28" s="81"/>
      <c r="AD28" s="81"/>
      <c r="AE28" s="81"/>
      <c r="AF28" s="81"/>
    </row>
    <row r="29" spans="1:32" ht="21" customHeight="1">
      <c r="B29" s="363">
        <f>'Data Record'!A47</f>
        <v>40</v>
      </c>
      <c r="C29" s="364"/>
      <c r="D29" s="364"/>
      <c r="E29" s="300">
        <f>'Data Record'!AC27</f>
        <v>10</v>
      </c>
      <c r="F29" s="305"/>
      <c r="G29" s="300">
        <f>'Data Record'!AC28</f>
        <v>10</v>
      </c>
      <c r="H29" s="305"/>
      <c r="I29" s="300">
        <f>'Data Record'!AC29</f>
        <v>12.9</v>
      </c>
      <c r="J29" s="301"/>
      <c r="K29" s="300">
        <f>'Data Record'!AF27</f>
        <v>10</v>
      </c>
      <c r="L29" s="305"/>
      <c r="M29" s="300">
        <f>'Data Record'!AF28</f>
        <v>10</v>
      </c>
      <c r="N29" s="301"/>
      <c r="O29" s="300">
        <f>'Data Record'!AF29</f>
        <v>12.9</v>
      </c>
      <c r="P29" s="305"/>
      <c r="Q29" s="367">
        <f t="shared" si="0"/>
        <v>29.033333333333331</v>
      </c>
      <c r="R29" s="367"/>
      <c r="S29" s="367"/>
      <c r="T29" s="363">
        <f>'Uncertainty Budget'!T17</f>
        <v>0.61614476132400131</v>
      </c>
      <c r="U29" s="364"/>
      <c r="V29" s="365"/>
      <c r="W29" s="81"/>
      <c r="X29" s="81"/>
      <c r="Y29" s="81"/>
      <c r="Z29" s="81"/>
      <c r="AA29" s="81"/>
      <c r="AB29" s="81"/>
      <c r="AC29" s="81"/>
      <c r="AD29" s="81"/>
      <c r="AE29" s="81"/>
      <c r="AF29" s="81"/>
    </row>
    <row r="30" spans="1:32" ht="21" customHeight="1">
      <c r="B30" s="363">
        <f>'Data Record'!A50</f>
        <v>50</v>
      </c>
      <c r="C30" s="364"/>
      <c r="D30" s="364"/>
      <c r="E30" s="300">
        <f>'Data Record'!AC28</f>
        <v>10</v>
      </c>
      <c r="F30" s="305"/>
      <c r="G30" s="300">
        <f>'Data Record'!AC29</f>
        <v>12.9</v>
      </c>
      <c r="H30" s="305"/>
      <c r="I30" s="300">
        <f>'Data Record'!AC30</f>
        <v>12.9</v>
      </c>
      <c r="J30" s="301"/>
      <c r="K30" s="300">
        <f>'Data Record'!AF28</f>
        <v>10</v>
      </c>
      <c r="L30" s="305"/>
      <c r="M30" s="300">
        <f>'Data Record'!AF29</f>
        <v>12.9</v>
      </c>
      <c r="N30" s="301"/>
      <c r="O30" s="300">
        <f>'Data Record'!AF30</f>
        <v>12.9</v>
      </c>
      <c r="P30" s="305"/>
      <c r="Q30" s="367">
        <f t="shared" si="0"/>
        <v>38.06666666666667</v>
      </c>
      <c r="R30" s="367"/>
      <c r="S30" s="367"/>
      <c r="T30" s="363">
        <f>'Uncertainty Budget'!T18</f>
        <v>0.73371272778043761</v>
      </c>
      <c r="U30" s="364"/>
      <c r="V30" s="365"/>
      <c r="W30" s="81"/>
      <c r="X30" s="81"/>
      <c r="Y30" s="81"/>
      <c r="Z30" s="81"/>
      <c r="AA30" s="81"/>
      <c r="AB30" s="81"/>
      <c r="AC30" s="81"/>
      <c r="AD30" s="81"/>
      <c r="AE30" s="81"/>
      <c r="AF30" s="81"/>
    </row>
    <row r="31" spans="1:32" ht="21" customHeight="1">
      <c r="B31" s="363">
        <f>'Data Record'!A53</f>
        <v>60</v>
      </c>
      <c r="C31" s="364"/>
      <c r="D31" s="364"/>
      <c r="E31" s="300">
        <f>'Data Record'!AC29</f>
        <v>12.9</v>
      </c>
      <c r="F31" s="305"/>
      <c r="G31" s="300">
        <f>'Data Record'!AC30</f>
        <v>12.9</v>
      </c>
      <c r="H31" s="305"/>
      <c r="I31" s="300">
        <f>'Data Record'!AC31</f>
        <v>12.9</v>
      </c>
      <c r="J31" s="301"/>
      <c r="K31" s="300">
        <f>'Data Record'!AF29</f>
        <v>12.9</v>
      </c>
      <c r="L31" s="305"/>
      <c r="M31" s="300">
        <f>'Data Record'!AF30</f>
        <v>12.9</v>
      </c>
      <c r="N31" s="301"/>
      <c r="O31" s="300">
        <f>'Data Record'!AF31</f>
        <v>12.9</v>
      </c>
      <c r="P31" s="305"/>
      <c r="Q31" s="367">
        <f t="shared" si="0"/>
        <v>47.1</v>
      </c>
      <c r="R31" s="367"/>
      <c r="S31" s="367"/>
      <c r="T31" s="363">
        <f>'Uncertainty Budget'!T19</f>
        <v>0.87842721207110308</v>
      </c>
      <c r="U31" s="364"/>
      <c r="V31" s="365"/>
      <c r="W31" s="81"/>
      <c r="X31" s="81"/>
      <c r="Y31" s="81"/>
      <c r="Z31" s="81"/>
      <c r="AA31" s="81"/>
      <c r="AB31" s="81"/>
      <c r="AC31" s="81"/>
      <c r="AD31" s="81"/>
      <c r="AE31" s="81"/>
      <c r="AF31" s="81"/>
    </row>
    <row r="32" spans="1:32" s="37" customFormat="1" ht="21" customHeight="1">
      <c r="A32" s="30"/>
      <c r="B32" s="363">
        <f>'Data Record'!A56</f>
        <v>70</v>
      </c>
      <c r="C32" s="364"/>
      <c r="D32" s="364"/>
      <c r="E32" s="300">
        <f>'Data Record'!AC30</f>
        <v>12.9</v>
      </c>
      <c r="F32" s="305"/>
      <c r="G32" s="300">
        <f>'Data Record'!AC31</f>
        <v>12.9</v>
      </c>
      <c r="H32" s="305"/>
      <c r="I32" s="300">
        <f>'Data Record'!AC32</f>
        <v>15</v>
      </c>
      <c r="J32" s="301"/>
      <c r="K32" s="300">
        <f>'Data Record'!AF30</f>
        <v>12.9</v>
      </c>
      <c r="L32" s="305"/>
      <c r="M32" s="300">
        <f>'Data Record'!AF31</f>
        <v>12.9</v>
      </c>
      <c r="N32" s="301"/>
      <c r="O32" s="300">
        <f>'Data Record'!AF32</f>
        <v>15</v>
      </c>
      <c r="P32" s="305"/>
      <c r="Q32" s="367">
        <f t="shared" si="0"/>
        <v>56.4</v>
      </c>
      <c r="R32" s="367"/>
      <c r="S32" s="367"/>
      <c r="T32" s="363">
        <f>'Uncertainty Budget'!T20</f>
        <v>1.0004337560480174</v>
      </c>
      <c r="U32" s="364"/>
      <c r="V32" s="365"/>
      <c r="W32" s="81"/>
      <c r="X32" s="81"/>
      <c r="Y32" s="81"/>
      <c r="Z32" s="81"/>
      <c r="AA32" s="81"/>
      <c r="AB32" s="81"/>
      <c r="AC32" s="81"/>
      <c r="AD32" s="81"/>
      <c r="AE32" s="81"/>
      <c r="AF32" s="81"/>
    </row>
    <row r="33" spans="1:32" s="37" customFormat="1" ht="21" customHeight="1">
      <c r="A33" s="30"/>
      <c r="B33" s="360">
        <f>'Data Record'!A59</f>
        <v>80</v>
      </c>
      <c r="C33" s="361"/>
      <c r="D33" s="361"/>
      <c r="E33" s="302">
        <f>'Data Record'!AC31</f>
        <v>12.9</v>
      </c>
      <c r="F33" s="306"/>
      <c r="G33" s="302">
        <f>'Data Record'!AC32</f>
        <v>15</v>
      </c>
      <c r="H33" s="306"/>
      <c r="I33" s="302">
        <f>'Data Record'!AC33</f>
        <v>15</v>
      </c>
      <c r="J33" s="303"/>
      <c r="K33" s="302">
        <f>'Data Record'!AF31</f>
        <v>12.9</v>
      </c>
      <c r="L33" s="306"/>
      <c r="M33" s="302">
        <f>'Data Record'!AF32</f>
        <v>15</v>
      </c>
      <c r="N33" s="303"/>
      <c r="O33" s="302">
        <f>'Data Record'!AF33</f>
        <v>15</v>
      </c>
      <c r="P33" s="306"/>
      <c r="Q33" s="366">
        <f t="shared" si="0"/>
        <v>65.7</v>
      </c>
      <c r="R33" s="366"/>
      <c r="S33" s="366"/>
      <c r="T33" s="360">
        <f>'Uncertainty Budget'!T21</f>
        <v>1.1539646298336055</v>
      </c>
      <c r="U33" s="361"/>
      <c r="V33" s="362"/>
      <c r="W33" s="81"/>
      <c r="X33" s="81"/>
      <c r="Y33" s="81"/>
      <c r="Z33" s="81"/>
      <c r="AA33" s="81"/>
      <c r="AB33" s="81"/>
      <c r="AC33" s="81"/>
      <c r="AD33" s="81"/>
      <c r="AE33" s="81"/>
      <c r="AF33" s="81"/>
    </row>
    <row r="34" spans="1:32" ht="21" customHeight="1">
      <c r="A34" s="46"/>
      <c r="B34" s="240"/>
      <c r="C34" s="240"/>
      <c r="D34" s="240"/>
      <c r="E34" s="237"/>
      <c r="F34" s="237"/>
      <c r="G34" s="237"/>
      <c r="H34" s="237"/>
      <c r="I34" s="237"/>
      <c r="J34" s="237"/>
      <c r="K34" s="237"/>
      <c r="L34" s="237"/>
      <c r="M34" s="237"/>
      <c r="N34" s="240"/>
      <c r="O34" s="240"/>
      <c r="P34" s="240"/>
      <c r="Q34" s="46"/>
      <c r="R34" s="46"/>
      <c r="S34" s="46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</row>
    <row r="35" spans="1:32" ht="18" customHeight="1">
      <c r="B35" s="125" t="s">
        <v>12</v>
      </c>
      <c r="D35" s="200"/>
      <c r="E35" s="200"/>
      <c r="F35" s="200"/>
      <c r="G35" s="200"/>
      <c r="H35" s="200"/>
      <c r="I35" s="200"/>
      <c r="J35" s="200"/>
      <c r="K35" s="200"/>
      <c r="L35" s="368"/>
      <c r="M35" s="368"/>
      <c r="N35" s="368"/>
      <c r="O35" s="368"/>
      <c r="P35" s="368"/>
      <c r="Q35" s="368"/>
      <c r="R35" s="200"/>
      <c r="S35" s="200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</row>
    <row r="36" spans="1:32" ht="18" customHeight="1">
      <c r="B36" s="34" t="s">
        <v>13</v>
      </c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</row>
    <row r="37" spans="1:32" ht="18" customHeight="1">
      <c r="A37" s="34" t="s">
        <v>45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</row>
    <row r="38" spans="1:32" ht="18" customHeight="1">
      <c r="A38" s="396" t="s">
        <v>11</v>
      </c>
      <c r="B38" s="396"/>
      <c r="C38" s="396"/>
      <c r="D38" s="396"/>
      <c r="E38" s="396"/>
      <c r="F38" s="396"/>
      <c r="G38" s="396"/>
      <c r="H38" s="396"/>
      <c r="I38" s="396"/>
      <c r="J38" s="396"/>
      <c r="K38" s="396"/>
      <c r="L38" s="396"/>
      <c r="M38" s="396"/>
      <c r="N38" s="396"/>
      <c r="O38" s="396"/>
      <c r="P38" s="396"/>
      <c r="Q38" s="396"/>
      <c r="R38" s="396"/>
      <c r="S38" s="396"/>
      <c r="T38" s="396"/>
      <c r="U38" s="396"/>
      <c r="V38" s="396"/>
    </row>
    <row r="39" spans="1:32" ht="12" customHeight="1"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</row>
    <row r="40" spans="1:32" ht="17.45" customHeight="1"/>
    <row r="41" spans="1:32" ht="17.45" customHeight="1"/>
    <row r="42" spans="1:32" ht="17.45" customHeight="1"/>
    <row r="43" spans="1:32" ht="17.45" customHeight="1"/>
    <row r="44" spans="1:32" ht="12" customHeight="1"/>
    <row r="45" spans="1:32" ht="17.45" customHeight="1"/>
    <row r="46" spans="1:32" ht="17.45" customHeight="1"/>
    <row r="47" spans="1:32" ht="17.45" customHeight="1"/>
    <row r="48" spans="1:32" ht="17.45" customHeight="1"/>
    <row r="49" spans="8:9" ht="17.45" customHeight="1"/>
    <row r="50" spans="8:9" ht="17.45" customHeight="1">
      <c r="H50" s="37"/>
      <c r="I50" s="47"/>
    </row>
    <row r="51" spans="8:9" ht="17.45" customHeight="1"/>
  </sheetData>
  <mergeCells count="151">
    <mergeCell ref="T33:V33"/>
    <mergeCell ref="L35:Q35"/>
    <mergeCell ref="A38:V38"/>
    <mergeCell ref="Q32:S32"/>
    <mergeCell ref="T32:V32"/>
    <mergeCell ref="B33:D33"/>
    <mergeCell ref="E33:F33"/>
    <mergeCell ref="G33:H33"/>
    <mergeCell ref="I33:J33"/>
    <mergeCell ref="K33:L33"/>
    <mergeCell ref="M33:N33"/>
    <mergeCell ref="O33:P33"/>
    <mergeCell ref="Q33:S33"/>
    <mergeCell ref="O31:P31"/>
    <mergeCell ref="Q31:S31"/>
    <mergeCell ref="T31:V31"/>
    <mergeCell ref="B32:D32"/>
    <mergeCell ref="E32:F32"/>
    <mergeCell ref="G32:H32"/>
    <mergeCell ref="I32:J32"/>
    <mergeCell ref="K32:L32"/>
    <mergeCell ref="M32:N32"/>
    <mergeCell ref="O32:P32"/>
    <mergeCell ref="B31:D31"/>
    <mergeCell ref="E31:F31"/>
    <mergeCell ref="G31:H31"/>
    <mergeCell ref="I31:J31"/>
    <mergeCell ref="K31:L31"/>
    <mergeCell ref="M31:N31"/>
    <mergeCell ref="B30:D30"/>
    <mergeCell ref="E30:F30"/>
    <mergeCell ref="G30:H30"/>
    <mergeCell ref="I30:J30"/>
    <mergeCell ref="K30:L30"/>
    <mergeCell ref="M30:N30"/>
    <mergeCell ref="O30:P30"/>
    <mergeCell ref="Q30:S30"/>
    <mergeCell ref="T30:V30"/>
    <mergeCell ref="B29:D29"/>
    <mergeCell ref="E29:F29"/>
    <mergeCell ref="G29:H29"/>
    <mergeCell ref="I29:J29"/>
    <mergeCell ref="K29:L29"/>
    <mergeCell ref="M29:N29"/>
    <mergeCell ref="O29:P29"/>
    <mergeCell ref="Q29:S29"/>
    <mergeCell ref="T29:V29"/>
    <mergeCell ref="O27:P27"/>
    <mergeCell ref="Q27:S27"/>
    <mergeCell ref="T27:V27"/>
    <mergeCell ref="B28:D28"/>
    <mergeCell ref="E28:F28"/>
    <mergeCell ref="G28:H28"/>
    <mergeCell ref="I28:J28"/>
    <mergeCell ref="K28:L28"/>
    <mergeCell ref="M28:N28"/>
    <mergeCell ref="O28:P28"/>
    <mergeCell ref="B27:D27"/>
    <mergeCell ref="E27:F27"/>
    <mergeCell ref="G27:H27"/>
    <mergeCell ref="I27:J27"/>
    <mergeCell ref="K27:L27"/>
    <mergeCell ref="M27:N27"/>
    <mergeCell ref="Q28:S28"/>
    <mergeCell ref="T28:V28"/>
    <mergeCell ref="B26:D26"/>
    <mergeCell ref="E26:F26"/>
    <mergeCell ref="G26:H26"/>
    <mergeCell ref="I26:J26"/>
    <mergeCell ref="K26:L26"/>
    <mergeCell ref="M26:N26"/>
    <mergeCell ref="O26:P26"/>
    <mergeCell ref="Q26:S26"/>
    <mergeCell ref="T26:V26"/>
    <mergeCell ref="B25:D25"/>
    <mergeCell ref="E25:F25"/>
    <mergeCell ref="G25:H25"/>
    <mergeCell ref="I25:J25"/>
    <mergeCell ref="K25:L25"/>
    <mergeCell ref="M25:N25"/>
    <mergeCell ref="O25:P25"/>
    <mergeCell ref="Q25:S25"/>
    <mergeCell ref="T25:V25"/>
    <mergeCell ref="O23:P23"/>
    <mergeCell ref="Q23:S23"/>
    <mergeCell ref="T23:V23"/>
    <mergeCell ref="B24:D24"/>
    <mergeCell ref="E24:F24"/>
    <mergeCell ref="G24:H24"/>
    <mergeCell ref="I24:J24"/>
    <mergeCell ref="K24:L24"/>
    <mergeCell ref="M24:N24"/>
    <mergeCell ref="O24:P24"/>
    <mergeCell ref="B23:D23"/>
    <mergeCell ref="E23:F23"/>
    <mergeCell ref="G23:H23"/>
    <mergeCell ref="I23:J23"/>
    <mergeCell ref="K23:L23"/>
    <mergeCell ref="M23:N23"/>
    <mergeCell ref="Q24:S24"/>
    <mergeCell ref="T24:V24"/>
    <mergeCell ref="B22:D22"/>
    <mergeCell ref="E22:F22"/>
    <mergeCell ref="G22:H22"/>
    <mergeCell ref="I22:J22"/>
    <mergeCell ref="K22:L22"/>
    <mergeCell ref="M22:N22"/>
    <mergeCell ref="O22:P22"/>
    <mergeCell ref="Q22:S22"/>
    <mergeCell ref="T22:V22"/>
    <mergeCell ref="B21:D21"/>
    <mergeCell ref="E21:F21"/>
    <mergeCell ref="G21:H21"/>
    <mergeCell ref="I21:J21"/>
    <mergeCell ref="K21:L21"/>
    <mergeCell ref="M21:N21"/>
    <mergeCell ref="O21:P21"/>
    <mergeCell ref="Q21:S21"/>
    <mergeCell ref="T21:V21"/>
    <mergeCell ref="B20:D20"/>
    <mergeCell ref="E20:F20"/>
    <mergeCell ref="G20:H20"/>
    <mergeCell ref="I20:J20"/>
    <mergeCell ref="K20:L20"/>
    <mergeCell ref="M20:N20"/>
    <mergeCell ref="O20:P20"/>
    <mergeCell ref="Q20:S20"/>
    <mergeCell ref="T20:V20"/>
    <mergeCell ref="B19:D19"/>
    <mergeCell ref="E19:F19"/>
    <mergeCell ref="G19:H19"/>
    <mergeCell ref="I19:J19"/>
    <mergeCell ref="K19:L19"/>
    <mergeCell ref="M19:N19"/>
    <mergeCell ref="O19:P19"/>
    <mergeCell ref="Q19:S19"/>
    <mergeCell ref="T19:V19"/>
    <mergeCell ref="A3:V3"/>
    <mergeCell ref="T15:U15"/>
    <mergeCell ref="B16:D18"/>
    <mergeCell ref="E16:P16"/>
    <mergeCell ref="Q16:S18"/>
    <mergeCell ref="T16:V18"/>
    <mergeCell ref="E17:J17"/>
    <mergeCell ref="K17:P17"/>
    <mergeCell ref="E18:F18"/>
    <mergeCell ref="G18:H18"/>
    <mergeCell ref="I18:J18"/>
    <mergeCell ref="K18:L18"/>
    <mergeCell ref="M18:N18"/>
    <mergeCell ref="O18:P18"/>
  </mergeCells>
  <pageMargins left="0.31496062992125984" right="0.31496062992125984" top="0.98425196850393704" bottom="0.19685039370078741" header="0.31496062992125984" footer="0.11811023622047245"/>
  <pageSetup paperSize="9" orientation="portrait" r:id="rId1"/>
  <headerFooter alignWithMargins="0">
    <oddFooter>&amp;R&amp;"Cordia New,Regular"&amp;14SP-FM-04-15 REV.0</oddFooter>
  </headerFooter>
  <rowBreaks count="1" manualBreakCount="1">
    <brk id="38" max="21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D135"/>
  <sheetViews>
    <sheetView tabSelected="1" zoomScale="90" zoomScaleNormal="90" workbookViewId="0">
      <selection activeCell="S15" sqref="S15"/>
    </sheetView>
  </sheetViews>
  <sheetFormatPr defaultRowHeight="15"/>
  <cols>
    <col min="1" max="1" width="1.140625" style="1" customWidth="1"/>
    <col min="2" max="20" width="9.28515625" style="1" customWidth="1"/>
    <col min="21" max="21" width="1.42578125" style="1" customWidth="1"/>
    <col min="28" max="256" width="9" style="1"/>
    <col min="257" max="257" width="1.140625" style="1" customWidth="1"/>
    <col min="258" max="258" width="7.5703125" style="1" customWidth="1"/>
    <col min="259" max="273" width="7.140625" style="1" customWidth="1"/>
    <col min="274" max="275" width="1.42578125" style="1" customWidth="1"/>
    <col min="276" max="276" width="6.42578125" style="1" customWidth="1"/>
    <col min="277" max="278" width="8.7109375" style="1" bestFit="1" customWidth="1"/>
    <col min="279" max="512" width="9" style="1"/>
    <col min="513" max="513" width="1.140625" style="1" customWidth="1"/>
    <col min="514" max="514" width="7.5703125" style="1" customWidth="1"/>
    <col min="515" max="529" width="7.140625" style="1" customWidth="1"/>
    <col min="530" max="531" width="1.42578125" style="1" customWidth="1"/>
    <col min="532" max="532" width="6.42578125" style="1" customWidth="1"/>
    <col min="533" max="534" width="8.7109375" style="1" bestFit="1" customWidth="1"/>
    <col min="535" max="768" width="9" style="1"/>
    <col min="769" max="769" width="1.140625" style="1" customWidth="1"/>
    <col min="770" max="770" width="7.5703125" style="1" customWidth="1"/>
    <col min="771" max="785" width="7.140625" style="1" customWidth="1"/>
    <col min="786" max="787" width="1.42578125" style="1" customWidth="1"/>
    <col min="788" max="788" width="6.42578125" style="1" customWidth="1"/>
    <col min="789" max="790" width="8.7109375" style="1" bestFit="1" customWidth="1"/>
    <col min="791" max="1024" width="9" style="1"/>
    <col min="1025" max="1025" width="1.140625" style="1" customWidth="1"/>
    <col min="1026" max="1026" width="7.5703125" style="1" customWidth="1"/>
    <col min="1027" max="1041" width="7.140625" style="1" customWidth="1"/>
    <col min="1042" max="1043" width="1.42578125" style="1" customWidth="1"/>
    <col min="1044" max="1044" width="6.42578125" style="1" customWidth="1"/>
    <col min="1045" max="1046" width="8.7109375" style="1" bestFit="1" customWidth="1"/>
    <col min="1047" max="1280" width="9" style="1"/>
    <col min="1281" max="1281" width="1.140625" style="1" customWidth="1"/>
    <col min="1282" max="1282" width="7.5703125" style="1" customWidth="1"/>
    <col min="1283" max="1297" width="7.140625" style="1" customWidth="1"/>
    <col min="1298" max="1299" width="1.42578125" style="1" customWidth="1"/>
    <col min="1300" max="1300" width="6.42578125" style="1" customWidth="1"/>
    <col min="1301" max="1302" width="8.7109375" style="1" bestFit="1" customWidth="1"/>
    <col min="1303" max="1536" width="9" style="1"/>
    <col min="1537" max="1537" width="1.140625" style="1" customWidth="1"/>
    <col min="1538" max="1538" width="7.5703125" style="1" customWidth="1"/>
    <col min="1539" max="1553" width="7.140625" style="1" customWidth="1"/>
    <col min="1554" max="1555" width="1.42578125" style="1" customWidth="1"/>
    <col min="1556" max="1556" width="6.42578125" style="1" customWidth="1"/>
    <col min="1557" max="1558" width="8.7109375" style="1" bestFit="1" customWidth="1"/>
    <col min="1559" max="1792" width="9" style="1"/>
    <col min="1793" max="1793" width="1.140625" style="1" customWidth="1"/>
    <col min="1794" max="1794" width="7.5703125" style="1" customWidth="1"/>
    <col min="1795" max="1809" width="7.140625" style="1" customWidth="1"/>
    <col min="1810" max="1811" width="1.42578125" style="1" customWidth="1"/>
    <col min="1812" max="1812" width="6.42578125" style="1" customWidth="1"/>
    <col min="1813" max="1814" width="8.7109375" style="1" bestFit="1" customWidth="1"/>
    <col min="1815" max="2048" width="9" style="1"/>
    <col min="2049" max="2049" width="1.140625" style="1" customWidth="1"/>
    <col min="2050" max="2050" width="7.5703125" style="1" customWidth="1"/>
    <col min="2051" max="2065" width="7.140625" style="1" customWidth="1"/>
    <col min="2066" max="2067" width="1.42578125" style="1" customWidth="1"/>
    <col min="2068" max="2068" width="6.42578125" style="1" customWidth="1"/>
    <col min="2069" max="2070" width="8.7109375" style="1" bestFit="1" customWidth="1"/>
    <col min="2071" max="2304" width="9" style="1"/>
    <col min="2305" max="2305" width="1.140625" style="1" customWidth="1"/>
    <col min="2306" max="2306" width="7.5703125" style="1" customWidth="1"/>
    <col min="2307" max="2321" width="7.140625" style="1" customWidth="1"/>
    <col min="2322" max="2323" width="1.42578125" style="1" customWidth="1"/>
    <col min="2324" max="2324" width="6.42578125" style="1" customWidth="1"/>
    <col min="2325" max="2326" width="8.7109375" style="1" bestFit="1" customWidth="1"/>
    <col min="2327" max="2560" width="9" style="1"/>
    <col min="2561" max="2561" width="1.140625" style="1" customWidth="1"/>
    <col min="2562" max="2562" width="7.5703125" style="1" customWidth="1"/>
    <col min="2563" max="2577" width="7.140625" style="1" customWidth="1"/>
    <col min="2578" max="2579" width="1.42578125" style="1" customWidth="1"/>
    <col min="2580" max="2580" width="6.42578125" style="1" customWidth="1"/>
    <col min="2581" max="2582" width="8.7109375" style="1" bestFit="1" customWidth="1"/>
    <col min="2583" max="2816" width="9" style="1"/>
    <col min="2817" max="2817" width="1.140625" style="1" customWidth="1"/>
    <col min="2818" max="2818" width="7.5703125" style="1" customWidth="1"/>
    <col min="2819" max="2833" width="7.140625" style="1" customWidth="1"/>
    <col min="2834" max="2835" width="1.42578125" style="1" customWidth="1"/>
    <col min="2836" max="2836" width="6.42578125" style="1" customWidth="1"/>
    <col min="2837" max="2838" width="8.7109375" style="1" bestFit="1" customWidth="1"/>
    <col min="2839" max="3072" width="9" style="1"/>
    <col min="3073" max="3073" width="1.140625" style="1" customWidth="1"/>
    <col min="3074" max="3074" width="7.5703125" style="1" customWidth="1"/>
    <col min="3075" max="3089" width="7.140625" style="1" customWidth="1"/>
    <col min="3090" max="3091" width="1.42578125" style="1" customWidth="1"/>
    <col min="3092" max="3092" width="6.42578125" style="1" customWidth="1"/>
    <col min="3093" max="3094" width="8.7109375" style="1" bestFit="1" customWidth="1"/>
    <col min="3095" max="3328" width="9" style="1"/>
    <col min="3329" max="3329" width="1.140625" style="1" customWidth="1"/>
    <col min="3330" max="3330" width="7.5703125" style="1" customWidth="1"/>
    <col min="3331" max="3345" width="7.140625" style="1" customWidth="1"/>
    <col min="3346" max="3347" width="1.42578125" style="1" customWidth="1"/>
    <col min="3348" max="3348" width="6.42578125" style="1" customWidth="1"/>
    <col min="3349" max="3350" width="8.7109375" style="1" bestFit="1" customWidth="1"/>
    <col min="3351" max="3584" width="9" style="1"/>
    <col min="3585" max="3585" width="1.140625" style="1" customWidth="1"/>
    <col min="3586" max="3586" width="7.5703125" style="1" customWidth="1"/>
    <col min="3587" max="3601" width="7.140625" style="1" customWidth="1"/>
    <col min="3602" max="3603" width="1.42578125" style="1" customWidth="1"/>
    <col min="3604" max="3604" width="6.42578125" style="1" customWidth="1"/>
    <col min="3605" max="3606" width="8.7109375" style="1" bestFit="1" customWidth="1"/>
    <col min="3607" max="3840" width="9" style="1"/>
    <col min="3841" max="3841" width="1.140625" style="1" customWidth="1"/>
    <col min="3842" max="3842" width="7.5703125" style="1" customWidth="1"/>
    <col min="3843" max="3857" width="7.140625" style="1" customWidth="1"/>
    <col min="3858" max="3859" width="1.42578125" style="1" customWidth="1"/>
    <col min="3860" max="3860" width="6.42578125" style="1" customWidth="1"/>
    <col min="3861" max="3862" width="8.7109375" style="1" bestFit="1" customWidth="1"/>
    <col min="3863" max="4096" width="9" style="1"/>
    <col min="4097" max="4097" width="1.140625" style="1" customWidth="1"/>
    <col min="4098" max="4098" width="7.5703125" style="1" customWidth="1"/>
    <col min="4099" max="4113" width="7.140625" style="1" customWidth="1"/>
    <col min="4114" max="4115" width="1.42578125" style="1" customWidth="1"/>
    <col min="4116" max="4116" width="6.42578125" style="1" customWidth="1"/>
    <col min="4117" max="4118" width="8.7109375" style="1" bestFit="1" customWidth="1"/>
    <col min="4119" max="4352" width="9" style="1"/>
    <col min="4353" max="4353" width="1.140625" style="1" customWidth="1"/>
    <col min="4354" max="4354" width="7.5703125" style="1" customWidth="1"/>
    <col min="4355" max="4369" width="7.140625" style="1" customWidth="1"/>
    <col min="4370" max="4371" width="1.42578125" style="1" customWidth="1"/>
    <col min="4372" max="4372" width="6.42578125" style="1" customWidth="1"/>
    <col min="4373" max="4374" width="8.7109375" style="1" bestFit="1" customWidth="1"/>
    <col min="4375" max="4608" width="9" style="1"/>
    <col min="4609" max="4609" width="1.140625" style="1" customWidth="1"/>
    <col min="4610" max="4610" width="7.5703125" style="1" customWidth="1"/>
    <col min="4611" max="4625" width="7.140625" style="1" customWidth="1"/>
    <col min="4626" max="4627" width="1.42578125" style="1" customWidth="1"/>
    <col min="4628" max="4628" width="6.42578125" style="1" customWidth="1"/>
    <col min="4629" max="4630" width="8.7109375" style="1" bestFit="1" customWidth="1"/>
    <col min="4631" max="4864" width="9" style="1"/>
    <col min="4865" max="4865" width="1.140625" style="1" customWidth="1"/>
    <col min="4866" max="4866" width="7.5703125" style="1" customWidth="1"/>
    <col min="4867" max="4881" width="7.140625" style="1" customWidth="1"/>
    <col min="4882" max="4883" width="1.42578125" style="1" customWidth="1"/>
    <col min="4884" max="4884" width="6.42578125" style="1" customWidth="1"/>
    <col min="4885" max="4886" width="8.7109375" style="1" bestFit="1" customWidth="1"/>
    <col min="4887" max="5120" width="9" style="1"/>
    <col min="5121" max="5121" width="1.140625" style="1" customWidth="1"/>
    <col min="5122" max="5122" width="7.5703125" style="1" customWidth="1"/>
    <col min="5123" max="5137" width="7.140625" style="1" customWidth="1"/>
    <col min="5138" max="5139" width="1.42578125" style="1" customWidth="1"/>
    <col min="5140" max="5140" width="6.42578125" style="1" customWidth="1"/>
    <col min="5141" max="5142" width="8.7109375" style="1" bestFit="1" customWidth="1"/>
    <col min="5143" max="5376" width="9" style="1"/>
    <col min="5377" max="5377" width="1.140625" style="1" customWidth="1"/>
    <col min="5378" max="5378" width="7.5703125" style="1" customWidth="1"/>
    <col min="5379" max="5393" width="7.140625" style="1" customWidth="1"/>
    <col min="5394" max="5395" width="1.42578125" style="1" customWidth="1"/>
    <col min="5396" max="5396" width="6.42578125" style="1" customWidth="1"/>
    <col min="5397" max="5398" width="8.7109375" style="1" bestFit="1" customWidth="1"/>
    <col min="5399" max="5632" width="9" style="1"/>
    <col min="5633" max="5633" width="1.140625" style="1" customWidth="1"/>
    <col min="5634" max="5634" width="7.5703125" style="1" customWidth="1"/>
    <col min="5635" max="5649" width="7.140625" style="1" customWidth="1"/>
    <col min="5650" max="5651" width="1.42578125" style="1" customWidth="1"/>
    <col min="5652" max="5652" width="6.42578125" style="1" customWidth="1"/>
    <col min="5653" max="5654" width="8.7109375" style="1" bestFit="1" customWidth="1"/>
    <col min="5655" max="5888" width="9" style="1"/>
    <col min="5889" max="5889" width="1.140625" style="1" customWidth="1"/>
    <col min="5890" max="5890" width="7.5703125" style="1" customWidth="1"/>
    <col min="5891" max="5905" width="7.140625" style="1" customWidth="1"/>
    <col min="5906" max="5907" width="1.42578125" style="1" customWidth="1"/>
    <col min="5908" max="5908" width="6.42578125" style="1" customWidth="1"/>
    <col min="5909" max="5910" width="8.7109375" style="1" bestFit="1" customWidth="1"/>
    <col min="5911" max="6144" width="9" style="1"/>
    <col min="6145" max="6145" width="1.140625" style="1" customWidth="1"/>
    <col min="6146" max="6146" width="7.5703125" style="1" customWidth="1"/>
    <col min="6147" max="6161" width="7.140625" style="1" customWidth="1"/>
    <col min="6162" max="6163" width="1.42578125" style="1" customWidth="1"/>
    <col min="6164" max="6164" width="6.42578125" style="1" customWidth="1"/>
    <col min="6165" max="6166" width="8.7109375" style="1" bestFit="1" customWidth="1"/>
    <col min="6167" max="6400" width="9" style="1"/>
    <col min="6401" max="6401" width="1.140625" style="1" customWidth="1"/>
    <col min="6402" max="6402" width="7.5703125" style="1" customWidth="1"/>
    <col min="6403" max="6417" width="7.140625" style="1" customWidth="1"/>
    <col min="6418" max="6419" width="1.42578125" style="1" customWidth="1"/>
    <col min="6420" max="6420" width="6.42578125" style="1" customWidth="1"/>
    <col min="6421" max="6422" width="8.7109375" style="1" bestFit="1" customWidth="1"/>
    <col min="6423" max="6656" width="9" style="1"/>
    <col min="6657" max="6657" width="1.140625" style="1" customWidth="1"/>
    <col min="6658" max="6658" width="7.5703125" style="1" customWidth="1"/>
    <col min="6659" max="6673" width="7.140625" style="1" customWidth="1"/>
    <col min="6674" max="6675" width="1.42578125" style="1" customWidth="1"/>
    <col min="6676" max="6676" width="6.42578125" style="1" customWidth="1"/>
    <col min="6677" max="6678" width="8.7109375" style="1" bestFit="1" customWidth="1"/>
    <col min="6679" max="6912" width="9" style="1"/>
    <col min="6913" max="6913" width="1.140625" style="1" customWidth="1"/>
    <col min="6914" max="6914" width="7.5703125" style="1" customWidth="1"/>
    <col min="6915" max="6929" width="7.140625" style="1" customWidth="1"/>
    <col min="6930" max="6931" width="1.42578125" style="1" customWidth="1"/>
    <col min="6932" max="6932" width="6.42578125" style="1" customWidth="1"/>
    <col min="6933" max="6934" width="8.7109375" style="1" bestFit="1" customWidth="1"/>
    <col min="6935" max="7168" width="9" style="1"/>
    <col min="7169" max="7169" width="1.140625" style="1" customWidth="1"/>
    <col min="7170" max="7170" width="7.5703125" style="1" customWidth="1"/>
    <col min="7171" max="7185" width="7.140625" style="1" customWidth="1"/>
    <col min="7186" max="7187" width="1.42578125" style="1" customWidth="1"/>
    <col min="7188" max="7188" width="6.42578125" style="1" customWidth="1"/>
    <col min="7189" max="7190" width="8.7109375" style="1" bestFit="1" customWidth="1"/>
    <col min="7191" max="7424" width="9" style="1"/>
    <col min="7425" max="7425" width="1.140625" style="1" customWidth="1"/>
    <col min="7426" max="7426" width="7.5703125" style="1" customWidth="1"/>
    <col min="7427" max="7441" width="7.140625" style="1" customWidth="1"/>
    <col min="7442" max="7443" width="1.42578125" style="1" customWidth="1"/>
    <col min="7444" max="7444" width="6.42578125" style="1" customWidth="1"/>
    <col min="7445" max="7446" width="8.7109375" style="1" bestFit="1" customWidth="1"/>
    <col min="7447" max="7680" width="9" style="1"/>
    <col min="7681" max="7681" width="1.140625" style="1" customWidth="1"/>
    <col min="7682" max="7682" width="7.5703125" style="1" customWidth="1"/>
    <col min="7683" max="7697" width="7.140625" style="1" customWidth="1"/>
    <col min="7698" max="7699" width="1.42578125" style="1" customWidth="1"/>
    <col min="7700" max="7700" width="6.42578125" style="1" customWidth="1"/>
    <col min="7701" max="7702" width="8.7109375" style="1" bestFit="1" customWidth="1"/>
    <col min="7703" max="7936" width="9" style="1"/>
    <col min="7937" max="7937" width="1.140625" style="1" customWidth="1"/>
    <col min="7938" max="7938" width="7.5703125" style="1" customWidth="1"/>
    <col min="7939" max="7953" width="7.140625" style="1" customWidth="1"/>
    <col min="7954" max="7955" width="1.42578125" style="1" customWidth="1"/>
    <col min="7956" max="7956" width="6.42578125" style="1" customWidth="1"/>
    <col min="7957" max="7958" width="8.7109375" style="1" bestFit="1" customWidth="1"/>
    <col min="7959" max="8192" width="9" style="1"/>
    <col min="8193" max="8193" width="1.140625" style="1" customWidth="1"/>
    <col min="8194" max="8194" width="7.5703125" style="1" customWidth="1"/>
    <col min="8195" max="8209" width="7.140625" style="1" customWidth="1"/>
    <col min="8210" max="8211" width="1.42578125" style="1" customWidth="1"/>
    <col min="8212" max="8212" width="6.42578125" style="1" customWidth="1"/>
    <col min="8213" max="8214" width="8.7109375" style="1" bestFit="1" customWidth="1"/>
    <col min="8215" max="8448" width="9" style="1"/>
    <col min="8449" max="8449" width="1.140625" style="1" customWidth="1"/>
    <col min="8450" max="8450" width="7.5703125" style="1" customWidth="1"/>
    <col min="8451" max="8465" width="7.140625" style="1" customWidth="1"/>
    <col min="8466" max="8467" width="1.42578125" style="1" customWidth="1"/>
    <col min="8468" max="8468" width="6.42578125" style="1" customWidth="1"/>
    <col min="8469" max="8470" width="8.7109375" style="1" bestFit="1" customWidth="1"/>
    <col min="8471" max="8704" width="9" style="1"/>
    <col min="8705" max="8705" width="1.140625" style="1" customWidth="1"/>
    <col min="8706" max="8706" width="7.5703125" style="1" customWidth="1"/>
    <col min="8707" max="8721" width="7.140625" style="1" customWidth="1"/>
    <col min="8722" max="8723" width="1.42578125" style="1" customWidth="1"/>
    <col min="8724" max="8724" width="6.42578125" style="1" customWidth="1"/>
    <col min="8725" max="8726" width="8.7109375" style="1" bestFit="1" customWidth="1"/>
    <col min="8727" max="8960" width="9" style="1"/>
    <col min="8961" max="8961" width="1.140625" style="1" customWidth="1"/>
    <col min="8962" max="8962" width="7.5703125" style="1" customWidth="1"/>
    <col min="8963" max="8977" width="7.140625" style="1" customWidth="1"/>
    <col min="8978" max="8979" width="1.42578125" style="1" customWidth="1"/>
    <col min="8980" max="8980" width="6.42578125" style="1" customWidth="1"/>
    <col min="8981" max="8982" width="8.7109375" style="1" bestFit="1" customWidth="1"/>
    <col min="8983" max="9216" width="9" style="1"/>
    <col min="9217" max="9217" width="1.140625" style="1" customWidth="1"/>
    <col min="9218" max="9218" width="7.5703125" style="1" customWidth="1"/>
    <col min="9219" max="9233" width="7.140625" style="1" customWidth="1"/>
    <col min="9234" max="9235" width="1.42578125" style="1" customWidth="1"/>
    <col min="9236" max="9236" width="6.42578125" style="1" customWidth="1"/>
    <col min="9237" max="9238" width="8.7109375" style="1" bestFit="1" customWidth="1"/>
    <col min="9239" max="9472" width="9" style="1"/>
    <col min="9473" max="9473" width="1.140625" style="1" customWidth="1"/>
    <col min="9474" max="9474" width="7.5703125" style="1" customWidth="1"/>
    <col min="9475" max="9489" width="7.140625" style="1" customWidth="1"/>
    <col min="9490" max="9491" width="1.42578125" style="1" customWidth="1"/>
    <col min="9492" max="9492" width="6.42578125" style="1" customWidth="1"/>
    <col min="9493" max="9494" width="8.7109375" style="1" bestFit="1" customWidth="1"/>
    <col min="9495" max="9728" width="9" style="1"/>
    <col min="9729" max="9729" width="1.140625" style="1" customWidth="1"/>
    <col min="9730" max="9730" width="7.5703125" style="1" customWidth="1"/>
    <col min="9731" max="9745" width="7.140625" style="1" customWidth="1"/>
    <col min="9746" max="9747" width="1.42578125" style="1" customWidth="1"/>
    <col min="9748" max="9748" width="6.42578125" style="1" customWidth="1"/>
    <col min="9749" max="9750" width="8.7109375" style="1" bestFit="1" customWidth="1"/>
    <col min="9751" max="9984" width="9" style="1"/>
    <col min="9985" max="9985" width="1.140625" style="1" customWidth="1"/>
    <col min="9986" max="9986" width="7.5703125" style="1" customWidth="1"/>
    <col min="9987" max="10001" width="7.140625" style="1" customWidth="1"/>
    <col min="10002" max="10003" width="1.42578125" style="1" customWidth="1"/>
    <col min="10004" max="10004" width="6.42578125" style="1" customWidth="1"/>
    <col min="10005" max="10006" width="8.7109375" style="1" bestFit="1" customWidth="1"/>
    <col min="10007" max="10240" width="9" style="1"/>
    <col min="10241" max="10241" width="1.140625" style="1" customWidth="1"/>
    <col min="10242" max="10242" width="7.5703125" style="1" customWidth="1"/>
    <col min="10243" max="10257" width="7.140625" style="1" customWidth="1"/>
    <col min="10258" max="10259" width="1.42578125" style="1" customWidth="1"/>
    <col min="10260" max="10260" width="6.42578125" style="1" customWidth="1"/>
    <col min="10261" max="10262" width="8.7109375" style="1" bestFit="1" customWidth="1"/>
    <col min="10263" max="10496" width="9" style="1"/>
    <col min="10497" max="10497" width="1.140625" style="1" customWidth="1"/>
    <col min="10498" max="10498" width="7.5703125" style="1" customWidth="1"/>
    <col min="10499" max="10513" width="7.140625" style="1" customWidth="1"/>
    <col min="10514" max="10515" width="1.42578125" style="1" customWidth="1"/>
    <col min="10516" max="10516" width="6.42578125" style="1" customWidth="1"/>
    <col min="10517" max="10518" width="8.7109375" style="1" bestFit="1" customWidth="1"/>
    <col min="10519" max="10752" width="9" style="1"/>
    <col min="10753" max="10753" width="1.140625" style="1" customWidth="1"/>
    <col min="10754" max="10754" width="7.5703125" style="1" customWidth="1"/>
    <col min="10755" max="10769" width="7.140625" style="1" customWidth="1"/>
    <col min="10770" max="10771" width="1.42578125" style="1" customWidth="1"/>
    <col min="10772" max="10772" width="6.42578125" style="1" customWidth="1"/>
    <col min="10773" max="10774" width="8.7109375" style="1" bestFit="1" customWidth="1"/>
    <col min="10775" max="11008" width="9" style="1"/>
    <col min="11009" max="11009" width="1.140625" style="1" customWidth="1"/>
    <col min="11010" max="11010" width="7.5703125" style="1" customWidth="1"/>
    <col min="11011" max="11025" width="7.140625" style="1" customWidth="1"/>
    <col min="11026" max="11027" width="1.42578125" style="1" customWidth="1"/>
    <col min="11028" max="11028" width="6.42578125" style="1" customWidth="1"/>
    <col min="11029" max="11030" width="8.7109375" style="1" bestFit="1" customWidth="1"/>
    <col min="11031" max="11264" width="9" style="1"/>
    <col min="11265" max="11265" width="1.140625" style="1" customWidth="1"/>
    <col min="11266" max="11266" width="7.5703125" style="1" customWidth="1"/>
    <col min="11267" max="11281" width="7.140625" style="1" customWidth="1"/>
    <col min="11282" max="11283" width="1.42578125" style="1" customWidth="1"/>
    <col min="11284" max="11284" width="6.42578125" style="1" customWidth="1"/>
    <col min="11285" max="11286" width="8.7109375" style="1" bestFit="1" customWidth="1"/>
    <col min="11287" max="11520" width="9" style="1"/>
    <col min="11521" max="11521" width="1.140625" style="1" customWidth="1"/>
    <col min="11522" max="11522" width="7.5703125" style="1" customWidth="1"/>
    <col min="11523" max="11537" width="7.140625" style="1" customWidth="1"/>
    <col min="11538" max="11539" width="1.42578125" style="1" customWidth="1"/>
    <col min="11540" max="11540" width="6.42578125" style="1" customWidth="1"/>
    <col min="11541" max="11542" width="8.7109375" style="1" bestFit="1" customWidth="1"/>
    <col min="11543" max="11776" width="9" style="1"/>
    <col min="11777" max="11777" width="1.140625" style="1" customWidth="1"/>
    <col min="11778" max="11778" width="7.5703125" style="1" customWidth="1"/>
    <col min="11779" max="11793" width="7.140625" style="1" customWidth="1"/>
    <col min="11794" max="11795" width="1.42578125" style="1" customWidth="1"/>
    <col min="11796" max="11796" width="6.42578125" style="1" customWidth="1"/>
    <col min="11797" max="11798" width="8.7109375" style="1" bestFit="1" customWidth="1"/>
    <col min="11799" max="12032" width="9" style="1"/>
    <col min="12033" max="12033" width="1.140625" style="1" customWidth="1"/>
    <col min="12034" max="12034" width="7.5703125" style="1" customWidth="1"/>
    <col min="12035" max="12049" width="7.140625" style="1" customWidth="1"/>
    <col min="12050" max="12051" width="1.42578125" style="1" customWidth="1"/>
    <col min="12052" max="12052" width="6.42578125" style="1" customWidth="1"/>
    <col min="12053" max="12054" width="8.7109375" style="1" bestFit="1" customWidth="1"/>
    <col min="12055" max="12288" width="9" style="1"/>
    <col min="12289" max="12289" width="1.140625" style="1" customWidth="1"/>
    <col min="12290" max="12290" width="7.5703125" style="1" customWidth="1"/>
    <col min="12291" max="12305" width="7.140625" style="1" customWidth="1"/>
    <col min="12306" max="12307" width="1.42578125" style="1" customWidth="1"/>
    <col min="12308" max="12308" width="6.42578125" style="1" customWidth="1"/>
    <col min="12309" max="12310" width="8.7109375" style="1" bestFit="1" customWidth="1"/>
    <col min="12311" max="12544" width="9" style="1"/>
    <col min="12545" max="12545" width="1.140625" style="1" customWidth="1"/>
    <col min="12546" max="12546" width="7.5703125" style="1" customWidth="1"/>
    <col min="12547" max="12561" width="7.140625" style="1" customWidth="1"/>
    <col min="12562" max="12563" width="1.42578125" style="1" customWidth="1"/>
    <col min="12564" max="12564" width="6.42578125" style="1" customWidth="1"/>
    <col min="12565" max="12566" width="8.7109375" style="1" bestFit="1" customWidth="1"/>
    <col min="12567" max="12800" width="9" style="1"/>
    <col min="12801" max="12801" width="1.140625" style="1" customWidth="1"/>
    <col min="12802" max="12802" width="7.5703125" style="1" customWidth="1"/>
    <col min="12803" max="12817" width="7.140625" style="1" customWidth="1"/>
    <col min="12818" max="12819" width="1.42578125" style="1" customWidth="1"/>
    <col min="12820" max="12820" width="6.42578125" style="1" customWidth="1"/>
    <col min="12821" max="12822" width="8.7109375" style="1" bestFit="1" customWidth="1"/>
    <col min="12823" max="13056" width="9" style="1"/>
    <col min="13057" max="13057" width="1.140625" style="1" customWidth="1"/>
    <col min="13058" max="13058" width="7.5703125" style="1" customWidth="1"/>
    <col min="13059" max="13073" width="7.140625" style="1" customWidth="1"/>
    <col min="13074" max="13075" width="1.42578125" style="1" customWidth="1"/>
    <col min="13076" max="13076" width="6.42578125" style="1" customWidth="1"/>
    <col min="13077" max="13078" width="8.7109375" style="1" bestFit="1" customWidth="1"/>
    <col min="13079" max="13312" width="9" style="1"/>
    <col min="13313" max="13313" width="1.140625" style="1" customWidth="1"/>
    <col min="13314" max="13314" width="7.5703125" style="1" customWidth="1"/>
    <col min="13315" max="13329" width="7.140625" style="1" customWidth="1"/>
    <col min="13330" max="13331" width="1.42578125" style="1" customWidth="1"/>
    <col min="13332" max="13332" width="6.42578125" style="1" customWidth="1"/>
    <col min="13333" max="13334" width="8.7109375" style="1" bestFit="1" customWidth="1"/>
    <col min="13335" max="13568" width="9" style="1"/>
    <col min="13569" max="13569" width="1.140625" style="1" customWidth="1"/>
    <col min="13570" max="13570" width="7.5703125" style="1" customWidth="1"/>
    <col min="13571" max="13585" width="7.140625" style="1" customWidth="1"/>
    <col min="13586" max="13587" width="1.42578125" style="1" customWidth="1"/>
    <col min="13588" max="13588" width="6.42578125" style="1" customWidth="1"/>
    <col min="13589" max="13590" width="8.7109375" style="1" bestFit="1" customWidth="1"/>
    <col min="13591" max="13824" width="9" style="1"/>
    <col min="13825" max="13825" width="1.140625" style="1" customWidth="1"/>
    <col min="13826" max="13826" width="7.5703125" style="1" customWidth="1"/>
    <col min="13827" max="13841" width="7.140625" style="1" customWidth="1"/>
    <col min="13842" max="13843" width="1.42578125" style="1" customWidth="1"/>
    <col min="13844" max="13844" width="6.42578125" style="1" customWidth="1"/>
    <col min="13845" max="13846" width="8.7109375" style="1" bestFit="1" customWidth="1"/>
    <col min="13847" max="14080" width="9" style="1"/>
    <col min="14081" max="14081" width="1.140625" style="1" customWidth="1"/>
    <col min="14082" max="14082" width="7.5703125" style="1" customWidth="1"/>
    <col min="14083" max="14097" width="7.140625" style="1" customWidth="1"/>
    <col min="14098" max="14099" width="1.42578125" style="1" customWidth="1"/>
    <col min="14100" max="14100" width="6.42578125" style="1" customWidth="1"/>
    <col min="14101" max="14102" width="8.7109375" style="1" bestFit="1" customWidth="1"/>
    <col min="14103" max="14336" width="9" style="1"/>
    <col min="14337" max="14337" width="1.140625" style="1" customWidth="1"/>
    <col min="14338" max="14338" width="7.5703125" style="1" customWidth="1"/>
    <col min="14339" max="14353" width="7.140625" style="1" customWidth="1"/>
    <col min="14354" max="14355" width="1.42578125" style="1" customWidth="1"/>
    <col min="14356" max="14356" width="6.42578125" style="1" customWidth="1"/>
    <col min="14357" max="14358" width="8.7109375" style="1" bestFit="1" customWidth="1"/>
    <col min="14359" max="14592" width="9" style="1"/>
    <col min="14593" max="14593" width="1.140625" style="1" customWidth="1"/>
    <col min="14594" max="14594" width="7.5703125" style="1" customWidth="1"/>
    <col min="14595" max="14609" width="7.140625" style="1" customWidth="1"/>
    <col min="14610" max="14611" width="1.42578125" style="1" customWidth="1"/>
    <col min="14612" max="14612" width="6.42578125" style="1" customWidth="1"/>
    <col min="14613" max="14614" width="8.7109375" style="1" bestFit="1" customWidth="1"/>
    <col min="14615" max="14848" width="9" style="1"/>
    <col min="14849" max="14849" width="1.140625" style="1" customWidth="1"/>
    <col min="14850" max="14850" width="7.5703125" style="1" customWidth="1"/>
    <col min="14851" max="14865" width="7.140625" style="1" customWidth="1"/>
    <col min="14866" max="14867" width="1.42578125" style="1" customWidth="1"/>
    <col min="14868" max="14868" width="6.42578125" style="1" customWidth="1"/>
    <col min="14869" max="14870" width="8.7109375" style="1" bestFit="1" customWidth="1"/>
    <col min="14871" max="15104" width="9" style="1"/>
    <col min="15105" max="15105" width="1.140625" style="1" customWidth="1"/>
    <col min="15106" max="15106" width="7.5703125" style="1" customWidth="1"/>
    <col min="15107" max="15121" width="7.140625" style="1" customWidth="1"/>
    <col min="15122" max="15123" width="1.42578125" style="1" customWidth="1"/>
    <col min="15124" max="15124" width="6.42578125" style="1" customWidth="1"/>
    <col min="15125" max="15126" width="8.7109375" style="1" bestFit="1" customWidth="1"/>
    <col min="15127" max="15360" width="9" style="1"/>
    <col min="15361" max="15361" width="1.140625" style="1" customWidth="1"/>
    <col min="15362" max="15362" width="7.5703125" style="1" customWidth="1"/>
    <col min="15363" max="15377" width="7.140625" style="1" customWidth="1"/>
    <col min="15378" max="15379" width="1.42578125" style="1" customWidth="1"/>
    <col min="15380" max="15380" width="6.42578125" style="1" customWidth="1"/>
    <col min="15381" max="15382" width="8.7109375" style="1" bestFit="1" customWidth="1"/>
    <col min="15383" max="15616" width="9" style="1"/>
    <col min="15617" max="15617" width="1.140625" style="1" customWidth="1"/>
    <col min="15618" max="15618" width="7.5703125" style="1" customWidth="1"/>
    <col min="15619" max="15633" width="7.140625" style="1" customWidth="1"/>
    <col min="15634" max="15635" width="1.42578125" style="1" customWidth="1"/>
    <col min="15636" max="15636" width="6.42578125" style="1" customWidth="1"/>
    <col min="15637" max="15638" width="8.7109375" style="1" bestFit="1" customWidth="1"/>
    <col min="15639" max="15872" width="9" style="1"/>
    <col min="15873" max="15873" width="1.140625" style="1" customWidth="1"/>
    <col min="15874" max="15874" width="7.5703125" style="1" customWidth="1"/>
    <col min="15875" max="15889" width="7.140625" style="1" customWidth="1"/>
    <col min="15890" max="15891" width="1.42578125" style="1" customWidth="1"/>
    <col min="15892" max="15892" width="6.42578125" style="1" customWidth="1"/>
    <col min="15893" max="15894" width="8.7109375" style="1" bestFit="1" customWidth="1"/>
    <col min="15895" max="16128" width="9" style="1"/>
    <col min="16129" max="16129" width="1.140625" style="1" customWidth="1"/>
    <col min="16130" max="16130" width="7.5703125" style="1" customWidth="1"/>
    <col min="16131" max="16145" width="7.140625" style="1" customWidth="1"/>
    <col min="16146" max="16147" width="1.42578125" style="1" customWidth="1"/>
    <col min="16148" max="16148" width="6.42578125" style="1" customWidth="1"/>
    <col min="16149" max="16150" width="8.7109375" style="1" bestFit="1" customWidth="1"/>
    <col min="16151" max="16384" width="9" style="1"/>
  </cols>
  <sheetData>
    <row r="1" spans="2:30" ht="18" customHeight="1">
      <c r="B1" s="4"/>
      <c r="C1" s="4"/>
      <c r="D1" s="4"/>
      <c r="E1" s="4"/>
      <c r="F1" s="44"/>
    </row>
    <row r="2" spans="2:30" ht="33" customHeight="1">
      <c r="B2" s="406" t="s">
        <v>64</v>
      </c>
      <c r="C2" s="406"/>
      <c r="D2" s="406"/>
      <c r="E2" s="406"/>
      <c r="F2" s="406"/>
      <c r="G2" s="406"/>
      <c r="H2" s="406"/>
      <c r="I2" s="406"/>
      <c r="J2" s="406"/>
      <c r="K2" s="406"/>
      <c r="L2" s="406"/>
      <c r="M2" s="406"/>
      <c r="N2" s="406"/>
      <c r="O2" s="406"/>
      <c r="P2" s="406"/>
      <c r="Q2" s="406"/>
      <c r="R2" s="406"/>
      <c r="S2" s="406"/>
      <c r="T2" s="406"/>
    </row>
    <row r="3" spans="2:30" ht="18" customHeight="1">
      <c r="B3" s="407"/>
      <c r="C3" s="407"/>
      <c r="D3" s="407"/>
      <c r="E3" s="407"/>
      <c r="F3" s="44"/>
      <c r="G3" s="44"/>
      <c r="H3" s="44"/>
      <c r="I3" s="44"/>
      <c r="J3" s="44"/>
      <c r="K3" s="44"/>
      <c r="T3" s="44"/>
    </row>
    <row r="4" spans="2:30" ht="21" customHeight="1">
      <c r="B4" s="408" t="s">
        <v>55</v>
      </c>
      <c r="C4" s="409"/>
      <c r="D4" s="408" t="s">
        <v>54</v>
      </c>
      <c r="E4" s="409"/>
      <c r="F4" s="408" t="s">
        <v>62</v>
      </c>
      <c r="G4" s="409"/>
      <c r="H4" s="408" t="s">
        <v>63</v>
      </c>
      <c r="I4" s="409"/>
      <c r="J4" s="410" t="s">
        <v>52</v>
      </c>
      <c r="K4" s="411"/>
      <c r="L4" s="408" t="s">
        <v>53</v>
      </c>
      <c r="M4" s="409"/>
      <c r="N4" s="408" t="s">
        <v>14</v>
      </c>
      <c r="O4" s="409"/>
      <c r="P4" s="400" t="s">
        <v>15</v>
      </c>
      <c r="Q4" s="400" t="s">
        <v>16</v>
      </c>
      <c r="R4" s="400" t="s">
        <v>103</v>
      </c>
      <c r="S4" s="400" t="s">
        <v>104</v>
      </c>
      <c r="T4" s="202" t="s">
        <v>105</v>
      </c>
      <c r="AB4" s="2"/>
      <c r="AC4" s="2"/>
      <c r="AD4" s="2"/>
    </row>
    <row r="5" spans="2:30" ht="21" customHeight="1">
      <c r="B5" s="402" t="s">
        <v>106</v>
      </c>
      <c r="C5" s="403"/>
      <c r="D5" s="402" t="s">
        <v>106</v>
      </c>
      <c r="E5" s="403"/>
      <c r="F5" s="402" t="s">
        <v>106</v>
      </c>
      <c r="G5" s="403"/>
      <c r="H5" s="402" t="s">
        <v>106</v>
      </c>
      <c r="I5" s="403"/>
      <c r="J5" s="402" t="s">
        <v>106</v>
      </c>
      <c r="K5" s="403"/>
      <c r="L5" s="402" t="s">
        <v>106</v>
      </c>
      <c r="M5" s="403"/>
      <c r="N5" s="402" t="s">
        <v>106</v>
      </c>
      <c r="O5" s="403"/>
      <c r="P5" s="401"/>
      <c r="Q5" s="401"/>
      <c r="R5" s="401"/>
      <c r="S5" s="401"/>
      <c r="T5" s="203" t="s">
        <v>107</v>
      </c>
      <c r="AB5" s="2"/>
      <c r="AC5" s="2"/>
      <c r="AD5" s="2"/>
    </row>
    <row r="6" spans="2:30" ht="21" customHeight="1">
      <c r="B6" s="404" t="s">
        <v>18</v>
      </c>
      <c r="C6" s="405"/>
      <c r="D6" s="233" t="s">
        <v>18</v>
      </c>
      <c r="E6" s="234" t="s">
        <v>16</v>
      </c>
      <c r="F6" s="233" t="s">
        <v>18</v>
      </c>
      <c r="G6" s="234" t="s">
        <v>16</v>
      </c>
      <c r="H6" s="233" t="s">
        <v>18</v>
      </c>
      <c r="I6" s="234" t="s">
        <v>16</v>
      </c>
      <c r="J6" s="233" t="s">
        <v>18</v>
      </c>
      <c r="K6" s="234" t="s">
        <v>16</v>
      </c>
      <c r="L6" s="233" t="s">
        <v>18</v>
      </c>
      <c r="M6" s="234" t="s">
        <v>16</v>
      </c>
      <c r="N6" s="233" t="s">
        <v>18</v>
      </c>
      <c r="O6" s="234" t="s">
        <v>16</v>
      </c>
      <c r="P6" s="233" t="s">
        <v>18</v>
      </c>
      <c r="Q6" s="233" t="s">
        <v>18</v>
      </c>
      <c r="R6" s="233" t="s">
        <v>18</v>
      </c>
      <c r="S6" s="235" t="s">
        <v>18</v>
      </c>
      <c r="T6" s="204" t="s">
        <v>18</v>
      </c>
      <c r="U6" s="3"/>
      <c r="AB6" s="2"/>
      <c r="AC6" s="2"/>
      <c r="AD6" s="2"/>
    </row>
    <row r="7" spans="2:30" s="220" customFormat="1" ht="21" customHeight="1">
      <c r="B7" s="398">
        <f>'Data Record'!A17</f>
        <v>2.5</v>
      </c>
      <c r="C7" s="399"/>
      <c r="D7" s="221">
        <f>'[1]Cert of STD'!F8</f>
        <v>2.0999999999999998E-4</v>
      </c>
      <c r="E7" s="222">
        <f>D7/SQRT(3)</f>
        <v>1.212435565298214E-4</v>
      </c>
      <c r="F7" s="223">
        <v>0</v>
      </c>
      <c r="G7" s="222">
        <f>F7/2</f>
        <v>0</v>
      </c>
      <c r="H7" s="224">
        <f>M32/2</f>
        <v>1.4169515879445871E-5</v>
      </c>
      <c r="I7" s="224">
        <f t="shared" ref="I7:I23" si="0">H7/SQRT(3)</f>
        <v>8.1807738072847514E-6</v>
      </c>
      <c r="J7" s="222">
        <f t="shared" ref="J7:J27" si="1">((B7)*(11.5*10^-6)*1)</f>
        <v>2.8750000000000001E-5</v>
      </c>
      <c r="K7" s="222">
        <f t="shared" ref="K7:K23" si="2">J7/SQRT(3)</f>
        <v>1.6598820239201741E-5</v>
      </c>
      <c r="L7" s="225">
        <f>0.00001/2</f>
        <v>5.0000000000000004E-6</v>
      </c>
      <c r="M7" s="224">
        <f t="shared" ref="M7:M23" si="3">(L7/SQRT(3))</f>
        <v>2.8867513459481293E-6</v>
      </c>
      <c r="N7" s="226">
        <f>'Data Record'!AI17</f>
        <v>0</v>
      </c>
      <c r="O7" s="222">
        <f t="shared" ref="O7:O23" si="4">N7/1</f>
        <v>0</v>
      </c>
      <c r="P7" s="222">
        <f t="shared" ref="P7:P23" si="5">SQRT(E7^2+G7^2+I7^2+K7^2+M7^2+O7^2)</f>
        <v>1.2268161731389352E-4</v>
      </c>
      <c r="Q7" s="227">
        <f t="shared" ref="Q7:Q23" si="6">O7/1</f>
        <v>0</v>
      </c>
      <c r="R7" s="228" t="str">
        <f>IF(Q7=0,"∞",(P7^4/(Q7^4/3)))</f>
        <v>∞</v>
      </c>
      <c r="S7" s="229">
        <f>IF(R7="∞",2,_xlfn.T.INV.2T(0.0455,R7))</f>
        <v>2</v>
      </c>
      <c r="T7" s="236">
        <f>P7*S7*1000</f>
        <v>0.24536323462778706</v>
      </c>
      <c r="U7" s="230"/>
      <c r="V7" s="218"/>
      <c r="W7" s="218"/>
      <c r="X7" s="218"/>
      <c r="Y7" s="218"/>
      <c r="Z7" s="218"/>
      <c r="AA7" s="218"/>
    </row>
    <row r="8" spans="2:30" s="220" customFormat="1" ht="21" customHeight="1">
      <c r="B8" s="398">
        <f>'Data Record'!A20</f>
        <v>5.0999999999999996</v>
      </c>
      <c r="C8" s="399"/>
      <c r="D8" s="221">
        <f>'[1]Cert of STD'!F9</f>
        <v>2.0999999999999998E-4</v>
      </c>
      <c r="E8" s="222">
        <f t="shared" ref="E8:E27" si="7">D8/SQRT(3)</f>
        <v>1.212435565298214E-4</v>
      </c>
      <c r="F8" s="223">
        <v>0</v>
      </c>
      <c r="G8" s="222">
        <f t="shared" ref="G8:G27" si="8">F8/2</f>
        <v>0</v>
      </c>
      <c r="H8" s="224">
        <f>H7</f>
        <v>1.4169515879445871E-5</v>
      </c>
      <c r="I8" s="224">
        <f t="shared" si="0"/>
        <v>8.1807738072847514E-6</v>
      </c>
      <c r="J8" s="222">
        <f t="shared" si="1"/>
        <v>5.8649999999999996E-5</v>
      </c>
      <c r="K8" s="222">
        <f t="shared" si="2"/>
        <v>3.3861593287971553E-5</v>
      </c>
      <c r="L8" s="225">
        <f t="shared" ref="L8:L27" si="9">0.00001/2</f>
        <v>5.0000000000000004E-6</v>
      </c>
      <c r="M8" s="224">
        <f t="shared" si="3"/>
        <v>2.8867513459481293E-6</v>
      </c>
      <c r="N8" s="226">
        <f>'Data Record'!AI20</f>
        <v>0</v>
      </c>
      <c r="O8" s="222">
        <f t="shared" si="4"/>
        <v>0</v>
      </c>
      <c r="P8" s="222">
        <f t="shared" si="5"/>
        <v>1.2618187624781652E-4</v>
      </c>
      <c r="Q8" s="227">
        <f t="shared" si="6"/>
        <v>0</v>
      </c>
      <c r="R8" s="228" t="str">
        <f t="shared" ref="R8:R27" si="10">IF(Q8=0,"∞",(P8^4/(Q8^4/3)))</f>
        <v>∞</v>
      </c>
      <c r="S8" s="229">
        <f t="shared" ref="S8:S27" si="11">IF(R8="∞",2,_xlfn.T.INV.2T(0.0455,R8))</f>
        <v>2</v>
      </c>
      <c r="T8" s="236">
        <f t="shared" ref="T8:T27" si="12">P8*S8*1000</f>
        <v>0.25236375249563303</v>
      </c>
      <c r="U8" s="230"/>
      <c r="V8" s="218"/>
      <c r="W8" s="218"/>
      <c r="X8" s="218"/>
      <c r="Y8" s="218"/>
      <c r="Z8" s="218"/>
      <c r="AA8" s="218"/>
    </row>
    <row r="9" spans="2:30" s="220" customFormat="1" ht="21" customHeight="1">
      <c r="B9" s="398">
        <f>'Data Record'!A23</f>
        <v>7.7</v>
      </c>
      <c r="C9" s="399"/>
      <c r="D9" s="221">
        <f>'[1]Cert of STD'!F9</f>
        <v>2.0999999999999998E-4</v>
      </c>
      <c r="E9" s="222">
        <f t="shared" si="7"/>
        <v>1.212435565298214E-4</v>
      </c>
      <c r="F9" s="223">
        <v>0</v>
      </c>
      <c r="G9" s="222">
        <f t="shared" si="8"/>
        <v>0</v>
      </c>
      <c r="H9" s="224">
        <f t="shared" ref="H9:H27" si="13">H8</f>
        <v>1.4169515879445871E-5</v>
      </c>
      <c r="I9" s="224">
        <f t="shared" si="0"/>
        <v>8.1807738072847514E-6</v>
      </c>
      <c r="J9" s="222">
        <f t="shared" si="1"/>
        <v>8.8549999999999998E-5</v>
      </c>
      <c r="K9" s="222">
        <f t="shared" si="2"/>
        <v>5.1124366336741365E-5</v>
      </c>
      <c r="L9" s="225">
        <f t="shared" si="9"/>
        <v>5.0000000000000004E-6</v>
      </c>
      <c r="M9" s="224">
        <f t="shared" si="3"/>
        <v>2.8867513459481293E-6</v>
      </c>
      <c r="N9" s="226">
        <f>'Data Record'!AI23</f>
        <v>0</v>
      </c>
      <c r="O9" s="222">
        <f t="shared" si="4"/>
        <v>0</v>
      </c>
      <c r="P9" s="222">
        <f t="shared" si="5"/>
        <v>1.3186720299889818E-4</v>
      </c>
      <c r="Q9" s="227">
        <f t="shared" si="6"/>
        <v>0</v>
      </c>
      <c r="R9" s="228" t="str">
        <f t="shared" si="10"/>
        <v>∞</v>
      </c>
      <c r="S9" s="229">
        <f t="shared" si="11"/>
        <v>2</v>
      </c>
      <c r="T9" s="236">
        <f t="shared" si="12"/>
        <v>0.26373440599779635</v>
      </c>
      <c r="U9" s="231"/>
    </row>
    <row r="10" spans="2:30" s="220" customFormat="1" ht="21" customHeight="1">
      <c r="B10" s="398">
        <f>'Data Record'!A26</f>
        <v>10</v>
      </c>
      <c r="C10" s="399"/>
      <c r="D10" s="221">
        <f>'[1]Cert of STD'!F9</f>
        <v>2.0999999999999998E-4</v>
      </c>
      <c r="E10" s="222">
        <f t="shared" si="7"/>
        <v>1.212435565298214E-4</v>
      </c>
      <c r="F10" s="223">
        <v>0</v>
      </c>
      <c r="G10" s="222">
        <f t="shared" si="8"/>
        <v>0</v>
      </c>
      <c r="H10" s="224">
        <f t="shared" si="13"/>
        <v>1.4169515879445871E-5</v>
      </c>
      <c r="I10" s="224">
        <f t="shared" si="0"/>
        <v>8.1807738072847514E-6</v>
      </c>
      <c r="J10" s="222">
        <f t="shared" si="1"/>
        <v>1.15E-4</v>
      </c>
      <c r="K10" s="222">
        <f t="shared" si="2"/>
        <v>6.6395280956806963E-5</v>
      </c>
      <c r="L10" s="225">
        <f t="shared" si="9"/>
        <v>5.0000000000000004E-6</v>
      </c>
      <c r="M10" s="224">
        <f t="shared" si="3"/>
        <v>2.8867513459481293E-6</v>
      </c>
      <c r="N10" s="226">
        <f>'Data Record'!AI26</f>
        <v>0</v>
      </c>
      <c r="O10" s="222">
        <f t="shared" si="4"/>
        <v>0</v>
      </c>
      <c r="P10" s="222">
        <f t="shared" si="5"/>
        <v>1.3850484369419224E-4</v>
      </c>
      <c r="Q10" s="227">
        <f t="shared" si="6"/>
        <v>0</v>
      </c>
      <c r="R10" s="228" t="str">
        <f t="shared" si="10"/>
        <v>∞</v>
      </c>
      <c r="S10" s="229">
        <f t="shared" si="11"/>
        <v>2</v>
      </c>
      <c r="T10" s="236">
        <f t="shared" si="12"/>
        <v>0.2770096873883845</v>
      </c>
      <c r="U10" s="231"/>
    </row>
    <row r="11" spans="2:30" s="220" customFormat="1" ht="21" customHeight="1">
      <c r="B11" s="398">
        <f>'Data Record'!A29</f>
        <v>12.9</v>
      </c>
      <c r="C11" s="399"/>
      <c r="D11" s="221">
        <f>'[1]Cert of STD'!F10</f>
        <v>2.3000000000000001E-4</v>
      </c>
      <c r="E11" s="222">
        <f t="shared" si="7"/>
        <v>1.3279056191361393E-4</v>
      </c>
      <c r="F11" s="223">
        <v>0</v>
      </c>
      <c r="G11" s="222">
        <f t="shared" si="8"/>
        <v>0</v>
      </c>
      <c r="H11" s="224">
        <f t="shared" si="13"/>
        <v>1.4169515879445871E-5</v>
      </c>
      <c r="I11" s="224">
        <f t="shared" si="0"/>
        <v>8.1807738072847514E-6</v>
      </c>
      <c r="J11" s="222">
        <f t="shared" si="1"/>
        <v>1.4835E-4</v>
      </c>
      <c r="K11" s="222">
        <f t="shared" si="2"/>
        <v>8.5649912434280983E-5</v>
      </c>
      <c r="L11" s="225">
        <f t="shared" si="9"/>
        <v>5.0000000000000004E-6</v>
      </c>
      <c r="M11" s="224">
        <f t="shared" si="3"/>
        <v>2.8867513459481293E-6</v>
      </c>
      <c r="N11" s="226">
        <f>'Data Record'!AI29</f>
        <v>0</v>
      </c>
      <c r="O11" s="222">
        <f t="shared" si="4"/>
        <v>0</v>
      </c>
      <c r="P11" s="222">
        <f t="shared" si="5"/>
        <v>1.5825453935591427E-4</v>
      </c>
      <c r="Q11" s="227">
        <f t="shared" si="6"/>
        <v>0</v>
      </c>
      <c r="R11" s="228" t="str">
        <f t="shared" si="10"/>
        <v>∞</v>
      </c>
      <c r="S11" s="229">
        <f t="shared" si="11"/>
        <v>2</v>
      </c>
      <c r="T11" s="236">
        <f t="shared" si="12"/>
        <v>0.31650907871182854</v>
      </c>
      <c r="U11" s="231"/>
    </row>
    <row r="12" spans="2:30" s="220" customFormat="1" ht="21" customHeight="1">
      <c r="B12" s="398">
        <f>'Data Record'!A32</f>
        <v>15</v>
      </c>
      <c r="C12" s="399"/>
      <c r="D12" s="221">
        <f>'[1]Cert of STD'!F10</f>
        <v>2.3000000000000001E-4</v>
      </c>
      <c r="E12" s="222">
        <f t="shared" si="7"/>
        <v>1.3279056191361393E-4</v>
      </c>
      <c r="F12" s="223">
        <v>0</v>
      </c>
      <c r="G12" s="222">
        <f t="shared" si="8"/>
        <v>0</v>
      </c>
      <c r="H12" s="224">
        <f t="shared" si="13"/>
        <v>1.4169515879445871E-5</v>
      </c>
      <c r="I12" s="224">
        <f t="shared" si="0"/>
        <v>8.1807738072847514E-6</v>
      </c>
      <c r="J12" s="222">
        <f t="shared" si="1"/>
        <v>1.7249999999999999E-4</v>
      </c>
      <c r="K12" s="222">
        <f t="shared" si="2"/>
        <v>9.9592921435210445E-5</v>
      </c>
      <c r="L12" s="225">
        <f t="shared" si="9"/>
        <v>5.0000000000000004E-6</v>
      </c>
      <c r="M12" s="224">
        <f t="shared" si="3"/>
        <v>2.8867513459481293E-6</v>
      </c>
      <c r="N12" s="226">
        <f>'Data Record'!AI32</f>
        <v>0</v>
      </c>
      <c r="O12" s="222">
        <f t="shared" si="4"/>
        <v>0</v>
      </c>
      <c r="P12" s="222">
        <f t="shared" si="5"/>
        <v>1.66214745816226E-4</v>
      </c>
      <c r="Q12" s="227">
        <f t="shared" si="6"/>
        <v>0</v>
      </c>
      <c r="R12" s="228" t="str">
        <f t="shared" si="10"/>
        <v>∞</v>
      </c>
      <c r="S12" s="229">
        <f t="shared" si="11"/>
        <v>2</v>
      </c>
      <c r="T12" s="236">
        <f t="shared" si="12"/>
        <v>0.332429491632452</v>
      </c>
      <c r="U12" s="231"/>
    </row>
    <row r="13" spans="2:30" s="220" customFormat="1" ht="21" customHeight="1">
      <c r="B13" s="398">
        <f>'Data Record'!A35</f>
        <v>20.2</v>
      </c>
      <c r="C13" s="399"/>
      <c r="D13" s="221">
        <f>'[1]Cert of STD'!F11</f>
        <v>2.7E-4</v>
      </c>
      <c r="E13" s="222">
        <f t="shared" si="7"/>
        <v>1.5588457268119897E-4</v>
      </c>
      <c r="F13" s="223">
        <v>0</v>
      </c>
      <c r="G13" s="222">
        <f t="shared" si="8"/>
        <v>0</v>
      </c>
      <c r="H13" s="224">
        <f t="shared" si="13"/>
        <v>1.4169515879445871E-5</v>
      </c>
      <c r="I13" s="224">
        <f t="shared" si="0"/>
        <v>8.1807738072847514E-6</v>
      </c>
      <c r="J13" s="222">
        <f t="shared" si="1"/>
        <v>2.3229999999999998E-4</v>
      </c>
      <c r="K13" s="222">
        <f t="shared" si="2"/>
        <v>1.3411846753275006E-4</v>
      </c>
      <c r="L13" s="225">
        <f t="shared" si="9"/>
        <v>5.0000000000000004E-6</v>
      </c>
      <c r="M13" s="224">
        <f t="shared" si="3"/>
        <v>2.8867513459481293E-6</v>
      </c>
      <c r="N13" s="226">
        <f>'Data Record'!AI35</f>
        <v>0</v>
      </c>
      <c r="O13" s="222">
        <f t="shared" si="4"/>
        <v>0</v>
      </c>
      <c r="P13" s="222">
        <f t="shared" si="5"/>
        <v>2.0582279204877342E-4</v>
      </c>
      <c r="Q13" s="227">
        <f t="shared" si="6"/>
        <v>0</v>
      </c>
      <c r="R13" s="228" t="str">
        <f t="shared" si="10"/>
        <v>∞</v>
      </c>
      <c r="S13" s="229">
        <f t="shared" si="11"/>
        <v>2</v>
      </c>
      <c r="T13" s="236">
        <f t="shared" si="12"/>
        <v>0.41164558409754681</v>
      </c>
      <c r="U13" s="231"/>
    </row>
    <row r="14" spans="2:30" s="220" customFormat="1" ht="21" customHeight="1">
      <c r="B14" s="398">
        <f>'Data Record'!A38</f>
        <v>22.8</v>
      </c>
      <c r="C14" s="399"/>
      <c r="D14" s="221">
        <f>'[1]Cert of STD'!F11</f>
        <v>2.7E-4</v>
      </c>
      <c r="E14" s="222">
        <f t="shared" si="7"/>
        <v>1.5588457268119897E-4</v>
      </c>
      <c r="F14" s="223">
        <v>0</v>
      </c>
      <c r="G14" s="222">
        <f t="shared" si="8"/>
        <v>0</v>
      </c>
      <c r="H14" s="224">
        <f t="shared" si="13"/>
        <v>1.4169515879445871E-5</v>
      </c>
      <c r="I14" s="224">
        <f t="shared" si="0"/>
        <v>8.1807738072847514E-6</v>
      </c>
      <c r="J14" s="222">
        <f t="shared" si="1"/>
        <v>2.6220000000000003E-4</v>
      </c>
      <c r="K14" s="222">
        <f t="shared" si="2"/>
        <v>1.5138124058151989E-4</v>
      </c>
      <c r="L14" s="225">
        <f t="shared" si="9"/>
        <v>5.0000000000000004E-6</v>
      </c>
      <c r="M14" s="224">
        <f t="shared" si="3"/>
        <v>2.8867513459481293E-6</v>
      </c>
      <c r="N14" s="226">
        <f>'Data Record'!AI38</f>
        <v>0</v>
      </c>
      <c r="O14" s="222">
        <f t="shared" si="4"/>
        <v>0</v>
      </c>
      <c r="P14" s="222">
        <f t="shared" si="5"/>
        <v>2.1746617758497364E-4</v>
      </c>
      <c r="Q14" s="227">
        <f t="shared" si="6"/>
        <v>0</v>
      </c>
      <c r="R14" s="228" t="str">
        <f t="shared" si="10"/>
        <v>∞</v>
      </c>
      <c r="S14" s="229">
        <f t="shared" si="11"/>
        <v>2</v>
      </c>
      <c r="T14" s="236">
        <f t="shared" si="12"/>
        <v>0.43493235516994727</v>
      </c>
      <c r="U14" s="231"/>
    </row>
    <row r="15" spans="2:30" s="220" customFormat="1" ht="21" customHeight="1">
      <c r="B15" s="398">
        <f>'Data Record'!A41</f>
        <v>25</v>
      </c>
      <c r="C15" s="399"/>
      <c r="D15" s="221">
        <f>'[1]Cert of STD'!F11</f>
        <v>2.7E-4</v>
      </c>
      <c r="E15" s="222">
        <f t="shared" si="7"/>
        <v>1.5588457268119897E-4</v>
      </c>
      <c r="F15" s="223">
        <v>0</v>
      </c>
      <c r="G15" s="222">
        <f t="shared" si="8"/>
        <v>0</v>
      </c>
      <c r="H15" s="224">
        <f t="shared" si="13"/>
        <v>1.4169515879445871E-5</v>
      </c>
      <c r="I15" s="224">
        <f t="shared" si="0"/>
        <v>8.1807738072847514E-6</v>
      </c>
      <c r="J15" s="222">
        <f t="shared" si="1"/>
        <v>2.875E-4</v>
      </c>
      <c r="K15" s="222">
        <f t="shared" si="2"/>
        <v>1.6598820239201742E-4</v>
      </c>
      <c r="L15" s="225">
        <f t="shared" si="9"/>
        <v>5.0000000000000004E-6</v>
      </c>
      <c r="M15" s="224">
        <f t="shared" si="3"/>
        <v>2.8867513459481293E-6</v>
      </c>
      <c r="N15" s="226">
        <f>'Data Record'!AI41</f>
        <v>0</v>
      </c>
      <c r="O15" s="222">
        <f t="shared" si="4"/>
        <v>0</v>
      </c>
      <c r="P15" s="222">
        <f t="shared" si="5"/>
        <v>2.27875715526584E-4</v>
      </c>
      <c r="Q15" s="227">
        <f t="shared" si="6"/>
        <v>0</v>
      </c>
      <c r="R15" s="228" t="str">
        <f t="shared" si="10"/>
        <v>∞</v>
      </c>
      <c r="S15" s="229">
        <f t="shared" si="11"/>
        <v>2</v>
      </c>
      <c r="T15" s="236">
        <f t="shared" si="12"/>
        <v>0.45575143105316801</v>
      </c>
      <c r="U15" s="231"/>
    </row>
    <row r="16" spans="2:30" s="220" customFormat="1" ht="21" customHeight="1">
      <c r="B16" s="398">
        <f>'Data Record'!A44</f>
        <v>30</v>
      </c>
      <c r="C16" s="399"/>
      <c r="D16" s="221">
        <f>'[1]Cert of STD'!F11</f>
        <v>2.7E-4</v>
      </c>
      <c r="E16" s="222">
        <f t="shared" si="7"/>
        <v>1.5588457268119897E-4</v>
      </c>
      <c r="F16" s="223">
        <v>0</v>
      </c>
      <c r="G16" s="222">
        <f t="shared" si="8"/>
        <v>0</v>
      </c>
      <c r="H16" s="224">
        <f t="shared" si="13"/>
        <v>1.4169515879445871E-5</v>
      </c>
      <c r="I16" s="224">
        <f t="shared" si="0"/>
        <v>8.1807738072847514E-6</v>
      </c>
      <c r="J16" s="222">
        <f t="shared" si="1"/>
        <v>3.4499999999999998E-4</v>
      </c>
      <c r="K16" s="222">
        <f t="shared" si="2"/>
        <v>1.9918584287042089E-4</v>
      </c>
      <c r="L16" s="225">
        <f t="shared" si="9"/>
        <v>5.0000000000000004E-6</v>
      </c>
      <c r="M16" s="224">
        <f t="shared" si="3"/>
        <v>2.8867513459481293E-6</v>
      </c>
      <c r="N16" s="226">
        <f>'Data Record'!AI44</f>
        <v>0</v>
      </c>
      <c r="O16" s="222">
        <f t="shared" si="4"/>
        <v>0</v>
      </c>
      <c r="P16" s="222">
        <f t="shared" si="5"/>
        <v>2.5308152519182292E-4</v>
      </c>
      <c r="Q16" s="227">
        <f t="shared" si="6"/>
        <v>0</v>
      </c>
      <c r="R16" s="228" t="str">
        <f t="shared" si="10"/>
        <v>∞</v>
      </c>
      <c r="S16" s="229">
        <f t="shared" si="11"/>
        <v>2</v>
      </c>
      <c r="T16" s="236">
        <f t="shared" si="12"/>
        <v>0.50616305038364584</v>
      </c>
      <c r="U16" s="231"/>
    </row>
    <row r="17" spans="1:30" s="220" customFormat="1" ht="21" customHeight="1">
      <c r="B17" s="398">
        <f>'Data Record'!A47</f>
        <v>40</v>
      </c>
      <c r="C17" s="399"/>
      <c r="D17" s="221">
        <f>'[1]Cert of STD'!F12</f>
        <v>2.7E-4</v>
      </c>
      <c r="E17" s="222">
        <f t="shared" si="7"/>
        <v>1.5588457268119897E-4</v>
      </c>
      <c r="F17" s="223">
        <v>0</v>
      </c>
      <c r="G17" s="222">
        <f t="shared" si="8"/>
        <v>0</v>
      </c>
      <c r="H17" s="224">
        <f t="shared" si="13"/>
        <v>1.4169515879445871E-5</v>
      </c>
      <c r="I17" s="224">
        <f t="shared" si="0"/>
        <v>8.1807738072847514E-6</v>
      </c>
      <c r="J17" s="222">
        <f t="shared" si="1"/>
        <v>4.6000000000000001E-4</v>
      </c>
      <c r="K17" s="222">
        <f t="shared" si="2"/>
        <v>2.6558112382722785E-4</v>
      </c>
      <c r="L17" s="225">
        <f t="shared" si="9"/>
        <v>5.0000000000000004E-6</v>
      </c>
      <c r="M17" s="224">
        <f t="shared" si="3"/>
        <v>2.8867513459481293E-6</v>
      </c>
      <c r="N17" s="226">
        <f>'Data Record'!AI47</f>
        <v>0</v>
      </c>
      <c r="O17" s="222">
        <f t="shared" si="4"/>
        <v>0</v>
      </c>
      <c r="P17" s="222">
        <f t="shared" si="5"/>
        <v>3.0807238066200067E-4</v>
      </c>
      <c r="Q17" s="227">
        <f t="shared" si="6"/>
        <v>0</v>
      </c>
      <c r="R17" s="228" t="str">
        <f t="shared" si="10"/>
        <v>∞</v>
      </c>
      <c r="S17" s="229">
        <f t="shared" si="11"/>
        <v>2</v>
      </c>
      <c r="T17" s="236">
        <f t="shared" si="12"/>
        <v>0.61614476132400131</v>
      </c>
    </row>
    <row r="18" spans="1:30" s="220" customFormat="1" ht="21" customHeight="1">
      <c r="B18" s="398">
        <f>'Data Record'!A50</f>
        <v>50</v>
      </c>
      <c r="C18" s="399"/>
      <c r="D18" s="221">
        <f>'[1]Cert of STD'!F13</f>
        <v>2.7E-4</v>
      </c>
      <c r="E18" s="222">
        <f t="shared" si="7"/>
        <v>1.5588457268119897E-4</v>
      </c>
      <c r="F18" s="223">
        <v>0</v>
      </c>
      <c r="G18" s="222">
        <f t="shared" si="8"/>
        <v>0</v>
      </c>
      <c r="H18" s="224">
        <f t="shared" si="13"/>
        <v>1.4169515879445871E-5</v>
      </c>
      <c r="I18" s="224">
        <f t="shared" si="0"/>
        <v>8.1807738072847514E-6</v>
      </c>
      <c r="J18" s="222">
        <f t="shared" si="1"/>
        <v>5.7499999999999999E-4</v>
      </c>
      <c r="K18" s="222">
        <f t="shared" si="2"/>
        <v>3.3197640478403484E-4</v>
      </c>
      <c r="L18" s="225">
        <f t="shared" si="9"/>
        <v>5.0000000000000004E-6</v>
      </c>
      <c r="M18" s="224">
        <f t="shared" si="3"/>
        <v>2.8867513459481293E-6</v>
      </c>
      <c r="N18" s="226">
        <f>'Data Record'!AI50</f>
        <v>0</v>
      </c>
      <c r="O18" s="222">
        <f t="shared" si="4"/>
        <v>0</v>
      </c>
      <c r="P18" s="222">
        <f t="shared" si="5"/>
        <v>3.6685636389021878E-4</v>
      </c>
      <c r="Q18" s="227">
        <f t="shared" si="6"/>
        <v>0</v>
      </c>
      <c r="R18" s="228" t="str">
        <f t="shared" si="10"/>
        <v>∞</v>
      </c>
      <c r="S18" s="229">
        <f t="shared" si="11"/>
        <v>2</v>
      </c>
      <c r="T18" s="236">
        <f t="shared" si="12"/>
        <v>0.73371272778043761</v>
      </c>
    </row>
    <row r="19" spans="1:30" s="220" customFormat="1" ht="21" customHeight="1">
      <c r="B19" s="398">
        <f>'Data Record'!A53</f>
        <v>60</v>
      </c>
      <c r="C19" s="399"/>
      <c r="D19" s="221">
        <f>'[1]Cert of STD'!F14</f>
        <v>3.2000000000000003E-4</v>
      </c>
      <c r="E19" s="222">
        <f t="shared" si="7"/>
        <v>1.8475208614068028E-4</v>
      </c>
      <c r="F19" s="223">
        <v>0</v>
      </c>
      <c r="G19" s="222">
        <f t="shared" si="8"/>
        <v>0</v>
      </c>
      <c r="H19" s="224">
        <f>H18</f>
        <v>1.4169515879445871E-5</v>
      </c>
      <c r="I19" s="224">
        <f t="shared" si="0"/>
        <v>8.1807738072847514E-6</v>
      </c>
      <c r="J19" s="222">
        <f t="shared" si="1"/>
        <v>6.8999999999999997E-4</v>
      </c>
      <c r="K19" s="222">
        <f t="shared" si="2"/>
        <v>3.9837168574084178E-4</v>
      </c>
      <c r="L19" s="225">
        <f t="shared" si="9"/>
        <v>5.0000000000000004E-6</v>
      </c>
      <c r="M19" s="224">
        <f t="shared" si="3"/>
        <v>2.8867513459481293E-6</v>
      </c>
      <c r="N19" s="226">
        <f>'Data Record'!AI53</f>
        <v>0</v>
      </c>
      <c r="O19" s="222">
        <f t="shared" si="4"/>
        <v>0</v>
      </c>
      <c r="P19" s="222">
        <f t="shared" si="5"/>
        <v>4.3921360603555153E-4</v>
      </c>
      <c r="Q19" s="227">
        <f t="shared" si="6"/>
        <v>0</v>
      </c>
      <c r="R19" s="228" t="str">
        <f t="shared" si="10"/>
        <v>∞</v>
      </c>
      <c r="S19" s="229">
        <f t="shared" si="11"/>
        <v>2</v>
      </c>
      <c r="T19" s="236">
        <f t="shared" si="12"/>
        <v>0.87842721207110308</v>
      </c>
    </row>
    <row r="20" spans="1:30" s="220" customFormat="1" ht="21" customHeight="1">
      <c r="B20" s="398">
        <f>'Data Record'!A56</f>
        <v>70</v>
      </c>
      <c r="C20" s="399"/>
      <c r="D20" s="221">
        <f>'[1]Cert of STD'!F15</f>
        <v>3.2000000000000003E-4</v>
      </c>
      <c r="E20" s="222">
        <f t="shared" si="7"/>
        <v>1.8475208614068028E-4</v>
      </c>
      <c r="F20" s="223">
        <v>0</v>
      </c>
      <c r="G20" s="222">
        <f t="shared" si="8"/>
        <v>0</v>
      </c>
      <c r="H20" s="224">
        <f t="shared" si="13"/>
        <v>1.4169515879445871E-5</v>
      </c>
      <c r="I20" s="224">
        <f t="shared" si="0"/>
        <v>8.1807738072847514E-6</v>
      </c>
      <c r="J20" s="222">
        <f t="shared" si="1"/>
        <v>8.0500000000000005E-4</v>
      </c>
      <c r="K20" s="222">
        <f t="shared" si="2"/>
        <v>4.6476696669764877E-4</v>
      </c>
      <c r="L20" s="225">
        <f t="shared" si="9"/>
        <v>5.0000000000000004E-6</v>
      </c>
      <c r="M20" s="224">
        <f t="shared" si="3"/>
        <v>2.8867513459481293E-6</v>
      </c>
      <c r="N20" s="226">
        <f>'Data Record'!AI56</f>
        <v>0</v>
      </c>
      <c r="O20" s="222">
        <f t="shared" si="4"/>
        <v>0</v>
      </c>
      <c r="P20" s="222">
        <f t="shared" si="5"/>
        <v>5.0021687802400869E-4</v>
      </c>
      <c r="Q20" s="227">
        <f t="shared" si="6"/>
        <v>0</v>
      </c>
      <c r="R20" s="228" t="str">
        <f t="shared" si="10"/>
        <v>∞</v>
      </c>
      <c r="S20" s="229">
        <f t="shared" si="11"/>
        <v>2</v>
      </c>
      <c r="T20" s="236">
        <f t="shared" si="12"/>
        <v>1.0004337560480174</v>
      </c>
    </row>
    <row r="21" spans="1:30" s="220" customFormat="1" ht="21" customHeight="1">
      <c r="B21" s="398">
        <f>'Data Record'!A59</f>
        <v>80</v>
      </c>
      <c r="C21" s="399"/>
      <c r="D21" s="221">
        <f>'[1]Cert of STD'!F16</f>
        <v>3.8999999999999999E-4</v>
      </c>
      <c r="E21" s="222">
        <f t="shared" si="7"/>
        <v>2.2516660498395405E-4</v>
      </c>
      <c r="F21" s="223">
        <v>0</v>
      </c>
      <c r="G21" s="222">
        <f t="shared" si="8"/>
        <v>0</v>
      </c>
      <c r="H21" s="224">
        <f t="shared" si="13"/>
        <v>1.4169515879445871E-5</v>
      </c>
      <c r="I21" s="224">
        <f t="shared" si="0"/>
        <v>8.1807738072847514E-6</v>
      </c>
      <c r="J21" s="222">
        <f t="shared" si="1"/>
        <v>9.2000000000000003E-4</v>
      </c>
      <c r="K21" s="222">
        <f t="shared" si="2"/>
        <v>5.3116224765445571E-4</v>
      </c>
      <c r="L21" s="225">
        <f t="shared" si="9"/>
        <v>5.0000000000000004E-6</v>
      </c>
      <c r="M21" s="224">
        <f t="shared" si="3"/>
        <v>2.8867513459481293E-6</v>
      </c>
      <c r="N21" s="226">
        <f>'Data Record'!AI59</f>
        <v>0</v>
      </c>
      <c r="O21" s="222">
        <f t="shared" si="4"/>
        <v>0</v>
      </c>
      <c r="P21" s="222">
        <f t="shared" si="5"/>
        <v>5.7698231491680279E-4</v>
      </c>
      <c r="Q21" s="227">
        <f t="shared" si="6"/>
        <v>0</v>
      </c>
      <c r="R21" s="228" t="str">
        <f t="shared" si="10"/>
        <v>∞</v>
      </c>
      <c r="S21" s="229">
        <f t="shared" si="11"/>
        <v>2</v>
      </c>
      <c r="T21" s="236">
        <f t="shared" si="12"/>
        <v>1.1539646298336055</v>
      </c>
    </row>
    <row r="22" spans="1:30" s="220" customFormat="1" ht="21" customHeight="1">
      <c r="B22" s="398">
        <f>'Data Record'!A62</f>
        <v>90</v>
      </c>
      <c r="C22" s="399"/>
      <c r="D22" s="221">
        <f>'[1]Cert of STD'!F17</f>
        <v>3.8999999999999999E-4</v>
      </c>
      <c r="E22" s="222">
        <f t="shared" si="7"/>
        <v>2.2516660498395405E-4</v>
      </c>
      <c r="F22" s="223">
        <v>0</v>
      </c>
      <c r="G22" s="222">
        <f t="shared" si="8"/>
        <v>0</v>
      </c>
      <c r="H22" s="224">
        <f t="shared" si="13"/>
        <v>1.4169515879445871E-5</v>
      </c>
      <c r="I22" s="224">
        <f t="shared" si="0"/>
        <v>8.1807738072847514E-6</v>
      </c>
      <c r="J22" s="222">
        <f t="shared" si="1"/>
        <v>1.0349999999999999E-3</v>
      </c>
      <c r="K22" s="222">
        <f t="shared" si="2"/>
        <v>5.9755752861126259E-4</v>
      </c>
      <c r="L22" s="225">
        <f t="shared" si="9"/>
        <v>5.0000000000000004E-6</v>
      </c>
      <c r="M22" s="224">
        <f t="shared" si="3"/>
        <v>2.8867513459481293E-6</v>
      </c>
      <c r="N22" s="226">
        <f>'Data Record'!AI62</f>
        <v>0</v>
      </c>
      <c r="O22" s="222">
        <f t="shared" si="4"/>
        <v>0</v>
      </c>
      <c r="P22" s="222">
        <f t="shared" si="5"/>
        <v>6.3863155136073514E-4</v>
      </c>
      <c r="Q22" s="227">
        <f t="shared" si="6"/>
        <v>0</v>
      </c>
      <c r="R22" s="228" t="str">
        <f t="shared" si="10"/>
        <v>∞</v>
      </c>
      <c r="S22" s="229">
        <f t="shared" si="11"/>
        <v>2</v>
      </c>
      <c r="T22" s="236">
        <f t="shared" si="12"/>
        <v>1.2772631027214703</v>
      </c>
    </row>
    <row r="23" spans="1:30" s="220" customFormat="1" ht="21" customHeight="1">
      <c r="B23" s="398">
        <f>'Data Record'!A65</f>
        <v>100</v>
      </c>
      <c r="C23" s="399"/>
      <c r="D23" s="221">
        <f>'[1]Cert of STD'!F18</f>
        <v>3.8999999999999999E-4</v>
      </c>
      <c r="E23" s="222">
        <f t="shared" si="7"/>
        <v>2.2516660498395405E-4</v>
      </c>
      <c r="F23" s="223">
        <v>0</v>
      </c>
      <c r="G23" s="222">
        <f t="shared" si="8"/>
        <v>0</v>
      </c>
      <c r="H23" s="224">
        <f t="shared" si="13"/>
        <v>1.4169515879445871E-5</v>
      </c>
      <c r="I23" s="224">
        <f t="shared" si="0"/>
        <v>8.1807738072847514E-6</v>
      </c>
      <c r="J23" s="222">
        <f t="shared" si="1"/>
        <v>1.15E-3</v>
      </c>
      <c r="K23" s="222">
        <f t="shared" si="2"/>
        <v>6.6395280956806969E-4</v>
      </c>
      <c r="L23" s="225">
        <f t="shared" si="9"/>
        <v>5.0000000000000004E-6</v>
      </c>
      <c r="M23" s="224">
        <f t="shared" si="3"/>
        <v>2.8867513459481293E-6</v>
      </c>
      <c r="N23" s="226">
        <f>'Data Record'!AI65</f>
        <v>0</v>
      </c>
      <c r="O23" s="222">
        <f t="shared" si="4"/>
        <v>0</v>
      </c>
      <c r="P23" s="222">
        <f t="shared" si="5"/>
        <v>7.0114805264419929E-4</v>
      </c>
      <c r="Q23" s="227">
        <f t="shared" si="6"/>
        <v>0</v>
      </c>
      <c r="R23" s="228" t="str">
        <f t="shared" si="10"/>
        <v>∞</v>
      </c>
      <c r="S23" s="229">
        <f t="shared" si="11"/>
        <v>2</v>
      </c>
      <c r="T23" s="236">
        <f t="shared" si="12"/>
        <v>1.4022961052883987</v>
      </c>
    </row>
    <row r="24" spans="1:30" s="220" customFormat="1" ht="21" customHeight="1">
      <c r="B24" s="398">
        <f>'Data Record'!A68</f>
        <v>150</v>
      </c>
      <c r="C24" s="399"/>
      <c r="D24" s="221">
        <f>'[1]Cert of STD'!F18</f>
        <v>3.8999999999999999E-4</v>
      </c>
      <c r="E24" s="222">
        <f t="shared" si="7"/>
        <v>2.2516660498395405E-4</v>
      </c>
      <c r="F24" s="232">
        <f>'[1]Cert of STD'!L49</f>
        <v>1.1999999999999999E-4</v>
      </c>
      <c r="G24" s="222">
        <f t="shared" si="8"/>
        <v>5.9999999999999995E-5</v>
      </c>
      <c r="H24" s="224">
        <f t="shared" si="13"/>
        <v>1.4169515879445871E-5</v>
      </c>
      <c r="I24" s="224">
        <f>H24/SQRT(3)</f>
        <v>8.1807738072847514E-6</v>
      </c>
      <c r="J24" s="222">
        <f t="shared" si="1"/>
        <v>1.725E-3</v>
      </c>
      <c r="K24" s="222">
        <f>J24/SQRT(3)</f>
        <v>9.9592921435210442E-4</v>
      </c>
      <c r="L24" s="225">
        <f t="shared" si="9"/>
        <v>5.0000000000000004E-6</v>
      </c>
      <c r="M24" s="224">
        <f>(L24/SQRT(3))</f>
        <v>2.8867513459481293E-6</v>
      </c>
      <c r="N24" s="226">
        <f>'Data Record'!AI68</f>
        <v>0</v>
      </c>
      <c r="O24" s="222">
        <f>N24/1</f>
        <v>0</v>
      </c>
      <c r="P24" s="222">
        <f>SQRT(E24^2+G24^2+I24^2+K24^2+M24^2+O24^2)</f>
        <v>1.022863753582763E-3</v>
      </c>
      <c r="Q24" s="227">
        <f>O24/1</f>
        <v>0</v>
      </c>
      <c r="R24" s="228" t="str">
        <f t="shared" si="10"/>
        <v>∞</v>
      </c>
      <c r="S24" s="229">
        <f t="shared" si="11"/>
        <v>2</v>
      </c>
      <c r="T24" s="236">
        <f t="shared" si="12"/>
        <v>2.0457275071655259</v>
      </c>
      <c r="U24" s="218"/>
      <c r="V24" s="218"/>
      <c r="W24" s="218"/>
      <c r="X24" s="218"/>
      <c r="Y24" s="218"/>
      <c r="Z24" s="218"/>
      <c r="AA24" s="218"/>
    </row>
    <row r="25" spans="1:30" s="220" customFormat="1" ht="21" customHeight="1">
      <c r="B25" s="398">
        <f>'Data Record'!A71</f>
        <v>200</v>
      </c>
      <c r="C25" s="399"/>
      <c r="D25" s="221">
        <f>'[1]Cert of STD'!F18</f>
        <v>3.8999999999999999E-4</v>
      </c>
      <c r="E25" s="222">
        <f t="shared" si="7"/>
        <v>2.2516660498395405E-4</v>
      </c>
      <c r="F25" s="232">
        <f>'[1]Cert of STD'!L49</f>
        <v>1.1999999999999999E-4</v>
      </c>
      <c r="G25" s="222">
        <f t="shared" si="8"/>
        <v>5.9999999999999995E-5</v>
      </c>
      <c r="H25" s="224">
        <f t="shared" si="13"/>
        <v>1.4169515879445871E-5</v>
      </c>
      <c r="I25" s="224">
        <f>H25/SQRT(3)</f>
        <v>8.1807738072847514E-6</v>
      </c>
      <c r="J25" s="222">
        <f t="shared" si="1"/>
        <v>2.3E-3</v>
      </c>
      <c r="K25" s="222">
        <f>J25/SQRT(3)</f>
        <v>1.3279056191361394E-3</v>
      </c>
      <c r="L25" s="225">
        <f t="shared" si="9"/>
        <v>5.0000000000000004E-6</v>
      </c>
      <c r="M25" s="224">
        <f>(L25/SQRT(3))</f>
        <v>2.8867513459481293E-6</v>
      </c>
      <c r="N25" s="226">
        <f>'Data Record'!AI71</f>
        <v>0</v>
      </c>
      <c r="O25" s="222">
        <f>N25/1</f>
        <v>0</v>
      </c>
      <c r="P25" s="222">
        <f>SQRT(E25^2+G25^2+I25^2+K25^2+M25^2+O25^2)</f>
        <v>1.348224236440939E-3</v>
      </c>
      <c r="Q25" s="227">
        <f>O25/1</f>
        <v>0</v>
      </c>
      <c r="R25" s="228" t="str">
        <f t="shared" si="10"/>
        <v>∞</v>
      </c>
      <c r="S25" s="229">
        <f t="shared" si="11"/>
        <v>2</v>
      </c>
      <c r="T25" s="236">
        <f t="shared" si="12"/>
        <v>2.6964484728818778</v>
      </c>
      <c r="U25" s="218"/>
      <c r="V25" s="218"/>
      <c r="W25" s="218"/>
      <c r="X25" s="218"/>
      <c r="Y25" s="218"/>
      <c r="Z25" s="218"/>
      <c r="AA25" s="218"/>
    </row>
    <row r="26" spans="1:30" s="220" customFormat="1" ht="21" customHeight="1">
      <c r="B26" s="398">
        <f>'Data Record'!A74</f>
        <v>250</v>
      </c>
      <c r="C26" s="399"/>
      <c r="D26" s="221">
        <f>'[1]Cert of STD'!F18</f>
        <v>3.8999999999999999E-4</v>
      </c>
      <c r="E26" s="222">
        <f t="shared" si="7"/>
        <v>2.2516660498395405E-4</v>
      </c>
      <c r="F26" s="232">
        <f>'[1]Cert of STD'!L49</f>
        <v>1.1999999999999999E-4</v>
      </c>
      <c r="G26" s="222">
        <f t="shared" si="8"/>
        <v>5.9999999999999995E-5</v>
      </c>
      <c r="H26" s="224">
        <f t="shared" si="13"/>
        <v>1.4169515879445871E-5</v>
      </c>
      <c r="I26" s="224">
        <f>H26/SQRT(3)</f>
        <v>8.1807738072847514E-6</v>
      </c>
      <c r="J26" s="222">
        <f t="shared" si="1"/>
        <v>2.875E-3</v>
      </c>
      <c r="K26" s="222">
        <f>J26/SQRT(3)</f>
        <v>1.6598820239201741E-3</v>
      </c>
      <c r="L26" s="225">
        <f t="shared" si="9"/>
        <v>5.0000000000000004E-6</v>
      </c>
      <c r="M26" s="224">
        <f>(L26/SQRT(3))</f>
        <v>2.8867513459481293E-6</v>
      </c>
      <c r="N26" s="226">
        <f>'Data Record'!AI74</f>
        <v>0</v>
      </c>
      <c r="O26" s="222">
        <f>N26/1</f>
        <v>0</v>
      </c>
      <c r="P26" s="222">
        <f>SQRT(E26^2+G26^2+I26^2+K26^2+M26^2+O26^2)</f>
        <v>1.6761812526474437E-3</v>
      </c>
      <c r="Q26" s="227">
        <f>O26/1</f>
        <v>0</v>
      </c>
      <c r="R26" s="228" t="str">
        <f t="shared" si="10"/>
        <v>∞</v>
      </c>
      <c r="S26" s="229">
        <f t="shared" si="11"/>
        <v>2</v>
      </c>
      <c r="T26" s="236">
        <f t="shared" si="12"/>
        <v>3.3523625052948871</v>
      </c>
      <c r="U26" s="218"/>
      <c r="V26" s="218"/>
      <c r="W26" s="218"/>
      <c r="X26" s="218"/>
      <c r="Y26" s="218"/>
      <c r="Z26" s="218"/>
      <c r="AA26" s="218"/>
    </row>
    <row r="27" spans="1:30" s="220" customFormat="1" ht="21" customHeight="1">
      <c r="B27" s="398">
        <f>'Data Record'!A77</f>
        <v>300</v>
      </c>
      <c r="C27" s="399"/>
      <c r="D27" s="221">
        <f>'[1]Cert of STD'!F18</f>
        <v>3.8999999999999999E-4</v>
      </c>
      <c r="E27" s="222">
        <f t="shared" si="7"/>
        <v>2.2516660498395405E-4</v>
      </c>
      <c r="F27" s="232">
        <f>'[1]Cert of STD'!L49</f>
        <v>1.1999999999999999E-4</v>
      </c>
      <c r="G27" s="222">
        <f t="shared" si="8"/>
        <v>5.9999999999999995E-5</v>
      </c>
      <c r="H27" s="224">
        <f t="shared" si="13"/>
        <v>1.4169515879445871E-5</v>
      </c>
      <c r="I27" s="224">
        <f>H27/SQRT(3)</f>
        <v>8.1807738072847514E-6</v>
      </c>
      <c r="J27" s="222">
        <f t="shared" si="1"/>
        <v>3.4499999999999999E-3</v>
      </c>
      <c r="K27" s="222">
        <f>J27/SQRT(3)</f>
        <v>1.9918584287042088E-3</v>
      </c>
      <c r="L27" s="225">
        <f t="shared" si="9"/>
        <v>5.0000000000000004E-6</v>
      </c>
      <c r="M27" s="224">
        <f>(L27/SQRT(3))</f>
        <v>2.8867513459481293E-6</v>
      </c>
      <c r="N27" s="226">
        <f>'Data Record'!AI77</f>
        <v>0</v>
      </c>
      <c r="O27" s="222">
        <f>N27/1</f>
        <v>0</v>
      </c>
      <c r="P27" s="222">
        <f>SQRT(E27^2+G27^2+I27^2+K27^2+M27^2+O27^2)</f>
        <v>2.0054613579905795E-3</v>
      </c>
      <c r="Q27" s="227">
        <f>O27/1</f>
        <v>0</v>
      </c>
      <c r="R27" s="228" t="str">
        <f t="shared" si="10"/>
        <v>∞</v>
      </c>
      <c r="S27" s="229">
        <f t="shared" si="11"/>
        <v>2</v>
      </c>
      <c r="T27" s="236">
        <f t="shared" si="12"/>
        <v>4.0109227159811587</v>
      </c>
    </row>
    <row r="28" spans="1:30" s="2" customFormat="1" ht="18" customHeight="1">
      <c r="A28" s="1"/>
      <c r="B28" s="83"/>
      <c r="C28" s="83"/>
      <c r="D28" s="84"/>
      <c r="E28" s="85"/>
      <c r="F28" s="86"/>
      <c r="G28" s="87"/>
      <c r="H28" s="88"/>
      <c r="I28" s="88"/>
      <c r="J28" s="87"/>
      <c r="K28" s="87"/>
      <c r="L28" s="89"/>
      <c r="M28" s="90"/>
      <c r="N28" s="89"/>
      <c r="O28" s="87"/>
      <c r="P28" s="87"/>
      <c r="Q28" s="88"/>
      <c r="R28" s="91"/>
      <c r="S28" s="92"/>
      <c r="T28" s="93"/>
      <c r="AB28" s="1"/>
      <c r="AC28" s="1"/>
      <c r="AD28" s="1"/>
    </row>
    <row r="29" spans="1:30" s="2" customFormat="1" ht="18" customHeight="1">
      <c r="A29" s="1"/>
      <c r="B29" s="64"/>
      <c r="C29" s="64"/>
      <c r="D29" s="64"/>
      <c r="E29" s="64"/>
      <c r="F29" s="64"/>
      <c r="G29" s="64"/>
      <c r="H29" s="64" t="s">
        <v>65</v>
      </c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AB29" s="1"/>
      <c r="AC29" s="1"/>
      <c r="AD29" s="1"/>
    </row>
    <row r="30" spans="1:30" s="2" customFormat="1" ht="18" customHeight="1">
      <c r="A30" s="1"/>
      <c r="B30" s="64"/>
      <c r="C30" s="64"/>
      <c r="D30" s="64"/>
      <c r="E30" s="64"/>
      <c r="F30" s="64"/>
      <c r="G30" s="64"/>
      <c r="H30" s="94" t="s">
        <v>66</v>
      </c>
      <c r="I30" s="397">
        <f>(1-0.28)/(PI()*2*10^11)</f>
        <v>1.1459155902616464E-12</v>
      </c>
      <c r="J30" s="397"/>
      <c r="K30" s="95"/>
      <c r="L30" s="96"/>
      <c r="M30" s="96"/>
      <c r="N30" s="96"/>
      <c r="O30" s="64"/>
      <c r="P30" s="64"/>
      <c r="Q30" s="64"/>
      <c r="R30" s="64"/>
      <c r="S30" s="64"/>
      <c r="T30" s="64"/>
      <c r="AB30" s="1"/>
      <c r="AC30" s="1"/>
      <c r="AD30" s="1"/>
    </row>
    <row r="31" spans="1:30" s="5" customFormat="1" ht="18" customHeight="1">
      <c r="B31" s="64"/>
      <c r="C31" s="64"/>
      <c r="D31" s="64"/>
      <c r="E31" s="64"/>
      <c r="F31" s="64"/>
      <c r="G31" s="64"/>
      <c r="H31" s="94" t="s">
        <v>67</v>
      </c>
      <c r="I31" s="397">
        <f>(1-0.28)/(PI()*2*10^11)</f>
        <v>1.1459155902616464E-12</v>
      </c>
      <c r="J31" s="397"/>
      <c r="K31" s="95"/>
      <c r="L31" s="96"/>
      <c r="M31" s="96"/>
      <c r="N31" s="96"/>
      <c r="O31" s="64"/>
      <c r="P31" s="64"/>
      <c r="Q31" s="64"/>
      <c r="R31" s="64"/>
      <c r="S31" s="64"/>
      <c r="T31" s="64"/>
    </row>
    <row r="32" spans="1:30" s="5" customFormat="1" ht="18" customHeight="1">
      <c r="B32" s="64"/>
      <c r="C32" s="64"/>
      <c r="D32" s="64"/>
      <c r="E32" s="64"/>
      <c r="F32" s="64"/>
      <c r="G32" s="64"/>
      <c r="H32" s="97" t="s">
        <v>68</v>
      </c>
      <c r="I32" s="397">
        <f>(2.9/(2.5/1000))*(I30+I31)*(1+LN((0.0025^3)/((I30+I31)*2.9*((300/1000)/2))))</f>
        <v>2.8339031758891741E-8</v>
      </c>
      <c r="J32" s="397"/>
      <c r="K32" s="98" t="s">
        <v>69</v>
      </c>
      <c r="L32" s="99" t="s">
        <v>70</v>
      </c>
      <c r="M32" s="205">
        <f>I32*10^3</f>
        <v>2.8339031758891741E-5</v>
      </c>
      <c r="N32" s="98" t="s">
        <v>51</v>
      </c>
      <c r="O32" s="64"/>
      <c r="P32" s="64"/>
      <c r="Q32" s="64"/>
      <c r="R32" s="64"/>
      <c r="S32" s="64"/>
      <c r="T32" s="64"/>
    </row>
    <row r="33" spans="2:20" s="5" customFormat="1" ht="18" customHeight="1">
      <c r="B33" s="64"/>
      <c r="C33" s="64"/>
      <c r="D33" s="64"/>
      <c r="E33" s="64"/>
      <c r="F33" s="64"/>
      <c r="G33" s="64"/>
      <c r="H33" s="96"/>
      <c r="I33" s="96"/>
      <c r="J33" s="96"/>
      <c r="K33" s="96"/>
      <c r="L33" s="96"/>
      <c r="M33" s="96"/>
      <c r="N33" s="96"/>
      <c r="O33" s="64"/>
      <c r="P33" s="64"/>
      <c r="Q33" s="64"/>
      <c r="R33" s="64"/>
      <c r="S33" s="64"/>
      <c r="T33" s="64"/>
    </row>
    <row r="34" spans="2:20" s="5" customFormat="1" ht="18" customHeight="1">
      <c r="B34" s="64"/>
      <c r="C34" s="64"/>
      <c r="D34" s="64"/>
      <c r="E34" s="64"/>
      <c r="F34" s="64"/>
      <c r="G34" s="64"/>
      <c r="H34" s="96"/>
      <c r="I34" s="96"/>
      <c r="J34" s="96"/>
      <c r="K34" s="96"/>
      <c r="L34" s="96"/>
      <c r="M34" s="96"/>
      <c r="N34" s="96"/>
      <c r="O34" s="64"/>
      <c r="P34" s="64"/>
      <c r="Q34" s="64"/>
      <c r="R34" s="64"/>
      <c r="S34" s="64"/>
      <c r="T34" s="64"/>
    </row>
    <row r="35" spans="2:20" s="5" customFormat="1" ht="18" customHeight="1"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</row>
    <row r="36" spans="2:20" s="5" customFormat="1" ht="18" customHeight="1"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</row>
    <row r="37" spans="2:20" s="5" customFormat="1" ht="18" customHeight="1"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</row>
    <row r="38" spans="2:20" s="5" customFormat="1" ht="18" customHeight="1"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</row>
    <row r="39" spans="2:20" s="5" customFormat="1" ht="18" customHeight="1"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</row>
    <row r="40" spans="2:20" s="5" customFormat="1" ht="18" customHeight="1"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</row>
    <row r="41" spans="2:20" s="5" customFormat="1" ht="18" customHeight="1"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</row>
    <row r="42" spans="2:20" s="5" customFormat="1" ht="18" customHeight="1"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</row>
    <row r="43" spans="2:20" s="5" customFormat="1" ht="18" customHeight="1"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</row>
    <row r="44" spans="2:20" s="5" customFormat="1" ht="18" customHeight="1"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</row>
    <row r="45" spans="2:20" s="5" customFormat="1" ht="18" customHeight="1"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</row>
    <row r="46" spans="2:20" s="5" customFormat="1" ht="18" customHeight="1"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</row>
    <row r="47" spans="2:20" s="5" customFormat="1" ht="18" customHeight="1"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</row>
    <row r="48" spans="2:20" s="5" customFormat="1" ht="18" customHeight="1"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</row>
    <row r="49" spans="2:20" s="5" customFormat="1" ht="18" customHeight="1"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</row>
    <row r="50" spans="2:20" s="5" customFormat="1" ht="18" customHeight="1"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</row>
    <row r="51" spans="2:20" s="5" customFormat="1" ht="18" customHeight="1"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</row>
    <row r="52" spans="2:20" s="5" customFormat="1" ht="18" customHeight="1"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</row>
    <row r="53" spans="2:20" s="5" customFormat="1" ht="18" customHeight="1"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</row>
    <row r="54" spans="2:20" s="5" customFormat="1" ht="18" customHeight="1"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</row>
    <row r="55" spans="2:20" s="5" customFormat="1" ht="18" customHeight="1"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</row>
    <row r="56" spans="2:20" s="5" customFormat="1" ht="18" customHeight="1"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</row>
    <row r="57" spans="2:20" s="5" customFormat="1" ht="18" customHeight="1">
      <c r="B57" s="64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</row>
    <row r="58" spans="2:20" s="5" customFormat="1" ht="18" customHeight="1">
      <c r="B58" s="64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</row>
    <row r="59" spans="2:20" s="5" customFormat="1" ht="18" customHeight="1">
      <c r="B59" s="64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</row>
    <row r="60" spans="2:20" s="5" customFormat="1" ht="12"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</row>
    <row r="61" spans="2:20" s="5" customFormat="1" ht="12"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</row>
    <row r="62" spans="2:20" s="5" customFormat="1" ht="12"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</row>
    <row r="63" spans="2:20" s="5" customFormat="1" ht="12"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</row>
    <row r="64" spans="2:20" s="5" customFormat="1" ht="12">
      <c r="B64" s="64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</row>
    <row r="65" spans="2:20" s="5" customFormat="1" ht="12">
      <c r="B65" s="64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</row>
    <row r="66" spans="2:20" s="5" customFormat="1" ht="12">
      <c r="B66" s="64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</row>
    <row r="67" spans="2:20" s="5" customFormat="1" ht="12"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</row>
    <row r="68" spans="2:20" s="5" customFormat="1" ht="12">
      <c r="B68" s="64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</row>
    <row r="69" spans="2:20" s="5" customFormat="1" ht="12"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</row>
    <row r="70" spans="2:20" s="5" customFormat="1" ht="12"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</row>
    <row r="71" spans="2:20" s="5" customFormat="1" ht="12"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2:20" s="5" customFormat="1" ht="12"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2:20" s="5" customFormat="1" ht="12"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2:20" s="5" customFormat="1" ht="12"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2:20" s="5" customFormat="1" ht="12"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2:20" s="5" customFormat="1" ht="12"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2:20" s="5" customFormat="1" ht="12"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2:20" s="5" customFormat="1" ht="12"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2:20" s="5" customFormat="1" ht="12"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2:20" s="5" customFormat="1" ht="12"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2:20" s="5" customFormat="1" ht="12"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2:20" s="5" customFormat="1" ht="12"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2:20" s="5" customFormat="1" ht="12"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2:20" s="5" customFormat="1" ht="12"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2:20" s="5" customFormat="1" ht="12"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2:20" s="5" customFormat="1" ht="12"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2:20" s="5" customFormat="1" ht="12"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2:20" s="5" customFormat="1" ht="12"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2:20" s="5" customFormat="1" ht="12"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2:20" s="5" customFormat="1" ht="12"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2:20" s="5" customFormat="1" ht="12"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2:20" s="5" customFormat="1" ht="12"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2:20" s="5" customFormat="1" ht="12">
      <c r="B93" s="56"/>
      <c r="C93" s="56"/>
      <c r="D93" s="57"/>
      <c r="E93" s="58"/>
      <c r="F93" s="59"/>
      <c r="G93" s="55"/>
      <c r="H93" s="55"/>
      <c r="I93" s="55"/>
      <c r="J93" s="55"/>
      <c r="K93" s="55"/>
      <c r="L93" s="55"/>
      <c r="M93" s="60"/>
      <c r="N93" s="55"/>
      <c r="O93" s="56"/>
      <c r="P93" s="57"/>
      <c r="Q93" s="58"/>
      <c r="R93" s="53"/>
      <c r="S93" s="54"/>
      <c r="T93" s="51"/>
    </row>
    <row r="94" spans="2:20" s="5" customFormat="1" ht="12">
      <c r="B94" s="56"/>
      <c r="C94" s="56"/>
      <c r="D94" s="57"/>
      <c r="E94" s="58"/>
      <c r="F94" s="59"/>
      <c r="G94" s="55"/>
      <c r="H94" s="55"/>
      <c r="I94" s="55"/>
      <c r="J94" s="55"/>
      <c r="K94" s="55"/>
      <c r="L94" s="55"/>
      <c r="M94" s="60"/>
      <c r="N94" s="55"/>
      <c r="O94" s="56"/>
      <c r="P94" s="57"/>
      <c r="Q94" s="58"/>
      <c r="R94" s="53"/>
      <c r="S94" s="54"/>
      <c r="T94" s="51"/>
    </row>
    <row r="95" spans="2:20" s="5" customFormat="1" ht="12">
      <c r="B95" s="56"/>
      <c r="C95" s="56"/>
      <c r="D95" s="57"/>
      <c r="E95" s="58"/>
      <c r="F95" s="59"/>
      <c r="G95" s="55"/>
      <c r="H95" s="55"/>
      <c r="I95" s="55"/>
      <c r="J95" s="55"/>
      <c r="K95" s="55"/>
      <c r="L95" s="55"/>
      <c r="M95" s="60"/>
      <c r="N95" s="55"/>
      <c r="O95" s="56"/>
      <c r="P95" s="57"/>
      <c r="Q95" s="58"/>
      <c r="R95" s="53"/>
      <c r="S95" s="54"/>
      <c r="T95" s="51"/>
    </row>
    <row r="96" spans="2:20" s="5" customFormat="1" ht="12">
      <c r="B96" s="56"/>
      <c r="C96" s="56"/>
      <c r="D96" s="57"/>
      <c r="E96" s="58"/>
      <c r="F96" s="59"/>
      <c r="G96" s="55"/>
      <c r="H96" s="55"/>
      <c r="I96" s="55"/>
      <c r="J96" s="55"/>
      <c r="K96" s="55"/>
      <c r="L96" s="55"/>
      <c r="M96" s="60"/>
      <c r="N96" s="55"/>
      <c r="O96" s="56"/>
      <c r="P96" s="57"/>
      <c r="Q96" s="58"/>
      <c r="R96" s="53"/>
      <c r="S96" s="54"/>
      <c r="T96" s="51"/>
    </row>
    <row r="97" spans="2:20" s="5" customFormat="1" ht="12">
      <c r="B97" s="56"/>
      <c r="C97" s="56"/>
      <c r="D97" s="57"/>
      <c r="E97" s="58"/>
      <c r="F97" s="59"/>
      <c r="G97" s="55"/>
      <c r="H97" s="55"/>
      <c r="I97" s="55"/>
      <c r="J97" s="55"/>
      <c r="K97" s="55"/>
      <c r="L97" s="55"/>
      <c r="M97" s="60"/>
      <c r="N97" s="55"/>
      <c r="O97" s="56"/>
      <c r="P97" s="57"/>
      <c r="Q97" s="58"/>
      <c r="R97" s="53"/>
      <c r="S97" s="54"/>
      <c r="T97" s="51"/>
    </row>
    <row r="98" spans="2:20" s="5" customFormat="1" ht="12">
      <c r="B98" s="56"/>
      <c r="C98" s="56"/>
      <c r="D98" s="57"/>
      <c r="E98" s="58"/>
      <c r="F98" s="59"/>
      <c r="G98" s="55"/>
      <c r="H98" s="55"/>
      <c r="I98" s="55"/>
      <c r="J98" s="55"/>
      <c r="K98" s="55"/>
      <c r="L98" s="55"/>
      <c r="M98" s="60"/>
      <c r="N98" s="55"/>
      <c r="O98" s="56"/>
      <c r="P98" s="57"/>
      <c r="Q98" s="58"/>
      <c r="R98" s="53"/>
      <c r="S98" s="54"/>
      <c r="T98" s="51"/>
    </row>
    <row r="99" spans="2:20" s="5" customFormat="1" ht="12">
      <c r="B99" s="56"/>
      <c r="C99" s="56"/>
      <c r="D99" s="57"/>
      <c r="E99" s="58"/>
      <c r="F99" s="59"/>
      <c r="G99" s="55"/>
      <c r="H99" s="55"/>
      <c r="I99" s="55"/>
      <c r="J99" s="55"/>
      <c r="K99" s="55"/>
      <c r="L99" s="55"/>
      <c r="M99" s="60"/>
      <c r="N99" s="55"/>
      <c r="O99" s="56"/>
      <c r="P99" s="57"/>
      <c r="Q99" s="58"/>
      <c r="R99" s="53"/>
      <c r="S99" s="54"/>
      <c r="T99" s="51"/>
    </row>
    <row r="100" spans="2:20" s="5" customFormat="1" ht="12">
      <c r="B100" s="56"/>
      <c r="C100" s="56"/>
      <c r="D100" s="57"/>
      <c r="E100" s="58"/>
      <c r="F100" s="59"/>
      <c r="G100" s="55"/>
      <c r="H100" s="55"/>
      <c r="I100" s="55"/>
      <c r="J100" s="55"/>
      <c r="K100" s="55"/>
      <c r="L100" s="55"/>
      <c r="M100" s="60"/>
      <c r="N100" s="55"/>
      <c r="O100" s="56"/>
      <c r="P100" s="57"/>
      <c r="Q100" s="58"/>
      <c r="R100" s="53"/>
      <c r="S100" s="54"/>
      <c r="T100" s="51"/>
    </row>
    <row r="101" spans="2:20" s="5" customFormat="1" ht="12">
      <c r="B101" s="56"/>
      <c r="C101" s="56"/>
      <c r="D101" s="57"/>
      <c r="E101" s="58"/>
      <c r="F101" s="59"/>
      <c r="G101" s="55"/>
      <c r="H101" s="55"/>
      <c r="I101" s="55"/>
      <c r="J101" s="55"/>
      <c r="K101" s="55"/>
      <c r="L101" s="55"/>
      <c r="M101" s="60"/>
      <c r="N101" s="55"/>
      <c r="O101" s="56"/>
      <c r="P101" s="57"/>
      <c r="Q101" s="58"/>
      <c r="R101" s="53"/>
      <c r="S101" s="54"/>
      <c r="T101" s="51"/>
    </row>
    <row r="102" spans="2:20" s="5" customFormat="1" ht="12">
      <c r="B102" s="56"/>
      <c r="C102" s="56"/>
      <c r="D102" s="57"/>
      <c r="E102" s="58"/>
      <c r="F102" s="59"/>
      <c r="G102" s="55"/>
      <c r="H102" s="55"/>
      <c r="I102" s="55"/>
      <c r="J102" s="55"/>
      <c r="K102" s="55"/>
      <c r="L102" s="55"/>
      <c r="M102" s="60"/>
      <c r="N102" s="55"/>
      <c r="O102" s="56"/>
      <c r="P102" s="57"/>
      <c r="Q102" s="58"/>
      <c r="R102" s="53"/>
      <c r="S102" s="54"/>
      <c r="T102" s="51"/>
    </row>
    <row r="103" spans="2:20" s="5" customFormat="1" ht="12">
      <c r="B103" s="56"/>
      <c r="C103" s="56"/>
      <c r="D103" s="57"/>
      <c r="E103" s="58"/>
      <c r="F103" s="59"/>
      <c r="G103" s="55"/>
      <c r="H103" s="55"/>
      <c r="I103" s="55"/>
      <c r="J103" s="55"/>
      <c r="K103" s="55"/>
      <c r="L103" s="55"/>
      <c r="M103" s="60"/>
      <c r="N103" s="55"/>
      <c r="O103" s="56"/>
      <c r="P103" s="57"/>
      <c r="Q103" s="58"/>
      <c r="R103" s="53"/>
      <c r="S103" s="54"/>
      <c r="T103" s="51"/>
    </row>
    <row r="104" spans="2:20" s="5" customFormat="1" ht="12">
      <c r="B104" s="56"/>
      <c r="C104" s="56"/>
      <c r="D104" s="57"/>
      <c r="E104" s="58"/>
      <c r="F104" s="59"/>
      <c r="G104" s="55"/>
      <c r="H104" s="55"/>
      <c r="I104" s="55"/>
      <c r="J104" s="55"/>
      <c r="K104" s="55"/>
      <c r="L104" s="55"/>
      <c r="M104" s="60"/>
      <c r="N104" s="55"/>
      <c r="O104" s="56"/>
      <c r="P104" s="57"/>
      <c r="Q104" s="58"/>
      <c r="R104" s="53"/>
      <c r="S104" s="54"/>
      <c r="T104" s="51"/>
    </row>
    <row r="105" spans="2:20" s="5" customFormat="1" ht="12">
      <c r="B105" s="56"/>
      <c r="C105" s="56"/>
      <c r="D105" s="57"/>
      <c r="E105" s="58"/>
      <c r="F105" s="59"/>
      <c r="G105" s="55"/>
      <c r="H105" s="55"/>
      <c r="I105" s="55"/>
      <c r="J105" s="55"/>
      <c r="K105" s="55"/>
      <c r="L105" s="55"/>
      <c r="M105" s="60"/>
      <c r="N105" s="55"/>
      <c r="O105" s="56"/>
      <c r="P105" s="57"/>
      <c r="Q105" s="58"/>
      <c r="R105" s="53"/>
      <c r="S105" s="54"/>
      <c r="T105" s="51"/>
    </row>
    <row r="106" spans="2:20" s="5" customFormat="1" ht="12">
      <c r="B106" s="56"/>
      <c r="C106" s="56"/>
      <c r="D106" s="57"/>
      <c r="E106" s="58"/>
      <c r="F106" s="59"/>
      <c r="G106" s="55"/>
      <c r="H106" s="55"/>
      <c r="I106" s="55"/>
      <c r="J106" s="55"/>
      <c r="K106" s="55"/>
      <c r="L106" s="55"/>
      <c r="M106" s="60"/>
      <c r="N106" s="55"/>
      <c r="O106" s="56"/>
      <c r="P106" s="57"/>
      <c r="Q106" s="58"/>
      <c r="R106" s="53"/>
      <c r="S106" s="54"/>
      <c r="T106" s="51"/>
    </row>
    <row r="107" spans="2:20" s="5" customFormat="1" ht="12">
      <c r="B107" s="56"/>
      <c r="C107" s="56"/>
      <c r="D107" s="57"/>
      <c r="E107" s="58"/>
      <c r="F107" s="59"/>
      <c r="G107" s="55"/>
      <c r="H107" s="55"/>
      <c r="I107" s="55"/>
      <c r="J107" s="55"/>
      <c r="K107" s="55"/>
      <c r="L107" s="55"/>
      <c r="M107" s="60"/>
      <c r="N107" s="55"/>
      <c r="O107" s="56"/>
      <c r="P107" s="57"/>
      <c r="Q107" s="58"/>
      <c r="R107" s="53"/>
      <c r="S107" s="54"/>
      <c r="T107" s="51"/>
    </row>
    <row r="108" spans="2:20" s="5" customFormat="1" ht="12">
      <c r="B108" s="56"/>
      <c r="C108" s="56"/>
      <c r="D108" s="57"/>
      <c r="E108" s="58"/>
      <c r="F108" s="59"/>
      <c r="G108" s="55"/>
      <c r="H108" s="55"/>
      <c r="I108" s="55"/>
      <c r="J108" s="55"/>
      <c r="K108" s="55"/>
      <c r="L108" s="55"/>
      <c r="M108" s="60"/>
      <c r="N108" s="55"/>
      <c r="O108" s="56"/>
      <c r="P108" s="57"/>
      <c r="Q108" s="58"/>
      <c r="R108" s="53"/>
      <c r="S108" s="54"/>
      <c r="T108" s="51"/>
    </row>
    <row r="109" spans="2:20" s="5" customFormat="1" ht="12">
      <c r="B109" s="61"/>
      <c r="C109" s="61"/>
      <c r="D109" s="61"/>
      <c r="E109" s="50"/>
      <c r="F109" s="50"/>
      <c r="G109" s="50"/>
      <c r="H109" s="50"/>
      <c r="I109" s="50"/>
      <c r="J109" s="50"/>
      <c r="K109" s="50"/>
      <c r="L109" s="50"/>
      <c r="M109" s="50"/>
      <c r="N109" s="55"/>
      <c r="O109" s="61"/>
      <c r="P109" s="50"/>
      <c r="Q109" s="50"/>
      <c r="R109" s="53"/>
      <c r="S109" s="54"/>
      <c r="T109" s="51"/>
    </row>
    <row r="110" spans="2:20" s="5" customFormat="1" ht="12">
      <c r="B110" s="56"/>
      <c r="C110" s="56"/>
      <c r="D110" s="57"/>
      <c r="E110" s="60"/>
      <c r="F110" s="59"/>
      <c r="G110" s="59"/>
      <c r="H110" s="59"/>
      <c r="I110" s="59"/>
      <c r="J110" s="59"/>
      <c r="K110" s="59"/>
      <c r="L110" s="59"/>
      <c r="M110" s="60"/>
      <c r="N110" s="55"/>
      <c r="O110" s="56"/>
      <c r="P110" s="59"/>
      <c r="Q110" s="60"/>
      <c r="R110" s="53"/>
      <c r="S110" s="54"/>
      <c r="T110" s="51"/>
    </row>
    <row r="111" spans="2:20" s="5" customFormat="1" ht="12">
      <c r="B111" s="61"/>
      <c r="C111" s="61"/>
      <c r="D111" s="61"/>
      <c r="E111" s="50"/>
      <c r="F111" s="50"/>
      <c r="G111" s="50"/>
      <c r="H111" s="50"/>
      <c r="I111" s="50"/>
      <c r="J111" s="50"/>
      <c r="K111" s="50"/>
      <c r="L111" s="50"/>
      <c r="M111" s="50"/>
      <c r="N111" s="55"/>
      <c r="O111" s="61"/>
      <c r="P111" s="50"/>
      <c r="Q111" s="50"/>
      <c r="R111" s="53"/>
      <c r="S111" s="54"/>
      <c r="T111" s="51"/>
    </row>
    <row r="112" spans="2:20" s="5" customFormat="1" ht="12">
      <c r="B112" s="56"/>
      <c r="C112" s="56"/>
      <c r="D112" s="57"/>
      <c r="E112" s="60"/>
      <c r="F112" s="59"/>
      <c r="G112" s="55"/>
      <c r="H112" s="55"/>
      <c r="I112" s="55"/>
      <c r="J112" s="55"/>
      <c r="K112" s="55"/>
      <c r="L112" s="55"/>
      <c r="M112" s="60"/>
      <c r="N112" s="55"/>
      <c r="O112" s="56"/>
      <c r="P112" s="57"/>
      <c r="Q112" s="58"/>
      <c r="R112" s="53"/>
      <c r="S112" s="54"/>
      <c r="T112" s="51"/>
    </row>
    <row r="113" spans="2:20" s="5" customFormat="1" ht="12">
      <c r="B113" s="56"/>
      <c r="C113" s="56"/>
      <c r="D113" s="57"/>
      <c r="E113" s="58"/>
      <c r="F113" s="59"/>
      <c r="G113" s="55"/>
      <c r="H113" s="55"/>
      <c r="I113" s="55"/>
      <c r="J113" s="55"/>
      <c r="K113" s="55"/>
      <c r="L113" s="55"/>
      <c r="M113" s="60"/>
      <c r="N113" s="55"/>
      <c r="O113" s="56"/>
      <c r="P113" s="57"/>
      <c r="Q113" s="58"/>
      <c r="R113" s="53"/>
      <c r="S113" s="54"/>
      <c r="T113" s="51"/>
    </row>
    <row r="114" spans="2:20" s="5" customFormat="1" ht="12">
      <c r="B114" s="56"/>
      <c r="C114" s="56"/>
      <c r="D114" s="57"/>
      <c r="E114" s="62"/>
      <c r="F114" s="57"/>
      <c r="G114" s="57"/>
      <c r="H114" s="57"/>
      <c r="I114" s="57"/>
      <c r="J114" s="57"/>
      <c r="K114" s="57"/>
      <c r="L114" s="55"/>
      <c r="M114" s="60"/>
      <c r="N114" s="55"/>
      <c r="O114" s="56"/>
      <c r="P114" s="57"/>
      <c r="Q114" s="62"/>
      <c r="R114" s="53"/>
      <c r="S114" s="54"/>
      <c r="T114" s="51"/>
    </row>
    <row r="115" spans="2:20" s="5" customFormat="1" ht="12">
      <c r="B115" s="56"/>
      <c r="C115" s="56"/>
      <c r="D115" s="57"/>
      <c r="E115" s="62"/>
      <c r="F115" s="57"/>
      <c r="G115" s="57"/>
      <c r="H115" s="57"/>
      <c r="I115" s="57"/>
      <c r="J115" s="57"/>
      <c r="K115" s="57"/>
      <c r="L115" s="55"/>
      <c r="M115" s="60"/>
      <c r="N115" s="55"/>
      <c r="O115" s="56"/>
      <c r="P115" s="57"/>
      <c r="Q115" s="62"/>
      <c r="R115" s="53"/>
      <c r="S115" s="54"/>
      <c r="T115" s="51"/>
    </row>
    <row r="116" spans="2:20" s="5" customFormat="1" ht="12">
      <c r="B116" s="56"/>
      <c r="C116" s="56"/>
      <c r="D116" s="57"/>
      <c r="E116" s="62"/>
      <c r="F116" s="57"/>
      <c r="G116" s="57"/>
      <c r="H116" s="57"/>
      <c r="I116" s="57"/>
      <c r="J116" s="57"/>
      <c r="K116" s="57"/>
      <c r="L116" s="55"/>
      <c r="M116" s="60"/>
      <c r="N116" s="55"/>
      <c r="O116" s="56"/>
      <c r="P116" s="57"/>
      <c r="Q116" s="62"/>
      <c r="R116" s="53"/>
      <c r="S116" s="54"/>
      <c r="T116" s="51"/>
    </row>
    <row r="117" spans="2:20" s="5" customFormat="1" ht="12">
      <c r="B117" s="56"/>
      <c r="C117" s="56"/>
      <c r="D117" s="57"/>
      <c r="E117" s="62"/>
      <c r="F117" s="57"/>
      <c r="G117" s="57"/>
      <c r="H117" s="57"/>
      <c r="I117" s="57"/>
      <c r="J117" s="57"/>
      <c r="K117" s="57"/>
      <c r="L117" s="55"/>
      <c r="M117" s="60"/>
      <c r="N117" s="55"/>
      <c r="O117" s="56"/>
      <c r="P117" s="57"/>
      <c r="Q117" s="62"/>
      <c r="R117" s="53"/>
      <c r="S117" s="54"/>
      <c r="T117" s="51"/>
    </row>
    <row r="118" spans="2:20" s="5" customFormat="1" ht="12">
      <c r="B118" s="56"/>
      <c r="C118" s="56"/>
      <c r="D118" s="57"/>
      <c r="E118" s="62"/>
      <c r="F118" s="57"/>
      <c r="G118" s="57"/>
      <c r="H118" s="57"/>
      <c r="I118" s="57"/>
      <c r="J118" s="57"/>
      <c r="K118" s="57"/>
      <c r="L118" s="55"/>
      <c r="M118" s="60"/>
      <c r="N118" s="55"/>
      <c r="O118" s="56"/>
      <c r="P118" s="57"/>
      <c r="Q118" s="62"/>
      <c r="R118" s="53"/>
      <c r="S118" s="54"/>
      <c r="T118" s="51"/>
    </row>
    <row r="119" spans="2:20" s="5" customFormat="1" ht="12">
      <c r="B119" s="56"/>
      <c r="C119" s="56"/>
      <c r="D119" s="57"/>
      <c r="E119" s="62"/>
      <c r="F119" s="57"/>
      <c r="G119" s="57"/>
      <c r="H119" s="57"/>
      <c r="I119" s="57"/>
      <c r="J119" s="57"/>
      <c r="K119" s="57"/>
      <c r="L119" s="55"/>
      <c r="M119" s="60"/>
      <c r="N119" s="55"/>
      <c r="O119" s="56"/>
      <c r="P119" s="57"/>
      <c r="Q119" s="62"/>
      <c r="R119" s="53"/>
      <c r="S119" s="54"/>
      <c r="T119" s="51"/>
    </row>
    <row r="120" spans="2:20" s="5" customFormat="1" ht="12">
      <c r="B120" s="56"/>
      <c r="C120" s="56"/>
      <c r="D120" s="57"/>
      <c r="E120" s="62"/>
      <c r="F120" s="57"/>
      <c r="G120" s="57"/>
      <c r="H120" s="57"/>
      <c r="I120" s="57"/>
      <c r="J120" s="57"/>
      <c r="K120" s="57"/>
      <c r="L120" s="55"/>
      <c r="M120" s="60"/>
      <c r="N120" s="55"/>
      <c r="O120" s="56"/>
      <c r="P120" s="57"/>
      <c r="Q120" s="62"/>
      <c r="R120" s="53"/>
      <c r="S120" s="54"/>
      <c r="T120" s="51"/>
    </row>
    <row r="121" spans="2:20" s="5" customFormat="1" ht="12">
      <c r="B121" s="56"/>
      <c r="C121" s="56"/>
      <c r="D121" s="57"/>
      <c r="E121" s="62"/>
      <c r="F121" s="57"/>
      <c r="G121" s="57"/>
      <c r="H121" s="57"/>
      <c r="I121" s="57"/>
      <c r="J121" s="57"/>
      <c r="K121" s="57"/>
      <c r="L121" s="55"/>
      <c r="M121" s="60"/>
      <c r="N121" s="55"/>
      <c r="O121" s="56"/>
      <c r="P121" s="57"/>
      <c r="Q121" s="62"/>
      <c r="R121" s="53"/>
      <c r="S121" s="54"/>
      <c r="T121" s="51"/>
    </row>
    <row r="122" spans="2:20" s="5" customFormat="1" ht="12">
      <c r="B122" s="56"/>
      <c r="C122" s="56"/>
      <c r="D122" s="57"/>
      <c r="E122" s="62"/>
      <c r="F122" s="57"/>
      <c r="G122" s="57"/>
      <c r="H122" s="57"/>
      <c r="I122" s="57"/>
      <c r="J122" s="57"/>
      <c r="K122" s="57"/>
      <c r="L122" s="55"/>
      <c r="M122" s="60"/>
      <c r="N122" s="55"/>
      <c r="O122" s="56"/>
      <c r="P122" s="57"/>
      <c r="Q122" s="62"/>
      <c r="R122" s="53"/>
      <c r="S122" s="54"/>
      <c r="T122" s="51"/>
    </row>
    <row r="123" spans="2:20" s="5" customFormat="1" ht="12">
      <c r="B123" s="56"/>
      <c r="C123" s="56"/>
      <c r="D123" s="57"/>
      <c r="E123" s="62"/>
      <c r="F123" s="57"/>
      <c r="G123" s="57"/>
      <c r="H123" s="57"/>
      <c r="I123" s="57"/>
      <c r="J123" s="57"/>
      <c r="K123" s="57"/>
      <c r="L123" s="55"/>
      <c r="M123" s="60"/>
      <c r="N123" s="55"/>
      <c r="O123" s="56"/>
      <c r="P123" s="57"/>
      <c r="Q123" s="62"/>
      <c r="R123" s="53"/>
      <c r="S123" s="54"/>
      <c r="T123" s="51"/>
    </row>
    <row r="124" spans="2:20" s="5" customFormat="1" ht="12">
      <c r="B124" s="56"/>
      <c r="C124" s="56"/>
      <c r="D124" s="57"/>
      <c r="E124" s="62"/>
      <c r="F124" s="57"/>
      <c r="G124" s="57"/>
      <c r="H124" s="57"/>
      <c r="I124" s="57"/>
      <c r="J124" s="57"/>
      <c r="K124" s="57"/>
      <c r="L124" s="55"/>
      <c r="M124" s="60"/>
      <c r="N124" s="55"/>
      <c r="O124" s="56"/>
      <c r="P124" s="57"/>
      <c r="Q124" s="62"/>
      <c r="R124" s="53"/>
      <c r="S124" s="54"/>
      <c r="T124" s="51"/>
    </row>
    <row r="125" spans="2:20" s="5" customFormat="1" ht="12">
      <c r="B125" s="56"/>
      <c r="C125" s="56"/>
      <c r="D125" s="57"/>
      <c r="E125" s="62"/>
      <c r="F125" s="57"/>
      <c r="G125" s="57"/>
      <c r="H125" s="57"/>
      <c r="I125" s="57"/>
      <c r="J125" s="57"/>
      <c r="K125" s="57"/>
      <c r="L125" s="55"/>
      <c r="M125" s="60"/>
      <c r="N125" s="61"/>
      <c r="O125" s="56"/>
      <c r="P125" s="57"/>
      <c r="Q125" s="62"/>
      <c r="R125" s="53"/>
      <c r="S125" s="54"/>
      <c r="T125" s="51"/>
    </row>
    <row r="126" spans="2:20" s="5" customFormat="1" ht="12">
      <c r="B126" s="56"/>
      <c r="C126" s="56"/>
      <c r="D126" s="57"/>
      <c r="E126" s="62"/>
      <c r="F126" s="57"/>
      <c r="G126" s="57"/>
      <c r="H126" s="57"/>
      <c r="I126" s="57"/>
      <c r="J126" s="57"/>
      <c r="K126" s="57"/>
      <c r="L126" s="55"/>
      <c r="M126" s="60"/>
      <c r="N126" s="61"/>
      <c r="O126" s="56"/>
      <c r="P126" s="57"/>
      <c r="Q126" s="62"/>
      <c r="R126" s="53"/>
      <c r="S126" s="54"/>
      <c r="T126" s="51"/>
    </row>
    <row r="127" spans="2:20" s="5" customFormat="1" ht="12">
      <c r="B127" s="49"/>
      <c r="C127" s="49"/>
      <c r="D127" s="50"/>
      <c r="E127" s="51"/>
      <c r="F127" s="52"/>
      <c r="G127" s="51"/>
      <c r="H127" s="51"/>
      <c r="I127" s="51"/>
      <c r="J127" s="51"/>
      <c r="K127" s="51"/>
      <c r="L127" s="52"/>
      <c r="M127" s="51"/>
      <c r="N127" s="52"/>
      <c r="O127" s="51"/>
      <c r="P127" s="51"/>
      <c r="Q127" s="51"/>
      <c r="R127" s="53"/>
      <c r="S127" s="54"/>
      <c r="T127" s="51"/>
    </row>
    <row r="128" spans="2:20" s="5" customFormat="1" ht="12">
      <c r="B128" s="49"/>
      <c r="C128" s="49"/>
      <c r="D128" s="50"/>
      <c r="E128" s="51"/>
      <c r="F128" s="52"/>
      <c r="G128" s="51"/>
      <c r="H128" s="51"/>
      <c r="I128" s="51"/>
      <c r="J128" s="51"/>
      <c r="K128" s="51"/>
      <c r="L128" s="52"/>
      <c r="M128" s="51"/>
      <c r="N128" s="52"/>
      <c r="O128" s="51"/>
      <c r="P128" s="51"/>
      <c r="Q128" s="51"/>
      <c r="R128" s="53"/>
      <c r="S128" s="54"/>
      <c r="T128" s="51"/>
    </row>
    <row r="129" spans="2:20" s="5" customFormat="1" ht="12">
      <c r="B129" s="49"/>
      <c r="C129" s="49"/>
      <c r="D129" s="50"/>
      <c r="E129" s="51"/>
      <c r="F129" s="52"/>
      <c r="G129" s="51"/>
      <c r="H129" s="51"/>
      <c r="I129" s="51"/>
      <c r="J129" s="51"/>
      <c r="K129" s="51"/>
      <c r="L129" s="52"/>
      <c r="M129" s="51"/>
      <c r="N129" s="52"/>
      <c r="O129" s="51"/>
      <c r="P129" s="51"/>
      <c r="Q129" s="51"/>
      <c r="R129" s="53"/>
      <c r="S129" s="54"/>
      <c r="T129" s="51"/>
    </row>
    <row r="130" spans="2:20" s="5" customFormat="1" ht="12">
      <c r="B130" s="49"/>
      <c r="C130" s="49"/>
      <c r="D130" s="50"/>
      <c r="E130" s="51"/>
      <c r="F130" s="52"/>
      <c r="G130" s="51"/>
      <c r="H130" s="51"/>
      <c r="I130" s="51"/>
      <c r="J130" s="51"/>
      <c r="K130" s="51"/>
      <c r="L130" s="52"/>
      <c r="M130" s="51"/>
      <c r="N130" s="52"/>
      <c r="O130" s="51"/>
      <c r="P130" s="51"/>
      <c r="Q130" s="51"/>
      <c r="R130" s="53"/>
      <c r="S130" s="54"/>
      <c r="T130" s="51"/>
    </row>
    <row r="131" spans="2:20" s="5" customFormat="1" ht="12">
      <c r="B131" s="49"/>
      <c r="C131" s="49"/>
      <c r="D131" s="50"/>
      <c r="E131" s="51"/>
      <c r="F131" s="52"/>
      <c r="G131" s="51"/>
      <c r="H131" s="51"/>
      <c r="I131" s="51"/>
      <c r="J131" s="51"/>
      <c r="K131" s="51"/>
      <c r="L131" s="52"/>
      <c r="M131" s="51"/>
      <c r="N131" s="52"/>
      <c r="O131" s="51"/>
      <c r="P131" s="51"/>
      <c r="Q131" s="51"/>
      <c r="R131" s="53"/>
      <c r="S131" s="54"/>
      <c r="T131" s="51"/>
    </row>
    <row r="132" spans="2:20" s="5" customFormat="1" ht="12">
      <c r="B132" s="49"/>
      <c r="C132" s="49"/>
      <c r="D132" s="50"/>
      <c r="E132" s="51"/>
      <c r="F132" s="52"/>
      <c r="G132" s="51"/>
      <c r="H132" s="51"/>
      <c r="I132" s="51"/>
      <c r="J132" s="51"/>
      <c r="K132" s="51"/>
      <c r="L132" s="52"/>
      <c r="M132" s="51"/>
      <c r="N132" s="52"/>
      <c r="O132" s="51"/>
      <c r="P132" s="51"/>
      <c r="Q132" s="51"/>
      <c r="R132" s="53"/>
      <c r="S132" s="54"/>
      <c r="T132" s="51"/>
    </row>
    <row r="133" spans="2:20" s="5" customFormat="1" ht="12">
      <c r="B133" s="49"/>
      <c r="C133" s="49"/>
      <c r="D133" s="50"/>
      <c r="E133" s="51"/>
      <c r="F133" s="52"/>
      <c r="G133" s="51"/>
      <c r="H133" s="51"/>
      <c r="I133" s="51"/>
      <c r="J133" s="51"/>
      <c r="K133" s="51"/>
      <c r="L133" s="52"/>
      <c r="M133" s="51"/>
      <c r="N133" s="52"/>
      <c r="O133" s="51"/>
      <c r="P133" s="51"/>
      <c r="Q133" s="51"/>
      <c r="R133" s="53"/>
      <c r="S133" s="54"/>
      <c r="T133" s="51"/>
    </row>
    <row r="134" spans="2:20" s="5" customFormat="1" ht="12">
      <c r="B134" s="49"/>
      <c r="C134" s="49"/>
      <c r="D134" s="50"/>
      <c r="E134" s="51"/>
      <c r="F134" s="52"/>
      <c r="G134" s="51"/>
      <c r="H134" s="51"/>
      <c r="I134" s="51"/>
      <c r="J134" s="51"/>
      <c r="K134" s="51"/>
      <c r="L134" s="52"/>
      <c r="M134" s="51"/>
      <c r="N134" s="52"/>
      <c r="O134" s="51"/>
      <c r="P134" s="51"/>
      <c r="Q134" s="51"/>
      <c r="R134" s="53"/>
      <c r="S134" s="54"/>
      <c r="T134" s="51"/>
    </row>
    <row r="135" spans="2:20" s="5" customFormat="1" ht="12">
      <c r="B135" s="49"/>
      <c r="C135" s="49"/>
      <c r="D135" s="50"/>
      <c r="E135" s="51"/>
      <c r="F135" s="52"/>
      <c r="G135" s="51"/>
      <c r="H135" s="51"/>
      <c r="I135" s="51"/>
      <c r="J135" s="51"/>
      <c r="K135" s="51"/>
      <c r="L135" s="52"/>
      <c r="M135" s="51"/>
      <c r="N135" s="52"/>
      <c r="O135" s="51"/>
      <c r="P135" s="51"/>
      <c r="Q135" s="51"/>
      <c r="R135" s="53"/>
      <c r="S135" s="54"/>
      <c r="T135" s="51"/>
    </row>
  </sheetData>
  <mergeCells count="45">
    <mergeCell ref="B2:T2"/>
    <mergeCell ref="B3:E3"/>
    <mergeCell ref="B4:C4"/>
    <mergeCell ref="D4:E4"/>
    <mergeCell ref="F4:G4"/>
    <mergeCell ref="H4:I4"/>
    <mergeCell ref="J4:K4"/>
    <mergeCell ref="L4:M4"/>
    <mergeCell ref="N4:O4"/>
    <mergeCell ref="P4:P5"/>
    <mergeCell ref="B11:C11"/>
    <mergeCell ref="Q4:Q5"/>
    <mergeCell ref="R4:R5"/>
    <mergeCell ref="S4:S5"/>
    <mergeCell ref="B5:C5"/>
    <mergeCell ref="D5:E5"/>
    <mergeCell ref="F5:G5"/>
    <mergeCell ref="H5:I5"/>
    <mergeCell ref="J5:K5"/>
    <mergeCell ref="L5:M5"/>
    <mergeCell ref="N5:O5"/>
    <mergeCell ref="B6:C6"/>
    <mergeCell ref="B7:C7"/>
    <mergeCell ref="B8:C8"/>
    <mergeCell ref="B9:C9"/>
    <mergeCell ref="B10:C10"/>
    <mergeCell ref="B23:C23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I32:J32"/>
    <mergeCell ref="B24:C24"/>
    <mergeCell ref="B25:C25"/>
    <mergeCell ref="B26:C26"/>
    <mergeCell ref="B27:C27"/>
    <mergeCell ref="I30:J30"/>
    <mergeCell ref="I31:J31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1265" r:id="rId4">
          <objectPr defaultSize="0" autoPict="0" r:id="rId5">
            <anchor moveWithCells="1" sizeWithCells="1">
              <from>
                <xdr:col>6</xdr:col>
                <xdr:colOff>495300</xdr:colOff>
                <xdr:row>32</xdr:row>
                <xdr:rowOff>0</xdr:rowOff>
              </from>
              <to>
                <xdr:col>10</xdr:col>
                <xdr:colOff>400050</xdr:colOff>
                <xdr:row>34</xdr:row>
                <xdr:rowOff>28575</xdr:rowOff>
              </to>
            </anchor>
          </objectPr>
        </oleObject>
      </mc:Choice>
      <mc:Fallback>
        <oleObject progId="Equation.3" shapeId="11265" r:id="rId4"/>
      </mc:Fallback>
    </mc:AlternateContent>
    <mc:AlternateContent xmlns:mc="http://schemas.openxmlformats.org/markup-compatibility/2006">
      <mc:Choice Requires="x14">
        <oleObject progId="Equation.3" shapeId="11266" r:id="rId6">
          <objectPr defaultSize="0" autoPict="0" r:id="rId7">
            <anchor moveWithCells="1" sizeWithCells="1">
              <from>
                <xdr:col>11</xdr:col>
                <xdr:colOff>19050</xdr:colOff>
                <xdr:row>29</xdr:row>
                <xdr:rowOff>9525</xdr:rowOff>
              </from>
              <to>
                <xdr:col>13</xdr:col>
                <xdr:colOff>257175</xdr:colOff>
                <xdr:row>31</xdr:row>
                <xdr:rowOff>0</xdr:rowOff>
              </to>
            </anchor>
          </objectPr>
        </oleObject>
      </mc:Choice>
      <mc:Fallback>
        <oleObject progId="Equation.3" shapeId="11266" r:id="rId6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1:N52"/>
  <sheetViews>
    <sheetView workbookViewId="0">
      <selection activeCell="O58" sqref="O58:P58"/>
    </sheetView>
  </sheetViews>
  <sheetFormatPr defaultRowHeight="23.25"/>
  <cols>
    <col min="1" max="1" width="1.5703125" customWidth="1"/>
    <col min="2" max="2" width="4.28515625" style="67" customWidth="1"/>
    <col min="3" max="3" width="2.85546875" style="67" customWidth="1"/>
    <col min="4" max="4" width="4.5703125" style="67" customWidth="1"/>
    <col min="5" max="5" width="2.7109375" style="67" customWidth="1"/>
    <col min="6" max="6" width="7" style="67" customWidth="1"/>
    <col min="7" max="7" width="3.140625" style="67" customWidth="1"/>
    <col min="8" max="8" width="1.5703125" style="67" customWidth="1"/>
    <col min="9" max="10" width="5.5703125" style="67" customWidth="1"/>
    <col min="11" max="11" width="2.7109375" style="67" customWidth="1"/>
    <col min="12" max="12" width="7" style="67" customWidth="1"/>
    <col min="13" max="13" width="3.140625" style="67" customWidth="1"/>
    <col min="14" max="14" width="1.5703125" style="67" customWidth="1"/>
  </cols>
  <sheetData>
    <row r="1" spans="2:14" ht="26.25">
      <c r="B1" s="65"/>
      <c r="C1" s="65"/>
      <c r="D1" s="65"/>
      <c r="E1" s="65"/>
      <c r="F1" s="65"/>
      <c r="G1" s="65"/>
      <c r="H1" s="66"/>
      <c r="I1" s="66"/>
      <c r="J1" s="66"/>
      <c r="K1" s="66"/>
      <c r="L1" s="66"/>
      <c r="M1" s="66"/>
      <c r="N1" s="66"/>
    </row>
    <row r="2" spans="2:14" ht="26.25">
      <c r="B2" s="65"/>
      <c r="C2" s="65"/>
      <c r="D2" s="65"/>
      <c r="E2" s="65"/>
      <c r="F2" s="65"/>
      <c r="G2" s="65"/>
      <c r="I2" s="66"/>
      <c r="J2" s="66"/>
      <c r="K2" s="66"/>
      <c r="L2" s="66"/>
      <c r="M2" s="66"/>
    </row>
    <row r="3" spans="2:14">
      <c r="B3" s="417" t="s">
        <v>49</v>
      </c>
      <c r="C3" s="418"/>
      <c r="D3" s="418"/>
      <c r="E3" s="418"/>
      <c r="F3" s="418"/>
      <c r="G3" s="419"/>
      <c r="I3" s="420" t="s">
        <v>71</v>
      </c>
      <c r="J3" s="421"/>
      <c r="K3" s="421"/>
      <c r="L3" s="421"/>
      <c r="M3" s="422"/>
    </row>
    <row r="4" spans="2:14">
      <c r="B4" s="412" t="s">
        <v>50</v>
      </c>
      <c r="C4" s="423"/>
      <c r="D4" s="413"/>
      <c r="E4" s="414">
        <v>42488</v>
      </c>
      <c r="F4" s="415"/>
      <c r="G4" s="416"/>
      <c r="I4" s="417" t="s">
        <v>72</v>
      </c>
      <c r="J4" s="418"/>
      <c r="K4" s="418"/>
      <c r="L4" s="418"/>
      <c r="M4" s="419"/>
    </row>
    <row r="5" spans="2:14">
      <c r="B5" s="71">
        <v>1</v>
      </c>
      <c r="C5" s="72" t="s">
        <v>51</v>
      </c>
      <c r="D5" s="73">
        <v>0.21</v>
      </c>
      <c r="E5" s="74" t="s">
        <v>58</v>
      </c>
      <c r="F5" s="75">
        <f t="shared" ref="F5:F20" si="0">D5/1000</f>
        <v>2.0999999999999998E-4</v>
      </c>
      <c r="G5" s="76" t="s">
        <v>51</v>
      </c>
      <c r="I5" s="412" t="s">
        <v>50</v>
      </c>
      <c r="J5" s="413"/>
      <c r="K5" s="414">
        <v>42701</v>
      </c>
      <c r="L5" s="415"/>
      <c r="M5" s="416"/>
    </row>
    <row r="6" spans="2:14">
      <c r="B6" s="77">
        <v>1.01</v>
      </c>
      <c r="C6" s="72" t="s">
        <v>51</v>
      </c>
      <c r="D6" s="73">
        <v>0.21</v>
      </c>
      <c r="E6" s="74" t="s">
        <v>58</v>
      </c>
      <c r="F6" s="75">
        <f t="shared" si="0"/>
        <v>2.0999999999999998E-4</v>
      </c>
      <c r="G6" s="76" t="s">
        <v>51</v>
      </c>
      <c r="I6" s="100">
        <v>1.0049999999999999</v>
      </c>
      <c r="J6" s="73">
        <v>0.06</v>
      </c>
      <c r="K6" s="101" t="s">
        <v>58</v>
      </c>
      <c r="L6" s="102">
        <f>J6/1000</f>
        <v>5.9999999999999995E-5</v>
      </c>
      <c r="M6" s="103" t="s">
        <v>51</v>
      </c>
    </row>
    <row r="7" spans="2:14">
      <c r="B7" s="77">
        <v>1.05</v>
      </c>
      <c r="C7" s="72" t="s">
        <v>51</v>
      </c>
      <c r="D7" s="73">
        <v>0.21</v>
      </c>
      <c r="E7" s="74" t="s">
        <v>58</v>
      </c>
      <c r="F7" s="75">
        <f t="shared" si="0"/>
        <v>2.0999999999999998E-4</v>
      </c>
      <c r="G7" s="76" t="s">
        <v>51</v>
      </c>
      <c r="I7" s="104">
        <v>1.01</v>
      </c>
      <c r="J7" s="73">
        <v>0.06</v>
      </c>
      <c r="K7" s="101" t="s">
        <v>58</v>
      </c>
      <c r="L7" s="102">
        <f t="shared" ref="L7:L52" si="1">J7/1000</f>
        <v>5.9999999999999995E-5</v>
      </c>
      <c r="M7" s="103" t="s">
        <v>51</v>
      </c>
    </row>
    <row r="8" spans="2:14">
      <c r="B8" s="77">
        <v>1.1000000000000001</v>
      </c>
      <c r="C8" s="72" t="s">
        <v>51</v>
      </c>
      <c r="D8" s="73">
        <v>0.21</v>
      </c>
      <c r="E8" s="74" t="s">
        <v>58</v>
      </c>
      <c r="F8" s="75">
        <f t="shared" si="0"/>
        <v>2.0999999999999998E-4</v>
      </c>
      <c r="G8" s="76" t="s">
        <v>51</v>
      </c>
      <c r="I8" s="104">
        <v>1.02</v>
      </c>
      <c r="J8" s="73">
        <v>0.06</v>
      </c>
      <c r="K8" s="101" t="s">
        <v>58</v>
      </c>
      <c r="L8" s="102">
        <f t="shared" si="1"/>
        <v>5.9999999999999995E-5</v>
      </c>
      <c r="M8" s="103" t="s">
        <v>51</v>
      </c>
    </row>
    <row r="9" spans="2:14">
      <c r="B9" s="71">
        <v>2</v>
      </c>
      <c r="C9" s="72" t="s">
        <v>51</v>
      </c>
      <c r="D9" s="73">
        <v>0.21</v>
      </c>
      <c r="E9" s="74" t="s">
        <v>58</v>
      </c>
      <c r="F9" s="75">
        <f t="shared" si="0"/>
        <v>2.0999999999999998E-4</v>
      </c>
      <c r="G9" s="76" t="s">
        <v>51</v>
      </c>
      <c r="I9" s="104">
        <v>1.03</v>
      </c>
      <c r="J9" s="73">
        <v>0.06</v>
      </c>
      <c r="K9" s="101" t="s">
        <v>58</v>
      </c>
      <c r="L9" s="102">
        <f t="shared" si="1"/>
        <v>5.9999999999999995E-5</v>
      </c>
      <c r="M9" s="103" t="s">
        <v>51</v>
      </c>
    </row>
    <row r="10" spans="2:14">
      <c r="B10" s="71">
        <v>5</v>
      </c>
      <c r="C10" s="72" t="s">
        <v>51</v>
      </c>
      <c r="D10" s="73">
        <v>0.21</v>
      </c>
      <c r="E10" s="74" t="s">
        <v>58</v>
      </c>
      <c r="F10" s="75">
        <f t="shared" si="0"/>
        <v>2.0999999999999998E-4</v>
      </c>
      <c r="G10" s="76" t="s">
        <v>51</v>
      </c>
      <c r="I10" s="104">
        <v>1.04</v>
      </c>
      <c r="J10" s="73">
        <v>0.06</v>
      </c>
      <c r="K10" s="101" t="s">
        <v>58</v>
      </c>
      <c r="L10" s="102">
        <f t="shared" si="1"/>
        <v>5.9999999999999995E-5</v>
      </c>
      <c r="M10" s="103" t="s">
        <v>51</v>
      </c>
    </row>
    <row r="11" spans="2:14">
      <c r="B11" s="71">
        <v>10</v>
      </c>
      <c r="C11" s="72" t="s">
        <v>51</v>
      </c>
      <c r="D11" s="73">
        <v>0.21</v>
      </c>
      <c r="E11" s="74" t="s">
        <v>58</v>
      </c>
      <c r="F11" s="75">
        <f t="shared" si="0"/>
        <v>2.0999999999999998E-4</v>
      </c>
      <c r="G11" s="76" t="s">
        <v>51</v>
      </c>
      <c r="I11" s="104">
        <v>1.05</v>
      </c>
      <c r="J11" s="73">
        <v>0.06</v>
      </c>
      <c r="K11" s="101" t="s">
        <v>58</v>
      </c>
      <c r="L11" s="102">
        <f t="shared" si="1"/>
        <v>5.9999999999999995E-5</v>
      </c>
      <c r="M11" s="103" t="s">
        <v>51</v>
      </c>
    </row>
    <row r="12" spans="2:14">
      <c r="B12" s="71">
        <v>20</v>
      </c>
      <c r="C12" s="72" t="s">
        <v>51</v>
      </c>
      <c r="D12" s="73">
        <v>0.23</v>
      </c>
      <c r="E12" s="74" t="s">
        <v>58</v>
      </c>
      <c r="F12" s="75">
        <f t="shared" si="0"/>
        <v>2.3000000000000001E-4</v>
      </c>
      <c r="G12" s="76" t="s">
        <v>51</v>
      </c>
      <c r="I12" s="104">
        <v>1.06</v>
      </c>
      <c r="J12" s="73">
        <v>0.06</v>
      </c>
      <c r="K12" s="101" t="s">
        <v>58</v>
      </c>
      <c r="L12" s="102">
        <f t="shared" si="1"/>
        <v>5.9999999999999995E-5</v>
      </c>
      <c r="M12" s="103" t="s">
        <v>51</v>
      </c>
    </row>
    <row r="13" spans="2:14">
      <c r="B13" s="71">
        <v>30</v>
      </c>
      <c r="C13" s="72" t="s">
        <v>51</v>
      </c>
      <c r="D13" s="73">
        <v>0.27</v>
      </c>
      <c r="E13" s="74" t="s">
        <v>58</v>
      </c>
      <c r="F13" s="75">
        <f t="shared" si="0"/>
        <v>2.7E-4</v>
      </c>
      <c r="G13" s="76" t="s">
        <v>51</v>
      </c>
      <c r="I13" s="104">
        <v>1.07</v>
      </c>
      <c r="J13" s="73">
        <v>0.06</v>
      </c>
      <c r="K13" s="101" t="s">
        <v>58</v>
      </c>
      <c r="L13" s="102">
        <f t="shared" si="1"/>
        <v>5.9999999999999995E-5</v>
      </c>
      <c r="M13" s="103" t="s">
        <v>51</v>
      </c>
    </row>
    <row r="14" spans="2:14">
      <c r="B14" s="71">
        <v>40</v>
      </c>
      <c r="C14" s="72" t="s">
        <v>51</v>
      </c>
      <c r="D14" s="73">
        <v>0.27</v>
      </c>
      <c r="E14" s="78" t="s">
        <v>58</v>
      </c>
      <c r="F14" s="75">
        <f t="shared" si="0"/>
        <v>2.7E-4</v>
      </c>
      <c r="G14" s="76" t="s">
        <v>51</v>
      </c>
      <c r="I14" s="104">
        <v>1.08</v>
      </c>
      <c r="J14" s="73">
        <v>0.06</v>
      </c>
      <c r="K14" s="101" t="s">
        <v>58</v>
      </c>
      <c r="L14" s="102">
        <f t="shared" si="1"/>
        <v>5.9999999999999995E-5</v>
      </c>
      <c r="M14" s="103" t="s">
        <v>51</v>
      </c>
    </row>
    <row r="15" spans="2:14">
      <c r="B15" s="71">
        <v>50</v>
      </c>
      <c r="C15" s="72" t="s">
        <v>51</v>
      </c>
      <c r="D15" s="73">
        <v>0.27</v>
      </c>
      <c r="E15" s="78" t="s">
        <v>58</v>
      </c>
      <c r="F15" s="75">
        <f t="shared" si="0"/>
        <v>2.7E-4</v>
      </c>
      <c r="G15" s="76" t="s">
        <v>51</v>
      </c>
      <c r="I15" s="104">
        <v>1.0900000000000001</v>
      </c>
      <c r="J15" s="73">
        <v>0.06</v>
      </c>
      <c r="K15" s="101" t="s">
        <v>58</v>
      </c>
      <c r="L15" s="102">
        <f t="shared" si="1"/>
        <v>5.9999999999999995E-5</v>
      </c>
      <c r="M15" s="103" t="s">
        <v>51</v>
      </c>
    </row>
    <row r="16" spans="2:14">
      <c r="B16" s="71">
        <v>60</v>
      </c>
      <c r="C16" s="72" t="s">
        <v>51</v>
      </c>
      <c r="D16" s="73">
        <v>0.32</v>
      </c>
      <c r="E16" s="78" t="s">
        <v>58</v>
      </c>
      <c r="F16" s="75">
        <f t="shared" si="0"/>
        <v>3.2000000000000003E-4</v>
      </c>
      <c r="G16" s="76" t="s">
        <v>51</v>
      </c>
      <c r="I16" s="104">
        <v>1.1000000000000001</v>
      </c>
      <c r="J16" s="73">
        <v>0.06</v>
      </c>
      <c r="K16" s="101" t="s">
        <v>58</v>
      </c>
      <c r="L16" s="102">
        <f t="shared" si="1"/>
        <v>5.9999999999999995E-5</v>
      </c>
      <c r="M16" s="103" t="s">
        <v>51</v>
      </c>
    </row>
    <row r="17" spans="2:13">
      <c r="B17" s="71">
        <v>70</v>
      </c>
      <c r="C17" s="72" t="s">
        <v>51</v>
      </c>
      <c r="D17" s="73">
        <v>0.32</v>
      </c>
      <c r="E17" s="78" t="s">
        <v>58</v>
      </c>
      <c r="F17" s="75">
        <f t="shared" si="0"/>
        <v>3.2000000000000003E-4</v>
      </c>
      <c r="G17" s="76" t="s">
        <v>51</v>
      </c>
      <c r="I17" s="104">
        <v>1.2</v>
      </c>
      <c r="J17" s="73">
        <v>0.06</v>
      </c>
      <c r="K17" s="101" t="s">
        <v>58</v>
      </c>
      <c r="L17" s="102">
        <f t="shared" si="1"/>
        <v>5.9999999999999995E-5</v>
      </c>
      <c r="M17" s="103" t="s">
        <v>51</v>
      </c>
    </row>
    <row r="18" spans="2:13">
      <c r="B18" s="71">
        <v>80</v>
      </c>
      <c r="C18" s="72" t="s">
        <v>51</v>
      </c>
      <c r="D18" s="73">
        <v>0.39</v>
      </c>
      <c r="E18" s="78" t="s">
        <v>58</v>
      </c>
      <c r="F18" s="75">
        <f t="shared" si="0"/>
        <v>3.8999999999999999E-4</v>
      </c>
      <c r="G18" s="76" t="s">
        <v>51</v>
      </c>
      <c r="I18" s="104">
        <v>1.3</v>
      </c>
      <c r="J18" s="73">
        <v>0.06</v>
      </c>
      <c r="K18" s="101" t="s">
        <v>58</v>
      </c>
      <c r="L18" s="102">
        <f t="shared" si="1"/>
        <v>5.9999999999999995E-5</v>
      </c>
      <c r="M18" s="103" t="s">
        <v>51</v>
      </c>
    </row>
    <row r="19" spans="2:13">
      <c r="B19" s="71">
        <v>90</v>
      </c>
      <c r="C19" s="72" t="s">
        <v>51</v>
      </c>
      <c r="D19" s="73">
        <v>0.39</v>
      </c>
      <c r="E19" s="78" t="s">
        <v>58</v>
      </c>
      <c r="F19" s="75">
        <f t="shared" si="0"/>
        <v>3.8999999999999999E-4</v>
      </c>
      <c r="G19" s="76" t="s">
        <v>51</v>
      </c>
      <c r="I19" s="104">
        <v>1.4</v>
      </c>
      <c r="J19" s="73">
        <v>0.06</v>
      </c>
      <c r="K19" s="101" t="s">
        <v>58</v>
      </c>
      <c r="L19" s="102">
        <f t="shared" si="1"/>
        <v>5.9999999999999995E-5</v>
      </c>
      <c r="M19" s="103" t="s">
        <v>51</v>
      </c>
    </row>
    <row r="20" spans="2:13">
      <c r="B20" s="71">
        <v>100</v>
      </c>
      <c r="C20" s="72" t="s">
        <v>51</v>
      </c>
      <c r="D20" s="73">
        <v>0.39</v>
      </c>
      <c r="E20" s="78" t="s">
        <v>58</v>
      </c>
      <c r="F20" s="75">
        <f t="shared" si="0"/>
        <v>3.8999999999999999E-4</v>
      </c>
      <c r="G20" s="76" t="s">
        <v>51</v>
      </c>
      <c r="I20" s="104">
        <v>1.5</v>
      </c>
      <c r="J20" s="73">
        <v>0.06</v>
      </c>
      <c r="K20" s="101" t="s">
        <v>58</v>
      </c>
      <c r="L20" s="102">
        <f t="shared" si="1"/>
        <v>5.9999999999999995E-5</v>
      </c>
      <c r="M20" s="103" t="s">
        <v>51</v>
      </c>
    </row>
    <row r="21" spans="2:13">
      <c r="I21" s="104">
        <v>1.6</v>
      </c>
      <c r="J21" s="73">
        <v>0.06</v>
      </c>
      <c r="K21" s="101" t="s">
        <v>58</v>
      </c>
      <c r="L21" s="102">
        <f t="shared" si="1"/>
        <v>5.9999999999999995E-5</v>
      </c>
      <c r="M21" s="103" t="s">
        <v>51</v>
      </c>
    </row>
    <row r="22" spans="2:13">
      <c r="I22" s="104">
        <v>1.7</v>
      </c>
      <c r="J22" s="73">
        <v>0.06</v>
      </c>
      <c r="K22" s="101" t="s">
        <v>58</v>
      </c>
      <c r="L22" s="102">
        <f t="shared" si="1"/>
        <v>5.9999999999999995E-5</v>
      </c>
      <c r="M22" s="103" t="s">
        <v>51</v>
      </c>
    </row>
    <row r="23" spans="2:13">
      <c r="I23" s="104">
        <v>1.8</v>
      </c>
      <c r="J23" s="73">
        <v>0.06</v>
      </c>
      <c r="K23" s="101" t="s">
        <v>58</v>
      </c>
      <c r="L23" s="102">
        <f t="shared" si="1"/>
        <v>5.9999999999999995E-5</v>
      </c>
      <c r="M23" s="103" t="s">
        <v>51</v>
      </c>
    </row>
    <row r="24" spans="2:13">
      <c r="I24" s="104">
        <v>1.9</v>
      </c>
      <c r="J24" s="73">
        <v>0.06</v>
      </c>
      <c r="K24" s="101" t="s">
        <v>58</v>
      </c>
      <c r="L24" s="102">
        <f t="shared" si="1"/>
        <v>5.9999999999999995E-5</v>
      </c>
      <c r="M24" s="103" t="s">
        <v>51</v>
      </c>
    </row>
    <row r="25" spans="2:13">
      <c r="I25" s="105">
        <v>1</v>
      </c>
      <c r="J25" s="73">
        <v>0.06</v>
      </c>
      <c r="K25" s="101" t="s">
        <v>58</v>
      </c>
      <c r="L25" s="102">
        <f t="shared" si="1"/>
        <v>5.9999999999999995E-5</v>
      </c>
      <c r="M25" s="103" t="s">
        <v>51</v>
      </c>
    </row>
    <row r="26" spans="2:13">
      <c r="I26" s="105">
        <v>2</v>
      </c>
      <c r="J26" s="73">
        <v>0.06</v>
      </c>
      <c r="K26" s="101" t="s">
        <v>58</v>
      </c>
      <c r="L26" s="102">
        <f t="shared" si="1"/>
        <v>5.9999999999999995E-5</v>
      </c>
      <c r="M26" s="103" t="s">
        <v>51</v>
      </c>
    </row>
    <row r="27" spans="2:13">
      <c r="I27" s="105">
        <v>3</v>
      </c>
      <c r="J27" s="73">
        <v>0.06</v>
      </c>
      <c r="K27" s="101" t="s">
        <v>58</v>
      </c>
      <c r="L27" s="102">
        <f t="shared" si="1"/>
        <v>5.9999999999999995E-5</v>
      </c>
      <c r="M27" s="103" t="s">
        <v>51</v>
      </c>
    </row>
    <row r="28" spans="2:13">
      <c r="I28" s="105">
        <v>4</v>
      </c>
      <c r="J28" s="73">
        <v>0.06</v>
      </c>
      <c r="K28" s="101" t="s">
        <v>58</v>
      </c>
      <c r="L28" s="102">
        <f t="shared" si="1"/>
        <v>5.9999999999999995E-5</v>
      </c>
      <c r="M28" s="103" t="s">
        <v>51</v>
      </c>
    </row>
    <row r="29" spans="2:13">
      <c r="I29" s="105">
        <v>5</v>
      </c>
      <c r="J29" s="73">
        <v>0.06</v>
      </c>
      <c r="K29" s="101" t="s">
        <v>58</v>
      </c>
      <c r="L29" s="102">
        <f t="shared" si="1"/>
        <v>5.9999999999999995E-5</v>
      </c>
      <c r="M29" s="103" t="s">
        <v>51</v>
      </c>
    </row>
    <row r="30" spans="2:13">
      <c r="I30" s="105">
        <v>6</v>
      </c>
      <c r="J30" s="73">
        <v>0.06</v>
      </c>
      <c r="K30" s="101" t="s">
        <v>58</v>
      </c>
      <c r="L30" s="102">
        <f t="shared" si="1"/>
        <v>5.9999999999999995E-5</v>
      </c>
      <c r="M30" s="103" t="s">
        <v>51</v>
      </c>
    </row>
    <row r="31" spans="2:13">
      <c r="I31" s="105">
        <v>7</v>
      </c>
      <c r="J31" s="73">
        <v>0.06</v>
      </c>
      <c r="K31" s="101" t="s">
        <v>58</v>
      </c>
      <c r="L31" s="102">
        <f t="shared" si="1"/>
        <v>5.9999999999999995E-5</v>
      </c>
      <c r="M31" s="103" t="s">
        <v>51</v>
      </c>
    </row>
    <row r="32" spans="2:13">
      <c r="I32" s="105">
        <v>8</v>
      </c>
      <c r="J32" s="73">
        <v>0.06</v>
      </c>
      <c r="K32" s="101" t="s">
        <v>58</v>
      </c>
      <c r="L32" s="102">
        <f t="shared" si="1"/>
        <v>5.9999999999999995E-5</v>
      </c>
      <c r="M32" s="103" t="s">
        <v>51</v>
      </c>
    </row>
    <row r="33" spans="9:13">
      <c r="I33" s="105">
        <v>9</v>
      </c>
      <c r="J33" s="73">
        <v>0.06</v>
      </c>
      <c r="K33" s="101" t="s">
        <v>58</v>
      </c>
      <c r="L33" s="102">
        <f t="shared" si="1"/>
        <v>5.9999999999999995E-5</v>
      </c>
      <c r="M33" s="103" t="s">
        <v>51</v>
      </c>
    </row>
    <row r="34" spans="9:13">
      <c r="I34" s="105">
        <v>10</v>
      </c>
      <c r="J34" s="73">
        <v>0.06</v>
      </c>
      <c r="K34" s="101" t="s">
        <v>58</v>
      </c>
      <c r="L34" s="102">
        <f t="shared" si="1"/>
        <v>5.9999999999999995E-5</v>
      </c>
      <c r="M34" s="103" t="s">
        <v>51</v>
      </c>
    </row>
    <row r="35" spans="9:13">
      <c r="I35" s="105">
        <v>11</v>
      </c>
      <c r="J35" s="73">
        <v>7.0000000000000007E-2</v>
      </c>
      <c r="K35" s="101" t="s">
        <v>58</v>
      </c>
      <c r="L35" s="102">
        <f t="shared" si="1"/>
        <v>7.0000000000000007E-5</v>
      </c>
      <c r="M35" s="103" t="s">
        <v>51</v>
      </c>
    </row>
    <row r="36" spans="9:13">
      <c r="I36" s="105">
        <v>12</v>
      </c>
      <c r="J36" s="73">
        <v>7.0000000000000007E-2</v>
      </c>
      <c r="K36" s="101" t="s">
        <v>58</v>
      </c>
      <c r="L36" s="102">
        <f t="shared" si="1"/>
        <v>7.0000000000000007E-5</v>
      </c>
      <c r="M36" s="103" t="s">
        <v>51</v>
      </c>
    </row>
    <row r="37" spans="9:13">
      <c r="I37" s="105">
        <v>13</v>
      </c>
      <c r="J37" s="73">
        <v>7.0000000000000007E-2</v>
      </c>
      <c r="K37" s="101" t="s">
        <v>58</v>
      </c>
      <c r="L37" s="102">
        <f t="shared" si="1"/>
        <v>7.0000000000000007E-5</v>
      </c>
      <c r="M37" s="103" t="s">
        <v>51</v>
      </c>
    </row>
    <row r="38" spans="9:13">
      <c r="I38" s="105">
        <v>14</v>
      </c>
      <c r="J38" s="73">
        <v>7.0000000000000007E-2</v>
      </c>
      <c r="K38" s="101" t="s">
        <v>58</v>
      </c>
      <c r="L38" s="102">
        <f t="shared" si="1"/>
        <v>7.0000000000000007E-5</v>
      </c>
      <c r="M38" s="103" t="s">
        <v>51</v>
      </c>
    </row>
    <row r="39" spans="9:13">
      <c r="I39" s="105">
        <v>15</v>
      </c>
      <c r="J39" s="73">
        <v>7.0000000000000007E-2</v>
      </c>
      <c r="K39" s="101" t="s">
        <v>58</v>
      </c>
      <c r="L39" s="102">
        <f t="shared" si="1"/>
        <v>7.0000000000000007E-5</v>
      </c>
      <c r="M39" s="103" t="s">
        <v>51</v>
      </c>
    </row>
    <row r="40" spans="9:13">
      <c r="I40" s="105">
        <v>16</v>
      </c>
      <c r="J40" s="73">
        <v>7.0000000000000007E-2</v>
      </c>
      <c r="K40" s="101" t="s">
        <v>58</v>
      </c>
      <c r="L40" s="102">
        <f t="shared" si="1"/>
        <v>7.0000000000000007E-5</v>
      </c>
      <c r="M40" s="103" t="s">
        <v>51</v>
      </c>
    </row>
    <row r="41" spans="9:13">
      <c r="I41" s="105">
        <v>17</v>
      </c>
      <c r="J41" s="73">
        <v>7.0000000000000007E-2</v>
      </c>
      <c r="K41" s="101" t="s">
        <v>58</v>
      </c>
      <c r="L41" s="102">
        <f t="shared" si="1"/>
        <v>7.0000000000000007E-5</v>
      </c>
      <c r="M41" s="103" t="s">
        <v>51</v>
      </c>
    </row>
    <row r="42" spans="9:13">
      <c r="I42" s="105">
        <v>18</v>
      </c>
      <c r="J42" s="73">
        <v>7.0000000000000007E-2</v>
      </c>
      <c r="K42" s="101" t="s">
        <v>58</v>
      </c>
      <c r="L42" s="102">
        <f t="shared" si="1"/>
        <v>7.0000000000000007E-5</v>
      </c>
      <c r="M42" s="103" t="s">
        <v>51</v>
      </c>
    </row>
    <row r="43" spans="9:13">
      <c r="I43" s="105">
        <v>19</v>
      </c>
      <c r="J43" s="73">
        <v>7.0000000000000007E-2</v>
      </c>
      <c r="K43" s="101" t="s">
        <v>58</v>
      </c>
      <c r="L43" s="102">
        <f t="shared" si="1"/>
        <v>7.0000000000000007E-5</v>
      </c>
      <c r="M43" s="103" t="s">
        <v>51</v>
      </c>
    </row>
    <row r="44" spans="9:13">
      <c r="I44" s="105">
        <v>20</v>
      </c>
      <c r="J44" s="73">
        <v>7.0000000000000007E-2</v>
      </c>
      <c r="K44" s="101" t="s">
        <v>58</v>
      </c>
      <c r="L44" s="102">
        <f t="shared" si="1"/>
        <v>7.0000000000000007E-5</v>
      </c>
      <c r="M44" s="103" t="s">
        <v>51</v>
      </c>
    </row>
    <row r="45" spans="9:13">
      <c r="I45" s="105">
        <v>21</v>
      </c>
      <c r="J45" s="73">
        <v>7.0000000000000007E-2</v>
      </c>
      <c r="K45" s="101" t="s">
        <v>58</v>
      </c>
      <c r="L45" s="102">
        <f t="shared" si="1"/>
        <v>7.0000000000000007E-5</v>
      </c>
      <c r="M45" s="103" t="s">
        <v>51</v>
      </c>
    </row>
    <row r="46" spans="9:13">
      <c r="I46" s="105">
        <v>22</v>
      </c>
      <c r="J46" s="73">
        <v>7.0000000000000007E-2</v>
      </c>
      <c r="K46" s="101" t="s">
        <v>58</v>
      </c>
      <c r="L46" s="102">
        <f t="shared" si="1"/>
        <v>7.0000000000000007E-5</v>
      </c>
      <c r="M46" s="103" t="s">
        <v>51</v>
      </c>
    </row>
    <row r="47" spans="9:13">
      <c r="I47" s="105">
        <v>23</v>
      </c>
      <c r="J47" s="73">
        <v>7.0000000000000007E-2</v>
      </c>
      <c r="K47" s="101" t="s">
        <v>58</v>
      </c>
      <c r="L47" s="102">
        <f t="shared" si="1"/>
        <v>7.0000000000000007E-5</v>
      </c>
      <c r="M47" s="103" t="s">
        <v>51</v>
      </c>
    </row>
    <row r="48" spans="9:13">
      <c r="I48" s="105">
        <v>24</v>
      </c>
      <c r="J48" s="73">
        <v>7.0000000000000007E-2</v>
      </c>
      <c r="K48" s="101" t="s">
        <v>58</v>
      </c>
      <c r="L48" s="102">
        <f t="shared" si="1"/>
        <v>7.0000000000000007E-5</v>
      </c>
      <c r="M48" s="103" t="s">
        <v>51</v>
      </c>
    </row>
    <row r="49" spans="9:13">
      <c r="I49" s="105">
        <v>25</v>
      </c>
      <c r="J49" s="73">
        <v>7.0000000000000007E-2</v>
      </c>
      <c r="K49" s="101" t="s">
        <v>58</v>
      </c>
      <c r="L49" s="102">
        <f t="shared" si="1"/>
        <v>7.0000000000000007E-5</v>
      </c>
      <c r="M49" s="103" t="s">
        <v>51</v>
      </c>
    </row>
    <row r="50" spans="9:13">
      <c r="I50" s="105">
        <v>50</v>
      </c>
      <c r="J50" s="73">
        <v>0.09</v>
      </c>
      <c r="K50" s="101" t="s">
        <v>58</v>
      </c>
      <c r="L50" s="102">
        <f t="shared" si="1"/>
        <v>8.9999999999999992E-5</v>
      </c>
      <c r="M50" s="103" t="s">
        <v>51</v>
      </c>
    </row>
    <row r="51" spans="9:13">
      <c r="I51" s="105">
        <v>75</v>
      </c>
      <c r="J51" s="73">
        <v>0.1</v>
      </c>
      <c r="K51" s="101" t="s">
        <v>58</v>
      </c>
      <c r="L51" s="102">
        <f t="shared" si="1"/>
        <v>1E-4</v>
      </c>
      <c r="M51" s="103" t="s">
        <v>51</v>
      </c>
    </row>
    <row r="52" spans="9:13">
      <c r="I52" s="105">
        <v>100</v>
      </c>
      <c r="J52" s="73">
        <v>0.12</v>
      </c>
      <c r="K52" s="101" t="s">
        <v>58</v>
      </c>
      <c r="L52" s="102">
        <f t="shared" si="1"/>
        <v>1.1999999999999999E-4</v>
      </c>
      <c r="M52" s="103" t="s">
        <v>51</v>
      </c>
    </row>
  </sheetData>
  <mergeCells count="7">
    <mergeCell ref="I5:J5"/>
    <mergeCell ref="K5:M5"/>
    <mergeCell ref="B3:G3"/>
    <mergeCell ref="I3:M3"/>
    <mergeCell ref="B4:D4"/>
    <mergeCell ref="E4:G4"/>
    <mergeCell ref="I4:M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Data Record</vt:lpstr>
      <vt:lpstr>Data Record (2)</vt:lpstr>
      <vt:lpstr>Certificate</vt:lpstr>
      <vt:lpstr>Report</vt:lpstr>
      <vt:lpstr>Result</vt:lpstr>
      <vt:lpstr>Result (2)</vt:lpstr>
      <vt:lpstr>Result (3)</vt:lpstr>
      <vt:lpstr>Uncertainty Budget</vt:lpstr>
      <vt:lpstr>Cert of STD</vt:lpstr>
      <vt:lpstr>Certificate!Print_Area</vt:lpstr>
      <vt:lpstr>'Data Record'!Print_Area</vt:lpstr>
      <vt:lpstr>'Data Record (2)'!Print_Area</vt:lpstr>
      <vt:lpstr>Report!Print_Area</vt:lpstr>
      <vt:lpstr>Result!Print_Area</vt:lpstr>
      <vt:lpstr>'Result (2)'!Print_Area</vt:lpstr>
      <vt:lpstr>'Result (3)'!Print_Area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SP07-NEOLUTION</dc:creator>
  <cp:lastModifiedBy>ภควดี ลักษมีวงศ์</cp:lastModifiedBy>
  <cp:lastPrinted>2016-08-12T09:22:25Z</cp:lastPrinted>
  <dcterms:created xsi:type="dcterms:W3CDTF">2013-05-08T08:11:00Z</dcterms:created>
  <dcterms:modified xsi:type="dcterms:W3CDTF">2017-06-10T04:47:04Z</dcterms:modified>
</cp:coreProperties>
</file>