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di\Downloads\"/>
    </mc:Choice>
  </mc:AlternateContent>
  <xr:revisionPtr revIDLastSave="0" documentId="13_ncr:1_{5C6EDBD3-8018-4117-820B-740AE275B507}" xr6:coauthVersionLast="47" xr6:coauthVersionMax="47" xr10:uidLastSave="{00000000-0000-0000-0000-000000000000}"/>
  <bookViews>
    <workbookView xWindow="-120" yWindow="-120" windowWidth="29040" windowHeight="15720" activeTab="1" xr2:uid="{7FDE9C2A-56F2-43E9-87F3-0EBAD2D2CF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02" i="2" l="1"/>
  <c r="X101" i="2"/>
  <c r="X100" i="2"/>
  <c r="X99" i="2"/>
  <c r="X98" i="2"/>
  <c r="X96" i="2"/>
  <c r="X95" i="2"/>
  <c r="X94" i="2"/>
  <c r="X92" i="2"/>
  <c r="Z18" i="2"/>
  <c r="X17" i="2"/>
  <c r="X60" i="2"/>
  <c r="X56" i="2"/>
  <c r="X55" i="2"/>
  <c r="X54" i="2"/>
  <c r="X59" i="2" s="1"/>
  <c r="Z61" i="2" s="1"/>
  <c r="X52" i="2"/>
  <c r="X11" i="2"/>
  <c r="X13" i="2"/>
  <c r="X12" i="2"/>
  <c r="X9" i="2"/>
  <c r="D9" i="1"/>
  <c r="D8" i="1"/>
  <c r="D7" i="1"/>
  <c r="X15" i="2" l="1"/>
  <c r="X58" i="2"/>
  <c r="X16" i="2"/>
</calcChain>
</file>

<file path=xl/sharedStrings.xml><?xml version="1.0" encoding="utf-8"?>
<sst xmlns="http://schemas.openxmlformats.org/spreadsheetml/2006/main" count="76" uniqueCount="30">
  <si>
    <t>s</t>
    <phoneticPr fontId="1"/>
  </si>
  <si>
    <t>Hz</t>
    <phoneticPr fontId="1"/>
  </si>
  <si>
    <t>ns</t>
    <phoneticPr fontId="1"/>
  </si>
  <si>
    <t xml:space="preserve">W = (number of wait states specified in WAIT register) × tCK. </t>
    <phoneticPr fontId="1"/>
  </si>
  <si>
    <t>H = tCK (if an address hold cycle occurs as specified in WAIT register; otherwise H = 0).</t>
    <phoneticPr fontId="1"/>
  </si>
  <si>
    <t xml:space="preserve">HI = tCK (if an address hold cycle or bus idle cycle occurs, as specified in WAIT register; otherwise HI = 0). </t>
    <phoneticPr fontId="1"/>
  </si>
  <si>
    <t>W</t>
    <phoneticPr fontId="1"/>
  </si>
  <si>
    <t>parameter</t>
    <phoneticPr fontId="1"/>
  </si>
  <si>
    <t>HI</t>
    <phoneticPr fontId="1"/>
  </si>
  <si>
    <t>H</t>
    <phoneticPr fontId="1"/>
  </si>
  <si>
    <t>DT</t>
    <phoneticPr fontId="1"/>
  </si>
  <si>
    <t>CLKIN</t>
    <phoneticPr fontId="1"/>
  </si>
  <si>
    <t>WAIT register</t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</si>
  <si>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DAAK</t>
    </r>
    <r>
      <rPr>
        <sz val="11"/>
        <color theme="1"/>
        <rFont val="游ゴシック"/>
        <family val="2"/>
        <charset val="128"/>
        <scheme val="minor"/>
      </rPr>
      <t>(MAX)</t>
    </r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</si>
  <si>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DARL</t>
    </r>
    <r>
      <rPr>
        <sz val="11"/>
        <color theme="1"/>
        <rFont val="游ゴシック"/>
        <family val="2"/>
        <charset val="128"/>
        <scheme val="minor"/>
      </rPr>
      <t>(MIN)</t>
    </r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</si>
  <si>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RW</t>
    </r>
    <r>
      <rPr>
        <sz val="11"/>
        <color theme="1"/>
        <rFont val="游ゴシック"/>
        <family val="2"/>
        <charset val="128"/>
        <scheme val="minor"/>
      </rPr>
      <t>(MIN)</t>
    </r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</si>
  <si>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RWR</t>
    </r>
    <r>
      <rPr>
        <sz val="11"/>
        <color theme="1"/>
        <rFont val="游ゴシック"/>
        <family val="2"/>
        <charset val="128"/>
        <scheme val="minor"/>
      </rPr>
      <t>(MIN)</t>
    </r>
    <phoneticPr fontId="1"/>
  </si>
  <si>
    <t>リード</t>
    <phoneticPr fontId="1"/>
  </si>
  <si>
    <t>ライト</t>
    <phoneticPr fontId="1"/>
  </si>
  <si>
    <t>I = tCK (if a bus idle cycle occurs, as specified in WAIT register; otherwise I = 0).</t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</si>
  <si>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DAWL</t>
    </r>
    <r>
      <rPr>
        <sz val="11"/>
        <color theme="1"/>
        <rFont val="游ゴシック"/>
        <family val="2"/>
        <charset val="128"/>
        <scheme val="minor"/>
      </rPr>
      <t>(MIN)</t>
    </r>
    <phoneticPr fontId="1"/>
  </si>
  <si>
    <t>tww(MIN)</t>
    <phoneticPr fontId="1"/>
  </si>
  <si>
    <t>twwr(MIN)</t>
    <phoneticPr fontId="1"/>
  </si>
  <si>
    <t>1アクセスは上記の期間の合計となり、</t>
    <rPh sb="6" eb="8">
      <t>ジョウキ</t>
    </rPh>
    <rPh sb="9" eb="11">
      <t>キカン</t>
    </rPh>
    <rPh sb="12" eb="14">
      <t>ゴウケイ</t>
    </rPh>
    <phoneticPr fontId="1"/>
  </si>
  <si>
    <t>nsとなる</t>
    <phoneticPr fontId="1"/>
  </si>
  <si>
    <t>リードライト(同期）</t>
    <rPh sb="7" eb="9">
      <t>ドウキ</t>
    </rPh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</si>
  <si>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SACKC</t>
    </r>
    <r>
      <rPr>
        <sz val="11"/>
        <color theme="1"/>
        <rFont val="游ゴシック"/>
        <family val="2"/>
        <charset val="128"/>
        <scheme val="minor"/>
      </rPr>
      <t>(MIN)</t>
    </r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</si>
  <si>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DRDO</t>
    </r>
    <r>
      <rPr>
        <sz val="11"/>
        <color theme="1"/>
        <rFont val="游ゴシック"/>
        <family val="2"/>
        <charset val="128"/>
        <scheme val="minor"/>
      </rPr>
      <t>(MAX)</t>
    </r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</si>
  <si>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DADRO</t>
    </r>
    <r>
      <rPr>
        <sz val="11"/>
        <color theme="1"/>
        <rFont val="游ゴシック"/>
        <family val="2"/>
        <charset val="128"/>
        <scheme val="minor"/>
      </rPr>
      <t>(MAX)</t>
    </r>
    <phoneticPr fontId="1"/>
  </si>
  <si>
    <t>リードライト　スレーブ(同期）</t>
    <rPh sb="12" eb="14">
      <t>ドウキ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</si>
</sst>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25</xdr:row>
      <xdr:rowOff>0</xdr:rowOff>
    </xdr:from>
    <xdr:to>
      <xdr:col>21</xdr:col>
      <xdr:colOff>240984</xdr:colOff>
      <xdr:row>39</xdr:row>
      <xdr:rowOff>149661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EFBB3A-2EDC-672F-EB69-187CE4093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6429375"/>
          <a:ext cx="7784783" cy="34834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21</xdr:col>
      <xdr:colOff>2815</xdr:colOff>
      <xdr:row>24</xdr:row>
      <xdr:rowOff>168918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78CC27-2ABC-4AAC-36BF-DA45EF7E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462" y="483577"/>
          <a:ext cx="7570479" cy="5521882"/>
        </a:xfrm>
        <a:prstGeom prst="rect">
          <a:avLst/>
        </a:prstGeom>
      </xdr:spPr>
    </xdr:pic>
    <xdr:clientData/>
  </xdr:twoCellAnchor>
  <xdr:oneCellAnchor>
    <xdr:from>
      <xdr:col>10</xdr:col>
      <xdr:colOff>302172</xdr:colOff>
      <xdr:row>0</xdr:row>
      <xdr:rowOff>0</xdr:rowOff>
    </xdr:from>
    <xdr:ext cx="184731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AE3C272-5547-F962-14FB-8337A65583AE}"/>
            </a:ext>
          </a:extLst>
        </xdr:cNvPr>
        <xdr:cNvSpPr txBox="1"/>
      </xdr:nvSpPr>
      <xdr:spPr>
        <a:xfrm>
          <a:off x="1668517" y="3547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1</xdr:col>
      <xdr:colOff>495358</xdr:colOff>
      <xdr:row>2</xdr:row>
      <xdr:rowOff>0</xdr:rowOff>
    </xdr:from>
    <xdr:to>
      <xdr:col>8</xdr:col>
      <xdr:colOff>0</xdr:colOff>
      <xdr:row>26</xdr:row>
      <xdr:rowOff>200482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F1963CE-D905-9DA6-481C-767D734C6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2815" y="480391"/>
          <a:ext cx="4316837" cy="5995434"/>
        </a:xfrm>
        <a:prstGeom prst="rect">
          <a:avLst/>
        </a:prstGeom>
      </xdr:spPr>
    </xdr:pic>
    <xdr:clientData/>
  </xdr:twoCellAnchor>
  <xdr:oneCellAnchor>
    <xdr:from>
      <xdr:col>20</xdr:col>
      <xdr:colOff>285750</xdr:colOff>
      <xdr:row>12</xdr:row>
      <xdr:rowOff>57150</xdr:rowOff>
    </xdr:from>
    <xdr:ext cx="184731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C396FB8-B266-E164-26DF-F5E7682031E6}"/>
            </a:ext>
          </a:extLst>
        </xdr:cNvPr>
        <xdr:cNvSpPr txBox="1"/>
      </xdr:nvSpPr>
      <xdr:spPr>
        <a:xfrm>
          <a:off x="1331595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6</xdr:col>
      <xdr:colOff>619125</xdr:colOff>
      <xdr:row>8</xdr:row>
      <xdr:rowOff>47624</xdr:rowOff>
    </xdr:from>
    <xdr:ext cx="1905000" cy="50065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83B138B-B59B-9F84-C527-022AF43C4AAD}"/>
            </a:ext>
          </a:extLst>
        </xdr:cNvPr>
        <xdr:cNvSpPr txBox="1"/>
      </xdr:nvSpPr>
      <xdr:spPr>
        <a:xfrm>
          <a:off x="4733925" y="1952624"/>
          <a:ext cx="1905000" cy="500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40MHz =25ns</a:t>
          </a:r>
        </a:p>
        <a:p>
          <a:r>
            <a:rPr kumimoji="1" lang="en-US" altLang="ja-JP" sz="1100">
              <a:solidFill>
                <a:srgbClr val="FF0000"/>
              </a:solidFill>
            </a:rPr>
            <a:t>40MHz</a:t>
          </a:r>
          <a:r>
            <a:rPr kumimoji="1" lang="ja-JP" altLang="en-US" sz="1100">
              <a:solidFill>
                <a:srgbClr val="FF0000"/>
              </a:solidFill>
            </a:rPr>
            <a:t>で使う場合は</a:t>
          </a:r>
          <a:r>
            <a:rPr kumimoji="1" lang="en-US" altLang="ja-JP" sz="1100">
              <a:solidFill>
                <a:srgbClr val="FF0000"/>
              </a:solidFill>
            </a:rPr>
            <a:t>DT=0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9</xdr:col>
      <xdr:colOff>608390</xdr:colOff>
      <xdr:row>44</xdr:row>
      <xdr:rowOff>0</xdr:rowOff>
    </xdr:from>
    <xdr:to>
      <xdr:col>21</xdr:col>
      <xdr:colOff>0</xdr:colOff>
      <xdr:row>67</xdr:row>
      <xdr:rowOff>45657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50521F3-10F0-8705-F45D-3893726E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1604" y="10926536"/>
          <a:ext cx="7555896" cy="562618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66</xdr:row>
      <xdr:rowOff>217714</xdr:rowOff>
    </xdr:from>
    <xdr:to>
      <xdr:col>21</xdr:col>
      <xdr:colOff>0</xdr:colOff>
      <xdr:row>82</xdr:row>
      <xdr:rowOff>207622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10F7352-8F77-335F-4790-AA497D264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1" y="16668750"/>
          <a:ext cx="7483929" cy="3899960"/>
        </a:xfrm>
        <a:prstGeom prst="rect">
          <a:avLst/>
        </a:prstGeom>
      </xdr:spPr>
    </xdr:pic>
    <xdr:clientData/>
  </xdr:twoCellAnchor>
  <xdr:twoCellAnchor>
    <xdr:from>
      <xdr:col>10</xdr:col>
      <xdr:colOff>246529</xdr:colOff>
      <xdr:row>54</xdr:row>
      <xdr:rowOff>145676</xdr:rowOff>
    </xdr:from>
    <xdr:to>
      <xdr:col>20</xdr:col>
      <xdr:colOff>560295</xdr:colOff>
      <xdr:row>54</xdr:row>
      <xdr:rowOff>145676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7F8FFE07-FE89-BB64-23BE-FD48D3A01C89}"/>
            </a:ext>
          </a:extLst>
        </xdr:cNvPr>
        <xdr:cNvCxnSpPr/>
      </xdr:nvCxnSpPr>
      <xdr:spPr>
        <a:xfrm>
          <a:off x="7082117" y="13099676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246529</xdr:colOff>
      <xdr:row>55</xdr:row>
      <xdr:rowOff>123264</xdr:rowOff>
    </xdr:from>
    <xdr:to>
      <xdr:col>20</xdr:col>
      <xdr:colOff>560295</xdr:colOff>
      <xdr:row>55</xdr:row>
      <xdr:rowOff>123264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58D45FD2-21F5-BFB7-0D9B-C8C3EB3A2613}"/>
            </a:ext>
          </a:extLst>
        </xdr:cNvPr>
        <xdr:cNvCxnSpPr/>
      </xdr:nvCxnSpPr>
      <xdr:spPr>
        <a:xfrm>
          <a:off x="7082117" y="13312588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246529</xdr:colOff>
      <xdr:row>58</xdr:row>
      <xdr:rowOff>112059</xdr:rowOff>
    </xdr:from>
    <xdr:to>
      <xdr:col>20</xdr:col>
      <xdr:colOff>560295</xdr:colOff>
      <xdr:row>58</xdr:row>
      <xdr:rowOff>112059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A42D101B-1895-1BEE-AD0D-4787B3BA81C2}"/>
            </a:ext>
          </a:extLst>
        </xdr:cNvPr>
        <xdr:cNvCxnSpPr/>
      </xdr:nvCxnSpPr>
      <xdr:spPr>
        <a:xfrm>
          <a:off x="7082117" y="14029765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257736</xdr:colOff>
      <xdr:row>16</xdr:row>
      <xdr:rowOff>89648</xdr:rowOff>
    </xdr:from>
    <xdr:to>
      <xdr:col>20</xdr:col>
      <xdr:colOff>571502</xdr:colOff>
      <xdr:row>16</xdr:row>
      <xdr:rowOff>89648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E10A2816-EE3F-47FE-BB41-441925EE4C28}"/>
            </a:ext>
          </a:extLst>
        </xdr:cNvPr>
        <xdr:cNvCxnSpPr/>
      </xdr:nvCxnSpPr>
      <xdr:spPr>
        <a:xfrm>
          <a:off x="7093324" y="3899648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257736</xdr:colOff>
      <xdr:row>15</xdr:row>
      <xdr:rowOff>179295</xdr:rowOff>
    </xdr:from>
    <xdr:to>
      <xdr:col>20</xdr:col>
      <xdr:colOff>571502</xdr:colOff>
      <xdr:row>15</xdr:row>
      <xdr:rowOff>179295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EB62E1CD-C015-6DB7-543A-C1AA12465148}"/>
            </a:ext>
          </a:extLst>
        </xdr:cNvPr>
        <xdr:cNvCxnSpPr/>
      </xdr:nvCxnSpPr>
      <xdr:spPr>
        <a:xfrm>
          <a:off x="7093324" y="3731560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257736</xdr:colOff>
      <xdr:row>17</xdr:row>
      <xdr:rowOff>33619</xdr:rowOff>
    </xdr:from>
    <xdr:to>
      <xdr:col>20</xdr:col>
      <xdr:colOff>571502</xdr:colOff>
      <xdr:row>17</xdr:row>
      <xdr:rowOff>33619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0559F27F-0E40-2A2A-5916-38381A855BF3}"/>
            </a:ext>
          </a:extLst>
        </xdr:cNvPr>
        <xdr:cNvCxnSpPr/>
      </xdr:nvCxnSpPr>
      <xdr:spPr>
        <a:xfrm>
          <a:off x="7093324" y="4101354"/>
          <a:ext cx="7149354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643562</xdr:colOff>
      <xdr:row>110</xdr:row>
      <xdr:rowOff>0</xdr:rowOff>
    </xdr:from>
    <xdr:to>
      <xdr:col>21</xdr:col>
      <xdr:colOff>212911</xdr:colOff>
      <xdr:row>140</xdr:row>
      <xdr:rowOff>11667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70E9054-E9FE-FAB1-6AA0-02257B554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5591" y="25997647"/>
          <a:ext cx="7772055" cy="70713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88</xdr:row>
      <xdr:rowOff>186345</xdr:rowOff>
    </xdr:from>
    <xdr:to>
      <xdr:col>21</xdr:col>
      <xdr:colOff>170686</xdr:colOff>
      <xdr:row>108</xdr:row>
      <xdr:rowOff>163217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514A74D-2F50-1F56-6F73-BD5963D21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5588" y="21006874"/>
          <a:ext cx="7689833" cy="4755450"/>
        </a:xfrm>
        <a:prstGeom prst="rect">
          <a:avLst/>
        </a:prstGeom>
      </xdr:spPr>
    </xdr:pic>
    <xdr:clientData/>
  </xdr:twoCellAnchor>
  <xdr:twoCellAnchor>
    <xdr:from>
      <xdr:col>10</xdr:col>
      <xdr:colOff>107673</xdr:colOff>
      <xdr:row>94</xdr:row>
      <xdr:rowOff>157371</xdr:rowOff>
    </xdr:from>
    <xdr:to>
      <xdr:col>20</xdr:col>
      <xdr:colOff>421439</xdr:colOff>
      <xdr:row>94</xdr:row>
      <xdr:rowOff>157371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6C4966F9-5C34-4204-96E8-112A19B77016}"/>
            </a:ext>
          </a:extLst>
        </xdr:cNvPr>
        <xdr:cNvCxnSpPr/>
      </xdr:nvCxnSpPr>
      <xdr:spPr>
        <a:xfrm>
          <a:off x="6982238" y="22818588"/>
          <a:ext cx="718833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173934</xdr:colOff>
      <xdr:row>97</xdr:row>
      <xdr:rowOff>190501</xdr:rowOff>
    </xdr:from>
    <xdr:to>
      <xdr:col>20</xdr:col>
      <xdr:colOff>487700</xdr:colOff>
      <xdr:row>97</xdr:row>
      <xdr:rowOff>190501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E3049A7F-2D42-4922-A5B4-71DCB2A6D791}"/>
            </a:ext>
          </a:extLst>
        </xdr:cNvPr>
        <xdr:cNvCxnSpPr/>
      </xdr:nvCxnSpPr>
      <xdr:spPr>
        <a:xfrm>
          <a:off x="7048499" y="23572305"/>
          <a:ext cx="718833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107673</xdr:colOff>
      <xdr:row>95</xdr:row>
      <xdr:rowOff>115957</xdr:rowOff>
    </xdr:from>
    <xdr:to>
      <xdr:col>20</xdr:col>
      <xdr:colOff>421439</xdr:colOff>
      <xdr:row>95</xdr:row>
      <xdr:rowOff>115957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BB5CA10B-8074-F1A3-F348-DC79C2FF64C9}"/>
            </a:ext>
          </a:extLst>
        </xdr:cNvPr>
        <xdr:cNvCxnSpPr/>
      </xdr:nvCxnSpPr>
      <xdr:spPr>
        <a:xfrm>
          <a:off x="6982238" y="23017370"/>
          <a:ext cx="718833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182217</xdr:colOff>
      <xdr:row>99</xdr:row>
      <xdr:rowOff>223631</xdr:rowOff>
    </xdr:from>
    <xdr:to>
      <xdr:col>20</xdr:col>
      <xdr:colOff>495983</xdr:colOff>
      <xdr:row>99</xdr:row>
      <xdr:rowOff>223631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B38EE8C6-218E-17BF-797E-C1130D6423BF}"/>
            </a:ext>
          </a:extLst>
        </xdr:cNvPr>
        <xdr:cNvCxnSpPr/>
      </xdr:nvCxnSpPr>
      <xdr:spPr>
        <a:xfrm>
          <a:off x="7056782" y="24118957"/>
          <a:ext cx="718833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147</xdr:row>
      <xdr:rowOff>66261</xdr:rowOff>
    </xdr:from>
    <xdr:to>
      <xdr:col>21</xdr:col>
      <xdr:colOff>687455</xdr:colOff>
      <xdr:row>168</xdr:row>
      <xdr:rowOff>167716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13397F77-84AA-C4E5-A202-F9E69E46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74565" y="35524109"/>
          <a:ext cx="8249477" cy="514556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169</xdr:row>
      <xdr:rowOff>0</xdr:rowOff>
    </xdr:from>
    <xdr:to>
      <xdr:col>22</xdr:col>
      <xdr:colOff>222922</xdr:colOff>
      <xdr:row>187</xdr:row>
      <xdr:rowOff>233478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CCCBFD0-8F44-A94F-29A4-0CFA0353B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74565" y="40742152"/>
          <a:ext cx="8472400" cy="455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422E-494E-4DE7-9A19-79F4DD045F17}">
  <dimension ref="D7:E9"/>
  <sheetViews>
    <sheetView workbookViewId="0">
      <selection activeCell="D14" sqref="D14"/>
    </sheetView>
  </sheetViews>
  <sheetFormatPr defaultRowHeight="18.75" x14ac:dyDescent="0.4"/>
  <cols>
    <col min="4" max="4" width="11.625" bestFit="1" customWidth="1"/>
  </cols>
  <sheetData>
    <row r="7" spans="4:5" x14ac:dyDescent="0.4">
      <c r="D7">
        <f>0.15*10^-6</f>
        <v>1.4999999999999999E-7</v>
      </c>
      <c r="E7" t="s">
        <v>0</v>
      </c>
    </row>
    <row r="8" spans="4:5" x14ac:dyDescent="0.4">
      <c r="D8">
        <f>1/D7</f>
        <v>6666666.666666667</v>
      </c>
      <c r="E8" t="s">
        <v>0</v>
      </c>
    </row>
    <row r="9" spans="4:5" x14ac:dyDescent="0.4">
      <c r="D9">
        <f>D8*10^-6</f>
        <v>6.666666666666667</v>
      </c>
      <c r="E9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7D46-18FB-4EC7-8A11-762A1CC240A9}">
  <dimension ref="B1:AA147"/>
  <sheetViews>
    <sheetView tabSelected="1" topLeftCell="F38" zoomScale="115" zoomScaleNormal="115" workbookViewId="0">
      <selection activeCell="X105" sqref="X105"/>
    </sheetView>
  </sheetViews>
  <sheetFormatPr defaultRowHeight="18.75" x14ac:dyDescent="0.4"/>
  <cols>
    <col min="23" max="23" width="12.75" bestFit="1" customWidth="1"/>
  </cols>
  <sheetData>
    <row r="1" spans="2:25" s="2" customFormat="1" x14ac:dyDescent="0.4">
      <c r="B1" s="2" t="s">
        <v>17</v>
      </c>
    </row>
    <row r="3" spans="2:25" x14ac:dyDescent="0.4">
      <c r="W3" t="s">
        <v>3</v>
      </c>
    </row>
    <row r="4" spans="2:25" x14ac:dyDescent="0.4">
      <c r="W4" t="s">
        <v>5</v>
      </c>
    </row>
    <row r="5" spans="2:25" x14ac:dyDescent="0.4">
      <c r="W5" t="s">
        <v>4</v>
      </c>
    </row>
    <row r="7" spans="2:25" x14ac:dyDescent="0.4">
      <c r="W7" t="s">
        <v>7</v>
      </c>
    </row>
    <row r="8" spans="2:25" x14ac:dyDescent="0.4">
      <c r="W8" t="s">
        <v>12</v>
      </c>
      <c r="X8" s="1">
        <v>62</v>
      </c>
    </row>
    <row r="9" spans="2:25" x14ac:dyDescent="0.4">
      <c r="W9" t="s">
        <v>10</v>
      </c>
      <c r="X9" s="1">
        <f>25-25</f>
        <v>0</v>
      </c>
      <c r="Y9" t="s">
        <v>2</v>
      </c>
    </row>
    <row r="10" spans="2:25" x14ac:dyDescent="0.4">
      <c r="W10" t="s">
        <v>11</v>
      </c>
      <c r="X10" s="1">
        <v>25</v>
      </c>
      <c r="Y10" t="s">
        <v>2</v>
      </c>
    </row>
    <row r="11" spans="2:25" x14ac:dyDescent="0.4">
      <c r="W11" t="s">
        <v>6</v>
      </c>
      <c r="X11" s="1">
        <f>X10*X8</f>
        <v>1550</v>
      </c>
      <c r="Y11" t="s">
        <v>2</v>
      </c>
    </row>
    <row r="12" spans="2:25" x14ac:dyDescent="0.4">
      <c r="W12" t="s">
        <v>8</v>
      </c>
      <c r="X12" s="1">
        <f>X10</f>
        <v>25</v>
      </c>
      <c r="Y12" t="s">
        <v>2</v>
      </c>
    </row>
    <row r="13" spans="2:25" x14ac:dyDescent="0.4">
      <c r="W13" t="s">
        <v>9</v>
      </c>
      <c r="X13" s="1">
        <f>X10</f>
        <v>25</v>
      </c>
      <c r="Y13" t="s">
        <v>2</v>
      </c>
    </row>
    <row r="15" spans="2:25" ht="20.25" x14ac:dyDescent="0.4">
      <c r="W15" t="s">
        <v>14</v>
      </c>
      <c r="X15" s="1">
        <f>2+3*X9/8</f>
        <v>2</v>
      </c>
      <c r="Y15" t="s">
        <v>2</v>
      </c>
    </row>
    <row r="16" spans="2:25" ht="20.25" x14ac:dyDescent="0.4">
      <c r="W16" t="s">
        <v>15</v>
      </c>
      <c r="X16" s="1">
        <f>12.5+5*X9/8+X11</f>
        <v>1562.5</v>
      </c>
      <c r="Y16" t="s">
        <v>2</v>
      </c>
    </row>
    <row r="17" spans="23:27" ht="20.25" x14ac:dyDescent="0.4">
      <c r="W17" t="s">
        <v>16</v>
      </c>
      <c r="X17" s="1">
        <f>8+3*X9/8+X12</f>
        <v>33</v>
      </c>
      <c r="Y17" t="s">
        <v>2</v>
      </c>
    </row>
    <row r="18" spans="23:27" x14ac:dyDescent="0.4">
      <c r="W18" t="s">
        <v>23</v>
      </c>
      <c r="Z18" s="1">
        <f>SUM(X15:X17)</f>
        <v>1597.5</v>
      </c>
      <c r="AA18" t="s">
        <v>24</v>
      </c>
    </row>
    <row r="43" spans="2:23" s="2" customFormat="1" x14ac:dyDescent="0.4">
      <c r="B43" s="2" t="s">
        <v>18</v>
      </c>
    </row>
    <row r="45" spans="2:23" x14ac:dyDescent="0.4">
      <c r="W45" t="s">
        <v>3</v>
      </c>
    </row>
    <row r="46" spans="2:23" x14ac:dyDescent="0.4">
      <c r="W46" t="s">
        <v>5</v>
      </c>
    </row>
    <row r="47" spans="2:23" x14ac:dyDescent="0.4">
      <c r="W47" t="s">
        <v>4</v>
      </c>
    </row>
    <row r="48" spans="2:23" x14ac:dyDescent="0.4">
      <c r="W48" t="s">
        <v>19</v>
      </c>
    </row>
    <row r="50" spans="23:27" x14ac:dyDescent="0.4">
      <c r="W50" t="s">
        <v>7</v>
      </c>
    </row>
    <row r="51" spans="23:27" x14ac:dyDescent="0.4">
      <c r="W51" t="s">
        <v>12</v>
      </c>
      <c r="X51" s="1">
        <v>62</v>
      </c>
    </row>
    <row r="52" spans="23:27" x14ac:dyDescent="0.4">
      <c r="W52" t="s">
        <v>10</v>
      </c>
      <c r="X52" s="1">
        <f>25-25</f>
        <v>0</v>
      </c>
      <c r="Y52" t="s">
        <v>2</v>
      </c>
    </row>
    <row r="53" spans="23:27" x14ac:dyDescent="0.4">
      <c r="W53" t="s">
        <v>11</v>
      </c>
      <c r="X53" s="1">
        <v>25</v>
      </c>
      <c r="Y53" t="s">
        <v>2</v>
      </c>
    </row>
    <row r="54" spans="23:27" x14ac:dyDescent="0.4">
      <c r="W54" t="s">
        <v>6</v>
      </c>
      <c r="X54" s="1">
        <f>X53*X51</f>
        <v>1550</v>
      </c>
      <c r="Y54" t="s">
        <v>2</v>
      </c>
    </row>
    <row r="55" spans="23:27" x14ac:dyDescent="0.4">
      <c r="W55" t="s">
        <v>8</v>
      </c>
      <c r="X55" s="1">
        <f>X53</f>
        <v>25</v>
      </c>
      <c r="Y55" t="s">
        <v>2</v>
      </c>
    </row>
    <row r="56" spans="23:27" x14ac:dyDescent="0.4">
      <c r="W56" t="s">
        <v>9</v>
      </c>
      <c r="X56" s="1">
        <f>X53</f>
        <v>25</v>
      </c>
      <c r="Y56" t="s">
        <v>2</v>
      </c>
    </row>
    <row r="58" spans="23:27" ht="20.25" x14ac:dyDescent="0.4">
      <c r="W58" t="s">
        <v>20</v>
      </c>
      <c r="X58" s="1">
        <f>3+3*X52/8</f>
        <v>3</v>
      </c>
      <c r="Y58" t="s">
        <v>2</v>
      </c>
    </row>
    <row r="59" spans="23:27" ht="20.25" x14ac:dyDescent="0.4">
      <c r="W59" t="s">
        <v>21</v>
      </c>
      <c r="X59" s="1">
        <f>12+9*X52/16+X54</f>
        <v>1562</v>
      </c>
      <c r="Y59" t="s">
        <v>2</v>
      </c>
    </row>
    <row r="60" spans="23:27" x14ac:dyDescent="0.4">
      <c r="W60" t="s">
        <v>22</v>
      </c>
      <c r="X60" s="1">
        <f>8+7*X52/16+X56</f>
        <v>33</v>
      </c>
      <c r="Y60" t="s">
        <v>2</v>
      </c>
    </row>
    <row r="61" spans="23:27" x14ac:dyDescent="0.4">
      <c r="W61" t="s">
        <v>23</v>
      </c>
      <c r="Z61" s="1">
        <f>SUM(X58:X60)</f>
        <v>1598</v>
      </c>
      <c r="AA61" t="s">
        <v>24</v>
      </c>
    </row>
    <row r="88" spans="2:25" s="2" customFormat="1" x14ac:dyDescent="0.4">
      <c r="B88" s="2" t="s">
        <v>25</v>
      </c>
    </row>
    <row r="90" spans="2:25" x14ac:dyDescent="0.4">
      <c r="W90" t="s">
        <v>7</v>
      </c>
    </row>
    <row r="91" spans="2:25" x14ac:dyDescent="0.4">
      <c r="W91" t="s">
        <v>12</v>
      </c>
      <c r="X91" s="1">
        <v>62</v>
      </c>
    </row>
    <row r="92" spans="2:25" x14ac:dyDescent="0.4">
      <c r="W92" t="s">
        <v>10</v>
      </c>
      <c r="X92" s="1">
        <f>25-25</f>
        <v>0</v>
      </c>
      <c r="Y92" t="s">
        <v>2</v>
      </c>
    </row>
    <row r="93" spans="2:25" x14ac:dyDescent="0.4">
      <c r="W93" t="s">
        <v>11</v>
      </c>
      <c r="X93" s="1">
        <v>25</v>
      </c>
      <c r="Y93" t="s">
        <v>2</v>
      </c>
    </row>
    <row r="94" spans="2:25" x14ac:dyDescent="0.4">
      <c r="W94" t="s">
        <v>6</v>
      </c>
      <c r="X94" s="1">
        <f>X93*X91</f>
        <v>1550</v>
      </c>
      <c r="Y94" t="s">
        <v>2</v>
      </c>
    </row>
    <row r="95" spans="2:25" x14ac:dyDescent="0.4">
      <c r="W95" t="s">
        <v>8</v>
      </c>
      <c r="X95" s="1">
        <f>X93</f>
        <v>25</v>
      </c>
      <c r="Y95" t="s">
        <v>2</v>
      </c>
    </row>
    <row r="96" spans="2:25" x14ac:dyDescent="0.4">
      <c r="W96" t="s">
        <v>9</v>
      </c>
      <c r="X96" s="1">
        <f>X93</f>
        <v>25</v>
      </c>
      <c r="Y96" t="s">
        <v>2</v>
      </c>
    </row>
    <row r="98" spans="23:27" ht="20.25" x14ac:dyDescent="0.4">
      <c r="W98" t="s">
        <v>13</v>
      </c>
      <c r="X98" s="1">
        <f>14+7*X92/8+X94</f>
        <v>1564</v>
      </c>
      <c r="Y98" t="s">
        <v>2</v>
      </c>
    </row>
    <row r="99" spans="23:27" ht="20.25" x14ac:dyDescent="0.4">
      <c r="W99" t="s">
        <v>26</v>
      </c>
      <c r="X99" s="1">
        <f>6.5+X92/4</f>
        <v>6.5</v>
      </c>
      <c r="Y99" t="s">
        <v>2</v>
      </c>
    </row>
    <row r="100" spans="23:27" ht="20.25" x14ac:dyDescent="0.4">
      <c r="W100" t="s">
        <v>28</v>
      </c>
      <c r="X100" s="1">
        <f>7-X92/8</f>
        <v>7</v>
      </c>
      <c r="Y100" t="s">
        <v>2</v>
      </c>
    </row>
    <row r="101" spans="23:27" ht="20.25" x14ac:dyDescent="0.4">
      <c r="W101" t="s">
        <v>27</v>
      </c>
      <c r="X101" s="1">
        <f>4-X92/8</f>
        <v>4</v>
      </c>
      <c r="Y101" t="s">
        <v>2</v>
      </c>
    </row>
    <row r="102" spans="23:27" x14ac:dyDescent="0.4">
      <c r="W102" t="s">
        <v>23</v>
      </c>
      <c r="Z102" s="1">
        <f>SUM(X98:X101)</f>
        <v>1581.5</v>
      </c>
      <c r="AA102" t="s">
        <v>24</v>
      </c>
    </row>
    <row r="147" spans="2:2" s="2" customFormat="1" x14ac:dyDescent="0.4">
      <c r="B147" s="2" t="s">
        <v>29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佳奈 甲斐</dc:creator>
  <cp:lastModifiedBy>佳奈 甲斐</cp:lastModifiedBy>
  <dcterms:created xsi:type="dcterms:W3CDTF">2025-11-03T06:21:33Z</dcterms:created>
  <dcterms:modified xsi:type="dcterms:W3CDTF">2025-11-03T10:14:24Z</dcterms:modified>
</cp:coreProperties>
</file>