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<sst xmlns="http://schemas.openxmlformats.org/spreadsheetml/2006/main" count="36" uniqueCount="34">
  <si>
    <t>X</t>
  </si>
  <si>
    <t>(x-mean)</t>
  </si>
  <si>
    <t>(x-mean)**2</t>
  </si>
  <si>
    <t>Y</t>
  </si>
  <si>
    <t>(y-mean)</t>
  </si>
  <si>
    <t>(y-mean)**2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</si>
  <si>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</si>
  <si>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</si>
  <si>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</si>
  <si>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</si>
  <si>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</si>
  <si>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</si>
  <si>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</si>
  <si>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</si>
  <si>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</si>
  <si>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t>0 cikiyor</t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</si>
  <si>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</si>
  <si>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</si>
  <si>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</si>
  <si>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</si>
  <si>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</si>
  <si>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</si>
  <si>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</si>
  <si>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</si>
  <si>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</si>
  <si>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</si>
  <si>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</si>
  <si>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</si>
  <si>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t>Sample or population, both will be accepted</t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</si>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</sst>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rgb="FF000000"/>
      <name val="Arial"/>
      <scheme val="minor"/>
    </font>
    <font>
      <b/>
      <sz val="12.0"/>
      <color rgb="FFFF0000"/>
      <name val="Arial"/>
      <scheme val="minor"/>
    </font>
    <font>
      <b/>
      <i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readingOrder="0"/>
    </xf>
    <xf borderId="1" fillId="3" fontId="1" numFmtId="0" xfId="0" applyAlignment="1" applyBorder="1" applyFont="1">
      <alignment horizontal="right" readingOrder="0"/>
    </xf>
    <xf borderId="2" fillId="4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2" xfId="0" applyAlignment="1" applyBorder="1" applyFill="1" applyFont="1" applyNumberFormat="1">
      <alignment readingOrder="0"/>
    </xf>
    <xf borderId="1" fillId="6" fontId="4" numFmtId="0" xfId="0" applyAlignment="1" applyBorder="1" applyFont="1">
      <alignment readingOrder="0"/>
    </xf>
    <xf borderId="0" fillId="6" fontId="5" numFmtId="2" xfId="0" applyFont="1" applyNumberFormat="1"/>
    <xf borderId="0" fillId="6" fontId="5" numFmtId="0" xfId="0" applyFont="1"/>
    <xf borderId="0" fillId="0" fontId="5" numFmtId="4" xfId="0" applyAlignment="1" applyFont="1" applyNumberFormat="1">
      <alignment readingOrder="0"/>
    </xf>
    <xf borderId="0" fillId="0" fontId="5" numFmtId="11" xfId="0" applyFont="1" applyNumberFormat="1"/>
    <xf borderId="0" fillId="0" fontId="6" numFmtId="0" xfId="0" applyAlignment="1" applyFont="1">
      <alignment horizontal="center" readingOrder="0" shrinkToFit="0" vertical="center" wrapText="1"/>
    </xf>
    <xf borderId="3" fillId="4" fontId="2" numFmtId="0" xfId="0" applyAlignment="1" applyBorder="1" applyFont="1">
      <alignment readingOrder="0"/>
    </xf>
    <xf borderId="4" fillId="5" fontId="5" numFmtId="0" xfId="0" applyBorder="1" applyFont="1"/>
    <xf borderId="4" fillId="5" fontId="5" numFmtId="2" xfId="0" applyBorder="1" applyFont="1" applyNumberFormat="1"/>
    <xf borderId="3" fillId="5" fontId="5" numFmtId="0" xfId="0" applyBorder="1" applyFont="1"/>
    <xf borderId="5" fillId="4" fontId="2" numFmtId="0" xfId="0" applyAlignment="1" applyBorder="1" applyFont="1">
      <alignment readingOrder="0"/>
    </xf>
    <xf borderId="5" fillId="5" fontId="5" numFmtId="2" xfId="0" applyBorder="1" applyFont="1" applyNumberFormat="1"/>
    <xf borderId="6" fillId="4" fontId="2" numFmtId="0" xfId="0" applyAlignment="1" applyBorder="1" applyFont="1">
      <alignment readingOrder="0"/>
    </xf>
    <xf borderId="7" fillId="5" fontId="5" numFmtId="2" xfId="0" applyBorder="1" applyFont="1" applyNumberFormat="1"/>
    <xf borderId="8" fillId="4" fontId="2" numFmtId="0" xfId="0" applyAlignment="1" applyBorder="1" applyFont="1">
      <alignment readingOrder="0"/>
    </xf>
    <xf borderId="9" fillId="7" fontId="5" numFmtId="0" xfId="0" applyBorder="1" applyFill="1" applyFont="1"/>
    <xf borderId="0" fillId="0" fontId="5" numFmtId="0" xfId="0" applyAlignment="1" applyFont="1">
      <alignment readingOrder="0"/>
    </xf>
    <xf borderId="10" fillId="4" fontId="2" numFmtId="0" xfId="0" applyAlignment="1" applyBorder="1" applyFont="1">
      <alignment readingOrder="0"/>
    </xf>
    <xf borderId="11" fillId="5" fontId="5" numFmtId="2" xfId="0" applyBorder="1" applyFont="1" applyNumberFormat="1"/>
    <xf borderId="12" fillId="4" fontId="2" numFmtId="0" xfId="0" applyAlignment="1" applyBorder="1" applyFont="1">
      <alignment readingOrder="0"/>
    </xf>
    <xf borderId="13" fillId="7" fontId="5" numFmtId="2" xfId="0" applyBorder="1" applyFont="1" applyNumberFormat="1"/>
    <xf borderId="4" fillId="4" fontId="2" numFmtId="0" xfId="0" applyAlignment="1" applyBorder="1" applyFont="1">
      <alignment readingOrder="0"/>
    </xf>
    <xf borderId="9" fillId="7" fontId="5" numFmtId="2" xfId="0" applyBorder="1" applyFont="1" applyNumberFormat="1"/>
    <xf borderId="5" fillId="5" fontId="5" numFmtId="0" xfId="0" applyBorder="1" applyFont="1"/>
    <xf borderId="14" fillId="5" fontId="5" numFmtId="2" xfId="0" applyBorder="1" applyFont="1" applyNumberFormat="1"/>
    <xf borderId="9" fillId="5" fontId="5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'Statistical Measures'!$B$1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Measures'!$E$2:$E$13</c:f>
            </c:numRef>
          </c:xVal>
          <c:yVal>
            <c:numRef>
              <c:f>'Statistical Measures'!$B$2:$B$13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078891"/>
        <c:axId val="1534640722"/>
      </c:scatterChart>
      <c:valAx>
        <c:axId val="1503078891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640722"/>
      </c:valAx>
      <c:valAx>
        <c:axId val="1534640722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078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1</xdr:row>
      <xdr:rowOff>76200</xdr:rowOff>
    </xdr:from>
    <xdr:ext cx="5133975" cy="3171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12.0"/>
    <col customWidth="1" min="3" max="4" width="14.63"/>
    <col customWidth="1" min="5" max="5" width="12.0"/>
    <col customWidth="1" min="6" max="7" width="15.5"/>
    <col customWidth="1" min="9" max="9" width="32.0"/>
  </cols>
  <sheetData>
    <row r="1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3" t="s">
        <v>5</v>
      </c>
      <c r="I1" s="5" t="s">
        <v>6</v>
      </c>
      <c r="J1" s="6" t="s">
        <v>7</v>
      </c>
    </row>
    <row r="2">
      <c r="B2" s="7">
        <v>12.0</v>
      </c>
      <c r="C2" s="8">
        <f>B2-B19</f>
        <v>-1.75</v>
      </c>
      <c r="D2" s="8">
        <f>POWER((B2-B19),2)</f>
        <v>3.0625</v>
      </c>
      <c r="E2" s="9">
        <v>77.0</v>
      </c>
      <c r="F2" s="10">
        <f>E2-E18</f>
        <v>18.91666667</v>
      </c>
      <c r="G2" s="11">
        <f>POWER((E2-E19),2)</f>
        <v>357.8402778</v>
      </c>
      <c r="O2" s="12"/>
      <c r="P2" s="13"/>
    </row>
    <row r="3">
      <c r="B3" s="7">
        <v>16.0</v>
      </c>
      <c r="C3" s="8">
        <f>B3-B19</f>
        <v>2.25</v>
      </c>
      <c r="D3" s="8">
        <f>POWER((B3-B19),2)</f>
        <v>5.0625</v>
      </c>
      <c r="E3" s="9">
        <v>64.0</v>
      </c>
      <c r="F3" s="10">
        <f>E3-E18</f>
        <v>5.916666667</v>
      </c>
      <c r="G3" s="11">
        <f>POWER((E3-E19),2)</f>
        <v>35.00694444</v>
      </c>
      <c r="O3" s="12"/>
    </row>
    <row r="4">
      <c r="B4" s="7">
        <v>18.0</v>
      </c>
      <c r="C4" s="8">
        <f>B4-B19</f>
        <v>4.25</v>
      </c>
      <c r="D4" s="8">
        <f>POWER((B4-B19),2)</f>
        <v>18.0625</v>
      </c>
      <c r="E4" s="9">
        <v>53.0</v>
      </c>
      <c r="F4" s="10">
        <f>E4-E18</f>
        <v>-5.083333333</v>
      </c>
      <c r="G4" s="11">
        <f>POWER((E4-E19),2)</f>
        <v>25.84027778</v>
      </c>
    </row>
    <row r="5">
      <c r="B5" s="7">
        <v>20.0</v>
      </c>
      <c r="C5" s="8">
        <f>B5-B19</f>
        <v>6.25</v>
      </c>
      <c r="D5" s="8">
        <f>POWER((B5-B19),2)</f>
        <v>39.0625</v>
      </c>
      <c r="E5" s="9">
        <v>21.0</v>
      </c>
      <c r="F5" s="10">
        <f>E5-E18</f>
        <v>-37.08333333</v>
      </c>
      <c r="G5" s="11">
        <f>POWER((E5-E19),2)</f>
        <v>1375.173611</v>
      </c>
    </row>
    <row r="6">
      <c r="B6" s="7">
        <v>19.0</v>
      </c>
      <c r="C6" s="8">
        <f>B6-B19</f>
        <v>5.25</v>
      </c>
      <c r="D6" s="8">
        <f>POWER((B6-B19),2)</f>
        <v>27.5625</v>
      </c>
      <c r="E6" s="9">
        <v>84.0</v>
      </c>
      <c r="F6" s="10">
        <f>E6-E18</f>
        <v>25.91666667</v>
      </c>
      <c r="G6" s="11">
        <f>POWER((E6-E19),2)</f>
        <v>671.6736111</v>
      </c>
    </row>
    <row r="7">
      <c r="B7" s="7">
        <v>7.0</v>
      </c>
      <c r="C7" s="8">
        <f>B7-B19</f>
        <v>-6.75</v>
      </c>
      <c r="D7" s="8">
        <f>POWER((B7-B19),2)</f>
        <v>45.5625</v>
      </c>
      <c r="E7" s="9">
        <v>90.0</v>
      </c>
      <c r="F7" s="10">
        <f>E7-E18</f>
        <v>31.91666667</v>
      </c>
      <c r="G7" s="11">
        <f>POWER((E7-E19),2)</f>
        <v>1018.673611</v>
      </c>
    </row>
    <row r="8">
      <c r="A8" s="14"/>
      <c r="B8" s="7">
        <v>15.0</v>
      </c>
      <c r="C8" s="8">
        <f>B8-B19</f>
        <v>1.25</v>
      </c>
      <c r="D8" s="8">
        <f>POWER((B8-B19),2)</f>
        <v>1.5625</v>
      </c>
      <c r="E8" s="9">
        <v>26.0</v>
      </c>
      <c r="F8" s="10">
        <f>E8-E18</f>
        <v>-32.08333333</v>
      </c>
      <c r="G8" s="11">
        <f>POWER((E8-E19),2)</f>
        <v>1029.340278</v>
      </c>
    </row>
    <row r="9">
      <c r="A9" s="14"/>
      <c r="B9" s="7">
        <v>16.0</v>
      </c>
      <c r="C9" s="8">
        <f>B9-B19</f>
        <v>2.25</v>
      </c>
      <c r="D9" s="8">
        <f>POWER((B9-B19),2)</f>
        <v>5.0625</v>
      </c>
      <c r="E9" s="9">
        <v>46.0</v>
      </c>
      <c r="F9" s="10">
        <f>E9-E18</f>
        <v>-12.08333333</v>
      </c>
      <c r="G9" s="11">
        <f>POWER((E9-E19),2)</f>
        <v>146.0069444</v>
      </c>
    </row>
    <row r="10">
      <c r="B10" s="7">
        <v>12.0</v>
      </c>
      <c r="C10" s="8">
        <f>B10-B19</f>
        <v>-1.75</v>
      </c>
      <c r="D10" s="8">
        <f>POWER((B10-B19),2)</f>
        <v>3.0625</v>
      </c>
      <c r="E10" s="9">
        <v>33.0</v>
      </c>
      <c r="F10" s="10">
        <f>E10-E18</f>
        <v>-25.08333333</v>
      </c>
      <c r="G10" s="11">
        <f>POWER((E10-E19),2)</f>
        <v>629.1736111</v>
      </c>
    </row>
    <row r="11">
      <c r="A11" s="14" t="s">
        <v>8</v>
      </c>
      <c r="B11" s="7">
        <v>10.0</v>
      </c>
      <c r="C11" s="8">
        <f>B11-B19</f>
        <v>-3.75</v>
      </c>
      <c r="D11" s="8">
        <f>POWER((B11-B19),2)</f>
        <v>14.0625</v>
      </c>
      <c r="E11" s="9">
        <v>85.0</v>
      </c>
      <c r="F11" s="10">
        <f>E11-E18</f>
        <v>26.91666667</v>
      </c>
      <c r="G11" s="11">
        <f>POWER((E11-E19),2)</f>
        <v>724.5069444</v>
      </c>
    </row>
    <row r="12">
      <c r="B12" s="7">
        <v>9.0</v>
      </c>
      <c r="C12" s="8">
        <f>B12-B19</f>
        <v>-4.75</v>
      </c>
      <c r="D12" s="8">
        <f>POWER((B12-B19),2)</f>
        <v>22.5625</v>
      </c>
      <c r="E12" s="9">
        <v>72.0</v>
      </c>
      <c r="F12" s="10">
        <f>E12-E18</f>
        <v>13.91666667</v>
      </c>
      <c r="G12" s="11">
        <f>POWER((E12-E19),2)</f>
        <v>193.6736111</v>
      </c>
    </row>
    <row r="13">
      <c r="B13" s="7">
        <v>11.0</v>
      </c>
      <c r="C13" s="8">
        <f>B13-B19</f>
        <v>-2.75</v>
      </c>
      <c r="D13" s="8">
        <f>POWER((B13-B19),2)</f>
        <v>7.5625</v>
      </c>
      <c r="E13" s="9">
        <v>46.0</v>
      </c>
      <c r="F13" s="10">
        <f>E13-E18</f>
        <v>-12.08333333</v>
      </c>
      <c r="G13" s="11">
        <f>POWER((E13-E19),2)</f>
        <v>146.0069444</v>
      </c>
    </row>
    <row r="14">
      <c r="A14" s="15" t="s">
        <v>9</v>
      </c>
      <c r="B14" s="16">
        <f>Count(B2:B13)</f>
        <v>12</v>
      </c>
      <c r="C14" s="16"/>
      <c r="D14" s="16"/>
      <c r="E14" s="16">
        <f>Count(E2:E13)</f>
        <v>12</v>
      </c>
    </row>
    <row r="15">
      <c r="A15" s="15" t="s">
        <v>10</v>
      </c>
      <c r="B15" s="16">
        <f t="shared" ref="B15:G15" si="1">SUM(B2:B13)</f>
        <v>165</v>
      </c>
      <c r="C15" s="17">
        <f t="shared" si="1"/>
        <v>0</v>
      </c>
      <c r="D15" s="17">
        <f t="shared" si="1"/>
        <v>192.25</v>
      </c>
      <c r="E15" s="16">
        <f t="shared" si="1"/>
        <v>697</v>
      </c>
      <c r="F15" s="17">
        <f t="shared" si="1"/>
        <v>0</v>
      </c>
      <c r="G15" s="16">
        <f t="shared" si="1"/>
        <v>6352.916667</v>
      </c>
    </row>
    <row r="16">
      <c r="A16" s="15" t="s">
        <v>11</v>
      </c>
      <c r="B16" s="18">
        <f>MODE(B2:B13)</f>
        <v>12</v>
      </c>
      <c r="C16" s="18"/>
      <c r="D16" s="18"/>
      <c r="E16" s="18">
        <f>MODE(E2:E13)</f>
        <v>46</v>
      </c>
    </row>
    <row r="17">
      <c r="A17" s="19" t="s">
        <v>12</v>
      </c>
      <c r="B17" s="20">
        <f>MEDIAN(B2:B13)</f>
        <v>13.5</v>
      </c>
      <c r="C17" s="20"/>
      <c r="D17" s="20"/>
      <c r="E17" s="20">
        <f>MEDIAN(E2:E13)</f>
        <v>58.5</v>
      </c>
    </row>
    <row r="18">
      <c r="A18" s="21" t="s">
        <v>13</v>
      </c>
      <c r="B18" s="22">
        <f>B15/B14</f>
        <v>13.75</v>
      </c>
      <c r="C18" s="22"/>
      <c r="D18" s="22"/>
      <c r="E18" s="22">
        <f>E15/E14</f>
        <v>58.08333333</v>
      </c>
      <c r="I18" s="23" t="s">
        <v>14</v>
      </c>
      <c r="J18" s="24"/>
      <c r="K18" s="25" t="s">
        <v>15</v>
      </c>
    </row>
    <row r="19">
      <c r="A19" s="26" t="s">
        <v>16</v>
      </c>
      <c r="B19" s="27">
        <f>AVERAGE(B2:B13)</f>
        <v>13.75</v>
      </c>
      <c r="C19" s="27"/>
      <c r="D19" s="27"/>
      <c r="E19" s="27">
        <f>AVERAGE(E2:E13)</f>
        <v>58.08333333</v>
      </c>
      <c r="I19" s="28" t="s">
        <v>17</v>
      </c>
      <c r="J19" s="29">
        <f>COVAR(B2:B13,E2:E13)</f>
        <v>-42.47916667</v>
      </c>
    </row>
    <row r="20">
      <c r="A20" s="30" t="s">
        <v>18</v>
      </c>
      <c r="B20" s="16">
        <f>MIN(B2:B13)</f>
        <v>7</v>
      </c>
      <c r="C20" s="16"/>
      <c r="D20" s="16"/>
      <c r="E20" s="16">
        <f>MIN(E2:E13)</f>
        <v>21</v>
      </c>
      <c r="I20" s="23" t="s">
        <v>19</v>
      </c>
      <c r="J20" s="31"/>
      <c r="K20" s="25" t="s">
        <v>15</v>
      </c>
    </row>
    <row r="21">
      <c r="A21" s="15" t="s">
        <v>20</v>
      </c>
      <c r="B21" s="18">
        <f>MAX(B2:B13)</f>
        <v>20</v>
      </c>
      <c r="C21" s="18"/>
      <c r="D21" s="18"/>
      <c r="E21" s="18">
        <f>MAX(E2:E13)</f>
        <v>90</v>
      </c>
      <c r="I21" s="28" t="s">
        <v>21</v>
      </c>
      <c r="J21" s="29">
        <f>CORREL(B2:B13,E2:E13)</f>
        <v>-0.4612511701</v>
      </c>
    </row>
    <row r="22">
      <c r="A22" s="15" t="s">
        <v>22</v>
      </c>
      <c r="B22" s="18">
        <f>B5-B7</f>
        <v>13</v>
      </c>
      <c r="C22" s="18"/>
      <c r="D22" s="18"/>
      <c r="E22" s="18">
        <f>E7-E5</f>
        <v>69</v>
      </c>
    </row>
    <row r="23">
      <c r="A23" s="15" t="s">
        <v>23</v>
      </c>
      <c r="B23" s="18">
        <f>QUARTILE(B2:B13,1)</f>
        <v>10.75</v>
      </c>
      <c r="C23" s="18"/>
      <c r="D23" s="18"/>
      <c r="E23" s="18">
        <f>QUARTILE(E2:E13,1)</f>
        <v>42.75</v>
      </c>
    </row>
    <row r="24">
      <c r="A24" s="15" t="s">
        <v>24</v>
      </c>
      <c r="B24" s="18">
        <f>QUARTILE(B2:B13,2)</f>
        <v>13.5</v>
      </c>
      <c r="C24" s="18"/>
      <c r="D24" s="18"/>
      <c r="E24" s="18">
        <f>QUARTILE(E2:E13,2)</f>
        <v>58.5</v>
      </c>
    </row>
    <row r="25">
      <c r="A25" s="15" t="s">
        <v>25</v>
      </c>
      <c r="B25" s="18">
        <f>QUARTILE(B2:B13,3)</f>
        <v>16.5</v>
      </c>
      <c r="C25" s="18"/>
      <c r="D25" s="18"/>
      <c r="E25" s="18">
        <f>QUARTILE(E2:E13,3)</f>
        <v>78.75</v>
      </c>
    </row>
    <row r="26">
      <c r="A26" s="19" t="s">
        <v>26</v>
      </c>
      <c r="B26" s="32">
        <f>B25-B23</f>
        <v>5.75</v>
      </c>
      <c r="C26" s="32"/>
      <c r="D26" s="32"/>
      <c r="E26" s="32">
        <f>E25-E23</f>
        <v>36</v>
      </c>
    </row>
    <row r="27">
      <c r="A27" s="21" t="s">
        <v>27</v>
      </c>
      <c r="B27" s="22">
        <f>D15/(B14-1)</f>
        <v>17.47727273</v>
      </c>
      <c r="C27" s="33"/>
      <c r="D27" s="33"/>
      <c r="E27" s="34">
        <f>G15/(E14-1)</f>
        <v>577.5378788</v>
      </c>
      <c r="F27" s="6" t="s">
        <v>28</v>
      </c>
      <c r="G27" s="6"/>
    </row>
    <row r="28">
      <c r="A28" s="26" t="s">
        <v>29</v>
      </c>
      <c r="B28" s="27">
        <f>VAR(B2:B13)</f>
        <v>17.47727273</v>
      </c>
      <c r="C28" s="27"/>
      <c r="D28" s="27"/>
      <c r="E28" s="27">
        <f>VAR(E2:E13)</f>
        <v>577.5378788</v>
      </c>
    </row>
    <row r="29">
      <c r="A29" s="21" t="s">
        <v>30</v>
      </c>
      <c r="B29" s="22">
        <f>SQRT(B27)</f>
        <v>4.180582821</v>
      </c>
      <c r="C29" s="33"/>
      <c r="D29" s="33"/>
      <c r="E29" s="34">
        <f>SQRT(E27)</f>
        <v>24.03201778</v>
      </c>
      <c r="F29" s="6" t="s">
        <v>28</v>
      </c>
      <c r="G29" s="6"/>
    </row>
    <row r="30">
      <c r="A30" s="26" t="s">
        <v>31</v>
      </c>
      <c r="B30" s="27">
        <f>STDEV(B2:B13)</f>
        <v>4.180582821</v>
      </c>
      <c r="C30" s="27"/>
      <c r="D30" s="27"/>
      <c r="E30" s="27">
        <f>STDEV(E2:E13)</f>
        <v>24.03201778</v>
      </c>
    </row>
    <row r="31">
      <c r="A31" s="15" t="s">
        <v>32</v>
      </c>
      <c r="B31" s="18">
        <f>SKEW(B2:B13)</f>
        <v>-0.01287766638</v>
      </c>
      <c r="C31" s="18"/>
      <c r="D31" s="18"/>
      <c r="E31" s="18">
        <f>SKEW(E2:E13)</f>
        <v>-0.191540125</v>
      </c>
    </row>
    <row r="32">
      <c r="A32" s="15" t="s">
        <v>33</v>
      </c>
      <c r="B32" s="18">
        <f>KURT(B2:B13)</f>
        <v>-1.183534705</v>
      </c>
      <c r="C32" s="18"/>
      <c r="D32" s="18"/>
      <c r="E32" s="18">
        <f>KURT(E2:E13)</f>
        <v>-1.401790616</v>
      </c>
    </row>
  </sheetData>
  <mergeCells count="1">
    <mergeCell ref="A11:A13"/>
  </mergeCells>
  <drawing r:id="rId1"/>
</worksheet>
</file>