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adhika\Documents\Excel_Datawhiz\"/>
    </mc:Choice>
  </mc:AlternateContent>
  <bookViews>
    <workbookView xWindow="-108" yWindow="-108" windowWidth="19416" windowHeight="10416" firstSheet="7" activeTab="11"/>
  </bookViews>
  <sheets>
    <sheet name="Ex 1 Math Fn" sheetId="2" r:id="rId1"/>
    <sheet name="Ex 2 Mulip Table" sheetId="3" r:id="rId2"/>
    <sheet name="Ex 3 Conditional Format" sheetId="4" r:id="rId3"/>
    <sheet name="EX4 Conditional Count" sheetId="5" r:id="rId4"/>
    <sheet name="Ex 5.1 Text to Column" sheetId="6" r:id="rId5"/>
    <sheet name="Ex5.2 Use Any Method" sheetId="7" r:id="rId6"/>
    <sheet name="Ex 6.1 - Lookup" sheetId="8" r:id="rId7"/>
    <sheet name="Ex 6.2 - Lookup" sheetId="9" r:id="rId8"/>
    <sheet name="Ex 6.3 Index Match" sheetId="10" r:id="rId9"/>
    <sheet name="Ex 7.1 - Count,Countif,ifs" sheetId="11" r:id="rId10"/>
    <sheet name="Ex 7.2 - Sum, Sumifs" sheetId="12" r:id="rId11"/>
    <sheet name="8. Dasboard Creation" sheetId="13" r:id="rId12"/>
  </sheets>
  <definedNames>
    <definedName name="_xlnm._FilterDatabase" localSheetId="6" hidden="1">'Ex 6.1 - Lookup'!$B$4:$D$29</definedName>
    <definedName name="_xlnm._FilterDatabase" localSheetId="10" hidden="1">'Ex 7.2 - Sum, Sumifs'!$B$3:$G$1903</definedName>
    <definedName name="Date">'Ex 7.1 - Count,Countif,ifs'!$F$7:$F$957</definedName>
    <definedName name="Dollars">'Ex 7.2 - Sum, Sumifs'!#REF!</definedName>
    <definedName name="Minutes">'Ex 7.1 - Count,Countif,ifs'!$G$7:$G$957</definedName>
    <definedName name="Name">'Ex 7.2 - Sum, Sumifs'!$H$5:$H$1904</definedName>
    <definedName name="Product">'Ex 7.2 - Sum, Sumifs'!$J$5:$J$1904</definedName>
    <definedName name="Singer">'Ex 7.1 - Count,Countif,ifs'!$E$7:$E$957</definedName>
    <definedName name="Units">'Ex 7.2 - Sum, Sumifs'!$K$5:$K$1904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2" l="1"/>
  <c r="K18" i="12"/>
  <c r="K17" i="12"/>
  <c r="K16" i="12"/>
  <c r="K15" i="12"/>
  <c r="L16" i="3" l="1"/>
  <c r="K16" i="3"/>
  <c r="J16" i="3"/>
  <c r="I16" i="3"/>
  <c r="H16" i="3"/>
  <c r="G16" i="3"/>
  <c r="F16" i="3"/>
  <c r="E16" i="3"/>
  <c r="D16" i="3"/>
  <c r="C16" i="3"/>
  <c r="L15" i="3"/>
  <c r="K15" i="3"/>
  <c r="J15" i="3"/>
  <c r="I15" i="3"/>
  <c r="H15" i="3"/>
  <c r="G15" i="3"/>
  <c r="F15" i="3"/>
  <c r="E15" i="3"/>
  <c r="D15" i="3"/>
  <c r="C15" i="3"/>
  <c r="L14" i="3"/>
  <c r="K14" i="3"/>
  <c r="J14" i="3"/>
  <c r="I14" i="3"/>
  <c r="H14" i="3"/>
  <c r="G14" i="3"/>
  <c r="F14" i="3"/>
  <c r="E14" i="3"/>
  <c r="D14" i="3"/>
  <c r="C14" i="3"/>
  <c r="L13" i="3"/>
  <c r="K13" i="3"/>
  <c r="J13" i="3"/>
  <c r="I13" i="3"/>
  <c r="H13" i="3"/>
  <c r="G13" i="3"/>
  <c r="F13" i="3"/>
  <c r="E13" i="3"/>
  <c r="D13" i="3"/>
  <c r="C13" i="3"/>
  <c r="L12" i="3"/>
  <c r="K12" i="3"/>
  <c r="J12" i="3"/>
  <c r="I12" i="3"/>
  <c r="H12" i="3"/>
  <c r="G12" i="3"/>
  <c r="F12" i="3"/>
  <c r="E12" i="3"/>
  <c r="D12" i="3"/>
  <c r="C12" i="3"/>
  <c r="L11" i="3"/>
  <c r="K11" i="3"/>
  <c r="J11" i="3"/>
  <c r="I11" i="3"/>
  <c r="H11" i="3"/>
  <c r="G11" i="3"/>
  <c r="F11" i="3"/>
  <c r="E11" i="3"/>
  <c r="D11" i="3"/>
  <c r="C11" i="3"/>
  <c r="L10" i="3"/>
  <c r="K10" i="3"/>
  <c r="J10" i="3"/>
  <c r="I10" i="3"/>
  <c r="H10" i="3"/>
  <c r="G10" i="3"/>
  <c r="F10" i="3"/>
  <c r="E10" i="3"/>
  <c r="D10" i="3"/>
  <c r="C10" i="3"/>
  <c r="L9" i="3"/>
  <c r="K9" i="3"/>
  <c r="J9" i="3"/>
  <c r="I9" i="3"/>
  <c r="H9" i="3"/>
  <c r="G9" i="3"/>
  <c r="F9" i="3"/>
  <c r="E9" i="3"/>
  <c r="D9" i="3"/>
  <c r="C9" i="3"/>
  <c r="L8" i="3"/>
  <c r="K8" i="3"/>
  <c r="J8" i="3"/>
  <c r="I8" i="3"/>
  <c r="H8" i="3"/>
  <c r="G8" i="3"/>
  <c r="F8" i="3"/>
  <c r="E8" i="3"/>
  <c r="D8" i="3"/>
  <c r="C8" i="3"/>
  <c r="L7" i="3"/>
  <c r="K7" i="3"/>
  <c r="J7" i="3"/>
  <c r="I7" i="3"/>
  <c r="H7" i="3"/>
  <c r="G7" i="3"/>
  <c r="F7" i="3"/>
  <c r="E7" i="3"/>
  <c r="D7" i="3"/>
  <c r="C7" i="3"/>
  <c r="K12" i="12"/>
  <c r="K11" i="12"/>
  <c r="K10" i="12"/>
  <c r="K9" i="12"/>
  <c r="K8" i="12"/>
  <c r="K7" i="12"/>
  <c r="K6" i="12"/>
  <c r="K5" i="12"/>
  <c r="K4" i="12"/>
  <c r="H26" i="11"/>
  <c r="H25" i="11"/>
  <c r="H24" i="11"/>
  <c r="H21" i="11"/>
  <c r="H20" i="11"/>
  <c r="H19" i="11"/>
  <c r="H18" i="11"/>
  <c r="H17" i="11"/>
  <c r="H16" i="11"/>
  <c r="H15" i="11" l="1"/>
  <c r="H14" i="11"/>
  <c r="H13" i="11"/>
  <c r="H11" i="11"/>
  <c r="H10" i="11"/>
  <c r="H9" i="11"/>
  <c r="H8" i="11"/>
  <c r="H7" i="11"/>
  <c r="H6" i="11"/>
  <c r="H5" i="11"/>
  <c r="H4" i="11"/>
  <c r="F61" i="10" l="1"/>
  <c r="F60" i="10"/>
  <c r="F59" i="10"/>
  <c r="F58" i="10"/>
  <c r="E58" i="10"/>
  <c r="F57" i="10"/>
  <c r="E57" i="10"/>
  <c r="F56" i="10"/>
  <c r="E56" i="10"/>
  <c r="F55" i="10"/>
  <c r="E61" i="10"/>
  <c r="E60" i="10"/>
  <c r="E59" i="10"/>
  <c r="E55" i="10"/>
  <c r="D61" i="10"/>
  <c r="D60" i="10"/>
  <c r="D59" i="10"/>
  <c r="D58" i="10"/>
  <c r="D57" i="10"/>
  <c r="D56" i="10"/>
  <c r="D55" i="10"/>
  <c r="D50" i="10"/>
  <c r="D49" i="10"/>
  <c r="D48" i="10"/>
  <c r="D47" i="10"/>
  <c r="D46" i="10"/>
  <c r="D45" i="10"/>
  <c r="D44" i="10"/>
  <c r="D38" i="10"/>
  <c r="D37" i="10"/>
  <c r="D36" i="10"/>
  <c r="D35" i="10"/>
  <c r="D34" i="10"/>
  <c r="D32" i="10"/>
  <c r="D33" i="10"/>
  <c r="E26" i="10"/>
  <c r="E25" i="10"/>
  <c r="E24" i="10"/>
  <c r="E23" i="10"/>
  <c r="E22" i="10"/>
  <c r="E21" i="10"/>
  <c r="E20" i="10"/>
  <c r="D11" i="9"/>
  <c r="D10" i="9"/>
  <c r="C10" i="9"/>
  <c r="C11" i="9"/>
  <c r="D9" i="9"/>
  <c r="C9" i="9"/>
  <c r="D35" i="8"/>
  <c r="D34" i="8"/>
  <c r="D33" i="8"/>
  <c r="C35" i="8"/>
  <c r="C34" i="8"/>
  <c r="C33" i="8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5" i="7"/>
  <c r="L10" i="5" l="1"/>
  <c r="L9" i="5"/>
  <c r="L8" i="5"/>
  <c r="D29" i="2"/>
  <c r="E18" i="2"/>
  <c r="D18" i="2"/>
  <c r="C18" i="2"/>
  <c r="B18" i="2"/>
  <c r="E17" i="2"/>
  <c r="D17" i="2"/>
  <c r="C17" i="2"/>
  <c r="B17" i="2"/>
  <c r="B16" i="2"/>
  <c r="E16" i="2"/>
  <c r="D16" i="2"/>
  <c r="C16" i="2"/>
  <c r="E15" i="2"/>
  <c r="D15" i="2"/>
  <c r="C15" i="2"/>
  <c r="B15" i="2"/>
  <c r="E14" i="2"/>
  <c r="D14" i="2"/>
  <c r="C14" i="2"/>
  <c r="B14" i="2"/>
  <c r="F76" i="5" l="1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</calcChain>
</file>

<file path=xl/sharedStrings.xml><?xml version="1.0" encoding="utf-8"?>
<sst xmlns="http://schemas.openxmlformats.org/spreadsheetml/2006/main" count="5614" uniqueCount="404">
  <si>
    <t>a)</t>
  </si>
  <si>
    <t>Perform the mathematical functions</t>
  </si>
  <si>
    <t>Student</t>
  </si>
  <si>
    <t>Subject 1</t>
  </si>
  <si>
    <t>Subject 2</t>
  </si>
  <si>
    <t>Subject 3</t>
  </si>
  <si>
    <t>Subject 4</t>
  </si>
  <si>
    <t>A</t>
  </si>
  <si>
    <t>B</t>
  </si>
  <si>
    <t>C</t>
  </si>
  <si>
    <t>D</t>
  </si>
  <si>
    <t>E</t>
  </si>
  <si>
    <t>F</t>
  </si>
  <si>
    <t>G</t>
  </si>
  <si>
    <t>H</t>
  </si>
  <si>
    <t>SUM A-H</t>
  </si>
  <si>
    <t>Count A-H</t>
  </si>
  <si>
    <t>Average A-H</t>
  </si>
  <si>
    <t>Round (Avg)</t>
  </si>
  <si>
    <t>Int (Avg)</t>
  </si>
  <si>
    <t>b)</t>
  </si>
  <si>
    <t xml:space="preserve">Calculate the weighted Average of Marks </t>
  </si>
  <si>
    <t xml:space="preserve">Marks </t>
  </si>
  <si>
    <t>Weightage</t>
  </si>
  <si>
    <t>English</t>
  </si>
  <si>
    <t>Hindi</t>
  </si>
  <si>
    <t>Maths</t>
  </si>
  <si>
    <t>Science</t>
  </si>
  <si>
    <t>Social Science</t>
  </si>
  <si>
    <t>Weighted Average</t>
  </si>
  <si>
    <t>Ex 1</t>
  </si>
  <si>
    <t>Fill the multiplication table using formula</t>
  </si>
  <si>
    <t>Multiplication Table</t>
  </si>
  <si>
    <t>x</t>
  </si>
  <si>
    <t>Ex 2</t>
  </si>
  <si>
    <t>Store ID</t>
  </si>
  <si>
    <t>Location</t>
  </si>
  <si>
    <t>2003 Sales (£)</t>
  </si>
  <si>
    <t>2003 Profit (£)</t>
  </si>
  <si>
    <t>2003 Profit Margin (%)</t>
  </si>
  <si>
    <t>Store Size (sq ft)</t>
  </si>
  <si>
    <t>Opening Date</t>
  </si>
  <si>
    <t>Sales Density</t>
  </si>
  <si>
    <t>Apply Conditional Formating to F Column as below condition</t>
  </si>
  <si>
    <t>06</t>
  </si>
  <si>
    <t>Bexleyheath</t>
  </si>
  <si>
    <t>26</t>
  </si>
  <si>
    <t>Woking</t>
  </si>
  <si>
    <t>18</t>
  </si>
  <si>
    <t>Dorking</t>
  </si>
  <si>
    <t>Conditional Limits</t>
  </si>
  <si>
    <t>16</t>
  </si>
  <si>
    <t>Brighton</t>
  </si>
  <si>
    <t>29</t>
  </si>
  <si>
    <t>Haywards Heath</t>
  </si>
  <si>
    <t>&lt;10%</t>
  </si>
  <si>
    <t>&lt;5%</t>
  </si>
  <si>
    <t>21</t>
  </si>
  <si>
    <t>Farnham</t>
  </si>
  <si>
    <t>22</t>
  </si>
  <si>
    <t>Guildford</t>
  </si>
  <si>
    <t>42</t>
  </si>
  <si>
    <t>Chiswick</t>
  </si>
  <si>
    <t>66</t>
  </si>
  <si>
    <t>Poole</t>
  </si>
  <si>
    <t>46</t>
  </si>
  <si>
    <t>Putney</t>
  </si>
  <si>
    <t>17</t>
  </si>
  <si>
    <t>Wokingham</t>
  </si>
  <si>
    <t>63</t>
  </si>
  <si>
    <t>Cheltenham</t>
  </si>
  <si>
    <t>08</t>
  </si>
  <si>
    <t>Gracechurch Street</t>
  </si>
  <si>
    <t>31</t>
  </si>
  <si>
    <t>North Finchley</t>
  </si>
  <si>
    <t>33</t>
  </si>
  <si>
    <t>Southsea</t>
  </si>
  <si>
    <t>24</t>
  </si>
  <si>
    <t>Maidstone</t>
  </si>
  <si>
    <t>36</t>
  </si>
  <si>
    <t>Godalming</t>
  </si>
  <si>
    <t>60</t>
  </si>
  <si>
    <t>Chippenham</t>
  </si>
  <si>
    <t>65</t>
  </si>
  <si>
    <t>Crawley</t>
  </si>
  <si>
    <t>61</t>
  </si>
  <si>
    <t>Eastleigh</t>
  </si>
  <si>
    <t>30</t>
  </si>
  <si>
    <t>Chichester</t>
  </si>
  <si>
    <t>69</t>
  </si>
  <si>
    <t>Boscombe</t>
  </si>
  <si>
    <t>50</t>
  </si>
  <si>
    <t>Tottenham Court Road</t>
  </si>
  <si>
    <t>19</t>
  </si>
  <si>
    <t>Eastbourne</t>
  </si>
  <si>
    <t>39</t>
  </si>
  <si>
    <t>Bristol</t>
  </si>
  <si>
    <t>71</t>
  </si>
  <si>
    <t>Horsham (New)</t>
  </si>
  <si>
    <t>35</t>
  </si>
  <si>
    <t>Brentwood</t>
  </si>
  <si>
    <t>38</t>
  </si>
  <si>
    <t>Orpington</t>
  </si>
  <si>
    <t>58</t>
  </si>
  <si>
    <t>Lakeside</t>
  </si>
  <si>
    <t>27</t>
  </si>
  <si>
    <t>East Grinstead</t>
  </si>
  <si>
    <t>47</t>
  </si>
  <si>
    <t>Slough</t>
  </si>
  <si>
    <t>62</t>
  </si>
  <si>
    <t>Havant</t>
  </si>
  <si>
    <t>49</t>
  </si>
  <si>
    <t>Sutton</t>
  </si>
  <si>
    <t>13</t>
  </si>
  <si>
    <t>Finchley Road</t>
  </si>
  <si>
    <t>28</t>
  </si>
  <si>
    <t>Worthing</t>
  </si>
  <si>
    <t>57</t>
  </si>
  <si>
    <t>Salisbury</t>
  </si>
  <si>
    <t>40</t>
  </si>
  <si>
    <t>Woodley</t>
  </si>
  <si>
    <t>15</t>
  </si>
  <si>
    <t>Harrow</t>
  </si>
  <si>
    <t>14</t>
  </si>
  <si>
    <t>Kensington</t>
  </si>
  <si>
    <t>12</t>
  </si>
  <si>
    <t>Fleet Street</t>
  </si>
  <si>
    <t>37</t>
  </si>
  <si>
    <t>Tonbridge</t>
  </si>
  <si>
    <t>53</t>
  </si>
  <si>
    <t>Bognor Regis</t>
  </si>
  <si>
    <t>25</t>
  </si>
  <si>
    <t>Staines</t>
  </si>
  <si>
    <t>54</t>
  </si>
  <si>
    <t>Petersfield</t>
  </si>
  <si>
    <t>05</t>
  </si>
  <si>
    <t>Oxford</t>
  </si>
  <si>
    <t>34</t>
  </si>
  <si>
    <t>Barnet</t>
  </si>
  <si>
    <t>01</t>
  </si>
  <si>
    <t>High Holborn</t>
  </si>
  <si>
    <t>59</t>
  </si>
  <si>
    <t>Henley-on-Thames</t>
  </si>
  <si>
    <t>48</t>
  </si>
  <si>
    <t>Colchester</t>
  </si>
  <si>
    <t>55</t>
  </si>
  <si>
    <t>Richmond</t>
  </si>
  <si>
    <t>20</t>
  </si>
  <si>
    <t>Epsom</t>
  </si>
  <si>
    <t>03</t>
  </si>
  <si>
    <t>Queen Street</t>
  </si>
  <si>
    <t>68</t>
  </si>
  <si>
    <t>Christchurch</t>
  </si>
  <si>
    <t>10</t>
  </si>
  <si>
    <t>St.Martin's Lane</t>
  </si>
  <si>
    <t>02</t>
  </si>
  <si>
    <t>Byward Street</t>
  </si>
  <si>
    <t>44</t>
  </si>
  <si>
    <t>Ealing</t>
  </si>
  <si>
    <t>32</t>
  </si>
  <si>
    <t>Walton-on-Thames</t>
  </si>
  <si>
    <t>51</t>
  </si>
  <si>
    <t>Earls Court</t>
  </si>
  <si>
    <t>43</t>
  </si>
  <si>
    <t>Cobham</t>
  </si>
  <si>
    <t>41</t>
  </si>
  <si>
    <t>Banstead</t>
  </si>
  <si>
    <t>83</t>
  </si>
  <si>
    <t>New Southampton</t>
  </si>
  <si>
    <t>86</t>
  </si>
  <si>
    <t>Basingstoke</t>
  </si>
  <si>
    <t>78</t>
  </si>
  <si>
    <t>Wimbledon (New)</t>
  </si>
  <si>
    <t>87</t>
  </si>
  <si>
    <t>St.Albans</t>
  </si>
  <si>
    <t>74</t>
  </si>
  <si>
    <t>Waterlooville</t>
  </si>
  <si>
    <t>84</t>
  </si>
  <si>
    <t>Hastings</t>
  </si>
  <si>
    <t>80</t>
  </si>
  <si>
    <t>Winchester</t>
  </si>
  <si>
    <t>81</t>
  </si>
  <si>
    <t>Dorchester</t>
  </si>
  <si>
    <t>73</t>
  </si>
  <si>
    <t>Artillery Row</t>
  </si>
  <si>
    <t>89</t>
  </si>
  <si>
    <t>Newbury</t>
  </si>
  <si>
    <t>85</t>
  </si>
  <si>
    <t>Windsor</t>
  </si>
  <si>
    <t>88</t>
  </si>
  <si>
    <t>Canary Wharf</t>
  </si>
  <si>
    <t>82</t>
  </si>
  <si>
    <t>New Moorgate</t>
  </si>
  <si>
    <t>&gt;20%</t>
  </si>
  <si>
    <t>Number  of stores matching crietria where</t>
  </si>
  <si>
    <t>Sales &gt;1,000,000</t>
  </si>
  <si>
    <t>Profit &gt; 150,000</t>
  </si>
  <si>
    <t xml:space="preserve">Area &gt; 5000 </t>
  </si>
  <si>
    <t># of matching stores</t>
  </si>
  <si>
    <t>Ex 6.1</t>
  </si>
  <si>
    <t>Fill the ID and Price using Txt to columns</t>
  </si>
  <si>
    <t>ID and Price</t>
  </si>
  <si>
    <t>ID</t>
  </si>
  <si>
    <t>Price</t>
  </si>
  <si>
    <t>xa1 304</t>
  </si>
  <si>
    <t>za23 23</t>
  </si>
  <si>
    <t>xa13 4123</t>
  </si>
  <si>
    <t>zzx 12</t>
  </si>
  <si>
    <t>a12q 374</t>
  </si>
  <si>
    <t>Ex 6.2</t>
  </si>
  <si>
    <t>Item</t>
  </si>
  <si>
    <t>Style</t>
  </si>
  <si>
    <t>Color</t>
  </si>
  <si>
    <t>Size</t>
  </si>
  <si>
    <t>100's:100-65L</t>
  </si>
  <si>
    <t>L</t>
  </si>
  <si>
    <t>100's:100-65XL</t>
  </si>
  <si>
    <t>100's:100-65XXL</t>
  </si>
  <si>
    <t>100's:100-06M</t>
  </si>
  <si>
    <t>100's:100-06L</t>
  </si>
  <si>
    <t>100's:100-06XL</t>
  </si>
  <si>
    <t>100's:100-06XXL</t>
  </si>
  <si>
    <t>100's:100-05M</t>
  </si>
  <si>
    <t>100's:100-05L</t>
  </si>
  <si>
    <t>100's:100-05XL</t>
  </si>
  <si>
    <t>100's:100-05XXL</t>
  </si>
  <si>
    <t>100's:100-04S</t>
  </si>
  <si>
    <t>100's:100-04M</t>
  </si>
  <si>
    <t>100's:100-04L</t>
  </si>
  <si>
    <t>100's:100-04XL</t>
  </si>
  <si>
    <t>100's:100-04XXL</t>
  </si>
  <si>
    <t>100's:100-02S</t>
  </si>
  <si>
    <t>100's:100-02M</t>
  </si>
  <si>
    <t>100's:100-02L</t>
  </si>
  <si>
    <t>100's:100-02XL</t>
  </si>
  <si>
    <t>100's:100-02XXL</t>
  </si>
  <si>
    <t>100's:100-01S</t>
  </si>
  <si>
    <t>100's:100-01M</t>
  </si>
  <si>
    <t>100's:100-01L</t>
  </si>
  <si>
    <t>100's:100-01XL</t>
  </si>
  <si>
    <t>100's:100-01XXL</t>
  </si>
  <si>
    <t>100's:100-25M</t>
  </si>
  <si>
    <t>100's:100-25L</t>
  </si>
  <si>
    <t>100's:100-25XL</t>
  </si>
  <si>
    <t>100's:100-25XXL</t>
  </si>
  <si>
    <t>100's:100-11M</t>
  </si>
  <si>
    <t>100's:100-11L</t>
  </si>
  <si>
    <t>100's:100-11XL</t>
  </si>
  <si>
    <t>100's:100-11XXL</t>
  </si>
  <si>
    <t>125's:125-06M</t>
  </si>
  <si>
    <t>125's:125-06L</t>
  </si>
  <si>
    <t>125's:125-06XL</t>
  </si>
  <si>
    <t>125's:125-06XXL</t>
  </si>
  <si>
    <t>125's:125-05M</t>
  </si>
  <si>
    <t>125's:125-05L</t>
  </si>
  <si>
    <t>125's:125-05XL</t>
  </si>
  <si>
    <t>125's:125-05XXL</t>
  </si>
  <si>
    <t>125's:125-04M</t>
  </si>
  <si>
    <t>125's:125-04L</t>
  </si>
  <si>
    <t>125's:125-04XL</t>
  </si>
  <si>
    <t>125's:125-04XXL</t>
  </si>
  <si>
    <t>125's:125-02S</t>
  </si>
  <si>
    <t>125's:125-02M</t>
  </si>
  <si>
    <t>125's:125-02L</t>
  </si>
  <si>
    <t>125's:125-02XL</t>
  </si>
  <si>
    <t>125's:125-02XXL</t>
  </si>
  <si>
    <t>125's:125-25S</t>
  </si>
  <si>
    <t>125's:125-25M</t>
  </si>
  <si>
    <t>125's:125-25L</t>
  </si>
  <si>
    <t>125's:125-25XL</t>
  </si>
  <si>
    <t>125's:125-11M</t>
  </si>
  <si>
    <t>125's:125-11L</t>
  </si>
  <si>
    <t>125's:125-11XL</t>
  </si>
  <si>
    <t>125's:125-11XXL</t>
  </si>
  <si>
    <t>125's:125-01S</t>
  </si>
  <si>
    <t>125's:125-01M</t>
  </si>
  <si>
    <t>125's:125-01L</t>
  </si>
  <si>
    <t>125's:125-01XL</t>
  </si>
  <si>
    <t>125's:125-01XXL</t>
  </si>
  <si>
    <t>Key</t>
  </si>
  <si>
    <t>100's</t>
  </si>
  <si>
    <t>Find the Style Color and Size of each of the below use any method</t>
  </si>
  <si>
    <t>Ex 7.1</t>
  </si>
  <si>
    <t>Find the Salary and Experience corresponding to the ID Code given below</t>
  </si>
  <si>
    <t>ID CODE</t>
  </si>
  <si>
    <t>Salary</t>
  </si>
  <si>
    <t>Experience</t>
  </si>
  <si>
    <t>Ex4</t>
  </si>
  <si>
    <t>Ex 5.1</t>
  </si>
  <si>
    <t>Ex 5.2</t>
  </si>
  <si>
    <t>ID Code</t>
  </si>
  <si>
    <t>Use Index formula to fill the tables</t>
  </si>
  <si>
    <t>Data</t>
  </si>
  <si>
    <t>Store</t>
  </si>
  <si>
    <t>Sales</t>
  </si>
  <si>
    <t>Gross Margin</t>
  </si>
  <si>
    <t>Contribution Margin</t>
  </si>
  <si>
    <t>Lincoln</t>
  </si>
  <si>
    <t>Hull</t>
  </si>
  <si>
    <t>Stratford</t>
  </si>
  <si>
    <t>Leicester</t>
  </si>
  <si>
    <t>Derby</t>
  </si>
  <si>
    <t>Camden</t>
  </si>
  <si>
    <t>Exerice 7.3.1 - Index</t>
  </si>
  <si>
    <t>Row Number</t>
  </si>
  <si>
    <t>Column Number</t>
  </si>
  <si>
    <t>Value</t>
  </si>
  <si>
    <t>Exercise 7.3.2 - Match</t>
  </si>
  <si>
    <t>Match</t>
  </si>
  <si>
    <t>Position</t>
  </si>
  <si>
    <t>Exercise 7.3.3 Once Dimentional Index - Match</t>
  </si>
  <si>
    <t>Exercise 7.3.4 - Two Dimentional Index - Match</t>
  </si>
  <si>
    <t>Ex 6.3</t>
  </si>
  <si>
    <t>Count</t>
  </si>
  <si>
    <t>Song Number</t>
  </si>
  <si>
    <t>Singer</t>
  </si>
  <si>
    <t>Date</t>
  </si>
  <si>
    <t>Minutes</t>
  </si>
  <si>
    <t>Count of Songs by</t>
  </si>
  <si>
    <t>Eminem</t>
  </si>
  <si>
    <t>Cher</t>
  </si>
  <si>
    <t>Moore</t>
  </si>
  <si>
    <t>Spears</t>
  </si>
  <si>
    <t>Mellencamp</t>
  </si>
  <si>
    <t>Madonna</t>
  </si>
  <si>
    <t>Springsteen</t>
  </si>
  <si>
    <t>Manilow</t>
  </si>
  <si>
    <t>Not by Eminem</t>
  </si>
  <si>
    <t>Songs &gt;= 4 minutes</t>
  </si>
  <si>
    <t>Songs longer than average</t>
  </si>
  <si>
    <t>Singer begins with S</t>
  </si>
  <si>
    <t>Singer has  six letters in name</t>
  </si>
  <si>
    <t>Songs after 6/15/2005</t>
  </si>
  <si>
    <t>Songs Before 2009</t>
  </si>
  <si>
    <t>Songs exactly 4 minutes</t>
  </si>
  <si>
    <t>Songs exactly 5 minutes</t>
  </si>
  <si>
    <t>COUNT G3-H12</t>
  </si>
  <si>
    <t>COUNTA G3-H12</t>
  </si>
  <si>
    <t>COUNTBLANK G3-H12</t>
  </si>
  <si>
    <t>Ex 8.2</t>
  </si>
  <si>
    <t>Trans Number</t>
  </si>
  <si>
    <t>Name</t>
  </si>
  <si>
    <t>Product</t>
  </si>
  <si>
    <t>Units</t>
  </si>
  <si>
    <t>Dollars</t>
  </si>
  <si>
    <t>Dollar Volume</t>
  </si>
  <si>
    <t>Betsy</t>
  </si>
  <si>
    <t>lip gloss</t>
  </si>
  <si>
    <t>Emilee</t>
  </si>
  <si>
    <t>Hallagan</t>
  </si>
  <si>
    <t>foundation</t>
  </si>
  <si>
    <t>Ashley</t>
  </si>
  <si>
    <t>lipstick</t>
  </si>
  <si>
    <t>Zaret</t>
  </si>
  <si>
    <t>Colleen</t>
  </si>
  <si>
    <t>eye liner</t>
  </si>
  <si>
    <t>Cristina</t>
  </si>
  <si>
    <t>Jen</t>
  </si>
  <si>
    <t>Cici</t>
  </si>
  <si>
    <t>mascara</t>
  </si>
  <si>
    <t>Total dollars sold 2005 or later</t>
  </si>
  <si>
    <t>Units of lip gloss sold</t>
  </si>
  <si>
    <t>$s of lip gloss sold</t>
  </si>
  <si>
    <t>$s sold not by Jen</t>
  </si>
  <si>
    <t>Total Unit</t>
  </si>
  <si>
    <t>Manufactrer</t>
  </si>
  <si>
    <t>Category</t>
  </si>
  <si>
    <t>Trademark</t>
  </si>
  <si>
    <t>Band</t>
  </si>
  <si>
    <t>Metrics</t>
  </si>
  <si>
    <t>PepsiCo</t>
  </si>
  <si>
    <t>Core Sparkling</t>
  </si>
  <si>
    <t>Pepsi-Cola</t>
  </si>
  <si>
    <t>PC</t>
  </si>
  <si>
    <t>Volume</t>
  </si>
  <si>
    <t>PM</t>
  </si>
  <si>
    <t>Juice</t>
  </si>
  <si>
    <t>Tropicana</t>
  </si>
  <si>
    <t>TO</t>
  </si>
  <si>
    <t>TT</t>
  </si>
  <si>
    <t>TCCC</t>
  </si>
  <si>
    <t>Coca-Cola</t>
  </si>
  <si>
    <t>CCO</t>
  </si>
  <si>
    <t>CCZ</t>
  </si>
  <si>
    <t>Minute Maid</t>
  </si>
  <si>
    <t>MMN</t>
  </si>
  <si>
    <t>MMP</t>
  </si>
  <si>
    <t>Raw Data</t>
  </si>
  <si>
    <t>Market</t>
  </si>
  <si>
    <t>India</t>
  </si>
  <si>
    <t>Bangladesh</t>
  </si>
  <si>
    <t>Srilanka</t>
  </si>
  <si>
    <t>Ex 8</t>
  </si>
  <si>
    <t>Create a simple dashboard with Selections</t>
  </si>
  <si>
    <t>Brand</t>
  </si>
  <si>
    <t xml:space="preserve">Sample - </t>
  </si>
  <si>
    <t>Dashboard should have Trand Chart, Growth from Jan to Aug, and YTD (Year to Date) Aug 22 based on the selection Dropdown</t>
  </si>
  <si>
    <t>YTD = Sum of all the numbers from Jan to Aug</t>
  </si>
  <si>
    <t>You can use your own Visulization, Logic, Formula and colors. Better the best. Also give Header to the Dasboard</t>
  </si>
  <si>
    <t>xa1</t>
  </si>
  <si>
    <t>za23</t>
  </si>
  <si>
    <t>xa13</t>
  </si>
  <si>
    <t>zzx</t>
  </si>
  <si>
    <t>a12q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</si>
</sst>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&quot;$&quot;#,##0"/>
    <numFmt numFmtId="165" formatCode="#,###,##0;[Red]\ \(#,###,###\)"/>
    <numFmt numFmtId="166" formatCode="0.0%;[Red]\(0.0%\)"/>
    <numFmt numFmtId="167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0"/>
      <color indexed="9"/>
      <name val="Arial"/>
      <family val="2"/>
    </font>
    <font>
      <b/>
      <u/>
      <sz val="10"/>
      <name val="Arial"/>
      <family val="2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rgb="FFC000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hair">
        <color theme="0" tint="-0.14999847407452621"/>
      </left>
      <right style="hair">
        <color theme="0" tint="-0.14999847407452621"/>
      </right>
      <top style="hair">
        <color theme="0" tint="-0.14999847407452621"/>
      </top>
      <bottom style="hair">
        <color theme="0" tint="-0.14999847407452621"/>
      </bottom>
      <diagonal/>
    </border>
  </borders>
  <cellStyleXfs count="3">
    <xf numFmtId="0" fontId="0" fillId="0" borderId="0"/>
    <xf numFmtId="0" fontId="3" fillId="0" borderId="0"/>
    <xf numFmtId="44" fontId="3" fillId="0" borderId="0" applyFont="0" applyFill="0" applyBorder="0" applyAlignment="0" applyProtection="0"/>
  </cellStyleXfs>
  <cellXfs count="149">
    <xf numFmtId="0" fontId="0" fillId="0" borderId="0" xfId="0"/>
    <xf numFmtId="0" fontId="3" fillId="0" borderId="0" xfId="1"/>
    <xf numFmtId="0" fontId="3" fillId="0" borderId="0" xfId="1" applyAlignment="1">
      <alignment horizontal="right"/>
    </xf>
    <xf numFmtId="0" fontId="4" fillId="0" borderId="1" xfId="1" applyFont="1" applyBorder="1" applyAlignment="1">
      <alignment horizontal="right"/>
    </xf>
    <xf numFmtId="0" fontId="4" fillId="0" borderId="2" xfId="1" applyFont="1" applyBorder="1"/>
    <xf numFmtId="0" fontId="4" fillId="0" borderId="1" xfId="1" applyFont="1" applyBorder="1"/>
    <xf numFmtId="0" fontId="4" fillId="0" borderId="3" xfId="1" applyFont="1" applyBorder="1"/>
    <xf numFmtId="0" fontId="3" fillId="0" borderId="4" xfId="1" applyBorder="1" applyAlignment="1">
      <alignment horizontal="right"/>
    </xf>
    <xf numFmtId="0" fontId="3" fillId="0" borderId="5" xfId="1" applyBorder="1"/>
    <xf numFmtId="0" fontId="3" fillId="0" borderId="4" xfId="1" applyBorder="1"/>
    <xf numFmtId="0" fontId="3" fillId="0" borderId="6" xfId="1" applyBorder="1"/>
    <xf numFmtId="0" fontId="3" fillId="0" borderId="7" xfId="1" applyBorder="1" applyAlignment="1">
      <alignment horizontal="right"/>
    </xf>
    <xf numFmtId="0" fontId="3" fillId="0" borderId="8" xfId="1" applyBorder="1"/>
    <xf numFmtId="0" fontId="3" fillId="0" borderId="7" xfId="1" applyBorder="1"/>
    <xf numFmtId="0" fontId="3" fillId="0" borderId="9" xfId="1" applyBorder="1"/>
    <xf numFmtId="0" fontId="3" fillId="0" borderId="10" xfId="1" applyBorder="1" applyAlignment="1">
      <alignment horizontal="right"/>
    </xf>
    <xf numFmtId="0" fontId="3" fillId="0" borderId="11" xfId="1" applyBorder="1"/>
    <xf numFmtId="0" fontId="3" fillId="0" borderId="10" xfId="1" applyBorder="1"/>
    <xf numFmtId="0" fontId="3" fillId="0" borderId="12" xfId="1" applyBorder="1"/>
    <xf numFmtId="0" fontId="5" fillId="0" borderId="0" xfId="1" applyFont="1" applyAlignment="1">
      <alignment wrapText="1"/>
    </xf>
    <xf numFmtId="0" fontId="3" fillId="2" borderId="0" xfId="1" applyFill="1"/>
    <xf numFmtId="0" fontId="6" fillId="0" borderId="0" xfId="1" applyFont="1" applyAlignment="1">
      <alignment wrapText="1"/>
    </xf>
    <xf numFmtId="2" fontId="3" fillId="2" borderId="0" xfId="1" applyNumberFormat="1" applyFill="1"/>
    <xf numFmtId="0" fontId="3" fillId="0" borderId="2" xfId="1" applyBorder="1"/>
    <xf numFmtId="9" fontId="3" fillId="0" borderId="9" xfId="1" applyNumberFormat="1" applyBorder="1"/>
    <xf numFmtId="9" fontId="3" fillId="0" borderId="12" xfId="1" applyNumberFormat="1" applyBorder="1"/>
    <xf numFmtId="9" fontId="3" fillId="2" borderId="0" xfId="1" applyNumberFormat="1" applyFill="1"/>
    <xf numFmtId="0" fontId="4" fillId="0" borderId="13" xfId="1" applyFont="1" applyBorder="1"/>
    <xf numFmtId="0" fontId="4" fillId="0" borderId="4" xfId="1" applyFont="1" applyBorder="1"/>
    <xf numFmtId="0" fontId="4" fillId="0" borderId="7" xfId="1" applyFont="1" applyBorder="1"/>
    <xf numFmtId="0" fontId="4" fillId="0" borderId="10" xfId="1" applyFont="1" applyBorder="1"/>
    <xf numFmtId="0" fontId="7" fillId="3" borderId="14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16" xfId="1" applyFont="1" applyFill="1" applyBorder="1" applyAlignment="1">
      <alignment horizontal="center" vertical="center" wrapText="1"/>
    </xf>
    <xf numFmtId="0" fontId="4" fillId="0" borderId="0" xfId="1" applyFont="1" applyAlignment="1">
      <alignment horizontal="left" vertical="center"/>
    </xf>
    <xf numFmtId="0" fontId="3" fillId="0" borderId="17" xfId="1" applyBorder="1"/>
    <xf numFmtId="1" fontId="3" fillId="0" borderId="4" xfId="1" applyNumberFormat="1" applyBorder="1"/>
    <xf numFmtId="9" fontId="3" fillId="0" borderId="4" xfId="1" applyNumberFormat="1" applyBorder="1"/>
    <xf numFmtId="0" fontId="3" fillId="0" borderId="18" xfId="1" applyBorder="1"/>
    <xf numFmtId="0" fontId="3" fillId="0" borderId="19" xfId="1" applyBorder="1"/>
    <xf numFmtId="1" fontId="3" fillId="0" borderId="7" xfId="1" applyNumberFormat="1" applyBorder="1"/>
    <xf numFmtId="9" fontId="3" fillId="0" borderId="7" xfId="1" applyNumberFormat="1" applyBorder="1"/>
    <xf numFmtId="0" fontId="3" fillId="0" borderId="20" xfId="1" applyBorder="1"/>
    <xf numFmtId="0" fontId="4" fillId="0" borderId="0" xfId="1" applyFont="1" applyAlignment="1">
      <alignment horizontal="center" vertical="center"/>
    </xf>
    <xf numFmtId="9" fontId="3" fillId="4" borderId="0" xfId="1" applyNumberFormat="1" applyFill="1" applyAlignment="1">
      <alignment horizontal="center"/>
    </xf>
    <xf numFmtId="9" fontId="3" fillId="5" borderId="0" xfId="1" applyNumberFormat="1" applyFill="1" applyAlignment="1">
      <alignment horizontal="center"/>
    </xf>
    <xf numFmtId="0" fontId="3" fillId="0" borderId="22" xfId="1" applyBorder="1"/>
    <xf numFmtId="0" fontId="3" fillId="0" borderId="23" xfId="1" applyBorder="1"/>
    <xf numFmtId="0" fontId="3" fillId="0" borderId="24" xfId="1" applyBorder="1"/>
    <xf numFmtId="1" fontId="3" fillId="0" borderId="24" xfId="1" applyNumberFormat="1" applyBorder="1"/>
    <xf numFmtId="9" fontId="3" fillId="0" borderId="24" xfId="1" applyNumberFormat="1" applyBorder="1"/>
    <xf numFmtId="0" fontId="3" fillId="0" borderId="25" xfId="1" applyBorder="1"/>
    <xf numFmtId="9" fontId="3" fillId="6" borderId="0" xfId="1" applyNumberFormat="1" applyFill="1" applyAlignment="1">
      <alignment horizontal="center"/>
    </xf>
    <xf numFmtId="0" fontId="7" fillId="3" borderId="0" xfId="1" applyFont="1" applyFill="1" applyAlignment="1">
      <alignment horizontal="left" vertical="center"/>
    </xf>
    <xf numFmtId="1" fontId="3" fillId="0" borderId="18" xfId="1" applyNumberFormat="1" applyBorder="1"/>
    <xf numFmtId="1" fontId="3" fillId="0" borderId="20" xfId="1" applyNumberFormat="1" applyBorder="1"/>
    <xf numFmtId="0" fontId="3" fillId="7" borderId="0" xfId="1" applyFill="1"/>
    <xf numFmtId="1" fontId="3" fillId="0" borderId="25" xfId="1" applyNumberFormat="1" applyBorder="1"/>
    <xf numFmtId="2" fontId="4" fillId="0" borderId="2" xfId="1" applyNumberFormat="1" applyFont="1" applyBorder="1" applyAlignment="1">
      <alignment horizontal="center"/>
    </xf>
    <xf numFmtId="2" fontId="4" fillId="0" borderId="1" xfId="1" applyNumberFormat="1" applyFont="1" applyBorder="1" applyAlignment="1">
      <alignment horizontal="center"/>
    </xf>
    <xf numFmtId="2" fontId="4" fillId="0" borderId="3" xfId="1" applyNumberFormat="1" applyFont="1" applyBorder="1" applyAlignment="1">
      <alignment horizontal="center"/>
    </xf>
    <xf numFmtId="2" fontId="3" fillId="0" borderId="8" xfId="1" applyNumberFormat="1" applyBorder="1"/>
    <xf numFmtId="2" fontId="3" fillId="7" borderId="9" xfId="1" applyNumberFormat="1" applyFill="1" applyBorder="1"/>
    <xf numFmtId="2" fontId="3" fillId="0" borderId="11" xfId="1" applyNumberFormat="1" applyBorder="1"/>
    <xf numFmtId="2" fontId="3" fillId="7" borderId="12" xfId="1" applyNumberFormat="1" applyFill="1" applyBorder="1"/>
    <xf numFmtId="0" fontId="4" fillId="0" borderId="0" xfId="1" applyFont="1"/>
    <xf numFmtId="49" fontId="4" fillId="0" borderId="2" xfId="1" applyNumberFormat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49" fontId="3" fillId="0" borderId="8" xfId="1" applyNumberFormat="1" applyBorder="1"/>
    <xf numFmtId="0" fontId="3" fillId="0" borderId="7" xfId="1" applyBorder="1" applyAlignment="1">
      <alignment horizontal="center"/>
    </xf>
    <xf numFmtId="0" fontId="3" fillId="0" borderId="9" xfId="1" applyBorder="1" applyAlignment="1">
      <alignment horizontal="center"/>
    </xf>
    <xf numFmtId="0" fontId="3" fillId="7" borderId="7" xfId="1" applyFill="1" applyBorder="1"/>
    <xf numFmtId="0" fontId="3" fillId="7" borderId="9" xfId="1" applyFill="1" applyBorder="1"/>
    <xf numFmtId="49" fontId="3" fillId="0" borderId="11" xfId="1" applyNumberFormat="1" applyBorder="1"/>
    <xf numFmtId="0" fontId="3" fillId="7" borderId="10" xfId="1" applyFill="1" applyBorder="1"/>
    <xf numFmtId="0" fontId="3" fillId="7" borderId="12" xfId="1" applyFill="1" applyBorder="1"/>
    <xf numFmtId="0" fontId="4" fillId="0" borderId="2" xfId="1" applyFont="1" applyBorder="1" applyAlignment="1">
      <alignment horizontal="center"/>
    </xf>
    <xf numFmtId="164" fontId="3" fillId="0" borderId="7" xfId="1" applyNumberFormat="1" applyBorder="1"/>
    <xf numFmtId="164" fontId="3" fillId="0" borderId="10" xfId="1" applyNumberFormat="1" applyBorder="1"/>
    <xf numFmtId="0" fontId="3" fillId="0" borderId="1" xfId="1" applyBorder="1"/>
    <xf numFmtId="0" fontId="3" fillId="0" borderId="3" xfId="1" applyBorder="1"/>
    <xf numFmtId="0" fontId="3" fillId="2" borderId="4" xfId="1" applyFill="1" applyBorder="1"/>
    <xf numFmtId="15" fontId="3" fillId="0" borderId="3" xfId="1" applyNumberFormat="1" applyBorder="1"/>
    <xf numFmtId="0" fontId="3" fillId="0" borderId="13" xfId="1" applyBorder="1" applyAlignment="1">
      <alignment horizontal="right"/>
    </xf>
    <xf numFmtId="0" fontId="3" fillId="0" borderId="13" xfId="1" applyBorder="1"/>
    <xf numFmtId="164" fontId="3" fillId="0" borderId="13" xfId="1" applyNumberFormat="1" applyBorder="1" applyAlignment="1">
      <alignment horizontal="right"/>
    </xf>
    <xf numFmtId="164" fontId="3" fillId="0" borderId="13" xfId="1" applyNumberFormat="1" applyBorder="1"/>
    <xf numFmtId="164" fontId="3" fillId="0" borderId="3" xfId="1" applyNumberFormat="1" applyBorder="1"/>
    <xf numFmtId="2" fontId="3" fillId="0" borderId="0" xfId="1" applyNumberFormat="1"/>
    <xf numFmtId="0" fontId="3" fillId="0" borderId="21" xfId="1" applyBorder="1"/>
    <xf numFmtId="0" fontId="8" fillId="0" borderId="0" xfId="1" applyFont="1"/>
    <xf numFmtId="0" fontId="4" fillId="8" borderId="26" xfId="1" applyFont="1" applyFill="1" applyBorder="1" applyAlignment="1">
      <alignment horizontal="center" vertical="center" wrapText="1"/>
    </xf>
    <xf numFmtId="0" fontId="4" fillId="8" borderId="27" xfId="1" applyFont="1" applyFill="1" applyBorder="1" applyAlignment="1">
      <alignment horizontal="center" vertical="center" wrapText="1"/>
    </xf>
    <xf numFmtId="0" fontId="4" fillId="8" borderId="15" xfId="1" applyFont="1" applyFill="1" applyBorder="1" applyAlignment="1">
      <alignment horizontal="center" vertical="center" wrapText="1"/>
    </xf>
    <xf numFmtId="0" fontId="4" fillId="8" borderId="16" xfId="1" applyFont="1" applyFill="1" applyBorder="1" applyAlignment="1">
      <alignment horizontal="center" vertical="center" wrapText="1"/>
    </xf>
    <xf numFmtId="0" fontId="3" fillId="0" borderId="28" xfId="1" applyBorder="1"/>
    <xf numFmtId="165" fontId="3" fillId="0" borderId="29" xfId="1" applyNumberFormat="1" applyBorder="1"/>
    <xf numFmtId="166" fontId="3" fillId="0" borderId="30" xfId="1" applyNumberFormat="1" applyBorder="1"/>
    <xf numFmtId="166" fontId="3" fillId="0" borderId="31" xfId="1" applyNumberFormat="1" applyBorder="1"/>
    <xf numFmtId="0" fontId="3" fillId="0" borderId="32" xfId="1" applyBorder="1"/>
    <xf numFmtId="165" fontId="3" fillId="0" borderId="33" xfId="1" applyNumberFormat="1" applyBorder="1"/>
    <xf numFmtId="166" fontId="3" fillId="0" borderId="34" xfId="1" applyNumberFormat="1" applyBorder="1"/>
    <xf numFmtId="166" fontId="3" fillId="0" borderId="35" xfId="1" applyNumberFormat="1" applyBorder="1"/>
    <xf numFmtId="0" fontId="3" fillId="0" borderId="36" xfId="1" applyBorder="1"/>
    <xf numFmtId="165" fontId="3" fillId="0" borderId="37" xfId="1" applyNumberFormat="1" applyBorder="1"/>
    <xf numFmtId="166" fontId="3" fillId="0" borderId="38" xfId="1" applyNumberFormat="1" applyBorder="1"/>
    <xf numFmtId="166" fontId="3" fillId="0" borderId="39" xfId="1" applyNumberFormat="1" applyBorder="1"/>
    <xf numFmtId="0" fontId="3" fillId="0" borderId="29" xfId="1" applyBorder="1"/>
    <xf numFmtId="0" fontId="3" fillId="0" borderId="30" xfId="1" applyBorder="1"/>
    <xf numFmtId="0" fontId="3" fillId="7" borderId="31" xfId="1" applyFill="1" applyBorder="1"/>
    <xf numFmtId="0" fontId="3" fillId="0" borderId="33" xfId="1" applyBorder="1"/>
    <xf numFmtId="0" fontId="3" fillId="0" borderId="34" xfId="1" applyBorder="1"/>
    <xf numFmtId="0" fontId="3" fillId="0" borderId="37" xfId="1" applyBorder="1"/>
    <xf numFmtId="0" fontId="3" fillId="0" borderId="38" xfId="1" applyBorder="1"/>
    <xf numFmtId="0" fontId="4" fillId="8" borderId="2" xfId="1" applyFont="1" applyFill="1" applyBorder="1" applyAlignment="1">
      <alignment horizontal="center" vertical="center" wrapText="1"/>
    </xf>
    <xf numFmtId="0" fontId="4" fillId="8" borderId="1" xfId="1" applyFont="1" applyFill="1" applyBorder="1" applyAlignment="1">
      <alignment horizontal="center" vertical="center" wrapText="1"/>
    </xf>
    <xf numFmtId="167" fontId="3" fillId="7" borderId="31" xfId="1" applyNumberFormat="1" applyFill="1" applyBorder="1"/>
    <xf numFmtId="14" fontId="3" fillId="0" borderId="7" xfId="1" applyNumberFormat="1" applyBorder="1"/>
    <xf numFmtId="14" fontId="3" fillId="0" borderId="5" xfId="1" applyNumberFormat="1" applyBorder="1"/>
    <xf numFmtId="14" fontId="3" fillId="0" borderId="8" xfId="1" applyNumberFormat="1" applyBorder="1"/>
    <xf numFmtId="14" fontId="3" fillId="0" borderId="11" xfId="1" applyNumberFormat="1" applyBorder="1"/>
    <xf numFmtId="0" fontId="3" fillId="7" borderId="4" xfId="1" applyFill="1" applyBorder="1"/>
    <xf numFmtId="14" fontId="3" fillId="0" borderId="10" xfId="1" applyNumberFormat="1" applyBorder="1"/>
    <xf numFmtId="44" fontId="0" fillId="0" borderId="9" xfId="2" applyFont="1" applyBorder="1"/>
    <xf numFmtId="44" fontId="0" fillId="0" borderId="7" xfId="2" applyFont="1" applyBorder="1"/>
    <xf numFmtId="44" fontId="0" fillId="0" borderId="10" xfId="2" applyFont="1" applyBorder="1"/>
    <xf numFmtId="44" fontId="0" fillId="0" borderId="0" xfId="2" applyFont="1"/>
    <xf numFmtId="14" fontId="3" fillId="0" borderId="0" xfId="1" applyNumberFormat="1"/>
    <xf numFmtId="1" fontId="3" fillId="0" borderId="10" xfId="1" applyNumberFormat="1" applyBorder="1"/>
    <xf numFmtId="44" fontId="0" fillId="0" borderId="12" xfId="2" applyFont="1" applyBorder="1"/>
    <xf numFmtId="0" fontId="1" fillId="0" borderId="0" xfId="0" applyFont="1"/>
    <xf numFmtId="0" fontId="2" fillId="9" borderId="40" xfId="0" applyFont="1" applyFill="1" applyBorder="1"/>
    <xf numFmtId="0" fontId="0" fillId="0" borderId="40" xfId="0" applyBorder="1"/>
    <xf numFmtId="0" fontId="1" fillId="0" borderId="40" xfId="0" applyFont="1" applyBorder="1"/>
    <xf numFmtId="17" fontId="2" fillId="9" borderId="40" xfId="0" applyNumberFormat="1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38" fontId="3" fillId="7" borderId="31" xfId="1" applyNumberFormat="1" applyFill="1" applyBorder="1"/>
    <xf numFmtId="3" fontId="3" fillId="7" borderId="31" xfId="1" applyNumberFormat="1" applyFill="1" applyBorder="1"/>
    <xf numFmtId="3" fontId="4" fillId="8" borderId="15" xfId="1" applyNumberFormat="1" applyFont="1" applyFill="1" applyBorder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4" fillId="0" borderId="21" xfId="1" applyFont="1" applyBorder="1" applyAlignment="1">
      <alignment horizontal="center"/>
    </xf>
  </cellXfs>
  <cellStyles count="3">
    <cellStyle name="Currency 2" xfId="2"/>
    <cellStyle name="Normal" xfId="0" builtinId="0"/>
    <cellStyle name="Normal 2" xfId="1"/>
  </cellStyles>
  <dxfs count="6"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9933"/>
        </patternFill>
      </fill>
    </dxf>
    <dxf>
      <fill>
        <patternFill>
          <bgColor rgb="FFFF000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006600"/>
      <color rgb="FFFF9933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62</xdr:row>
      <xdr:rowOff>0</xdr:rowOff>
    </xdr:from>
    <xdr:to>
      <xdr:col>10</xdr:col>
      <xdr:colOff>1796</xdr:colOff>
      <xdr:row>78</xdr:row>
      <xdr:rowOff>83575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F20644C-3B8B-1953-3F80-18A50A3FB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7000" y="11417300"/>
          <a:ext cx="6066046" cy="3029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showGridLines="0" zoomScale="85" workbookViewId="0">
      <selection activeCell="D29" sqref="D29"/>
    </sheetView>
  </sheetViews>
  <sheetFormatPr defaultRowHeight="13.2" x14ac:dyDescent="0.25"/>
  <cols>
    <col min="1" max="1" width="12.44140625" style="1" customWidth="1"/>
    <col min="2" max="2" width="9.44140625" style="1" customWidth="1"/>
    <col min="3" max="3" width="8.77734375" style="1"/>
    <col min="4" max="4" width="11" style="1" customWidth="1"/>
    <col min="5" max="256" width="8.77734375" style="1"/>
    <col min="257" max="257" width="12.44140625" style="1" customWidth="1"/>
    <col min="258" max="258" width="9.44140625" style="1" customWidth="1"/>
    <col min="259" max="259" width="8.77734375" style="1"/>
    <col min="260" max="260" width="11" style="1" customWidth="1"/>
    <col min="261" max="512" width="8.77734375" style="1"/>
    <col min="513" max="513" width="12.44140625" style="1" customWidth="1"/>
    <col min="514" max="514" width="9.44140625" style="1" customWidth="1"/>
    <col min="515" max="515" width="8.77734375" style="1"/>
    <col min="516" max="516" width="11" style="1" customWidth="1"/>
    <col min="517" max="768" width="8.77734375" style="1"/>
    <col min="769" max="769" width="12.44140625" style="1" customWidth="1"/>
    <col min="770" max="770" width="9.44140625" style="1" customWidth="1"/>
    <col min="771" max="771" width="8.77734375" style="1"/>
    <col min="772" max="772" width="11" style="1" customWidth="1"/>
    <col min="773" max="1024" width="8.77734375" style="1"/>
    <col min="1025" max="1025" width="12.44140625" style="1" customWidth="1"/>
    <col min="1026" max="1026" width="9.44140625" style="1" customWidth="1"/>
    <col min="1027" max="1027" width="8.77734375" style="1"/>
    <col min="1028" max="1028" width="11" style="1" customWidth="1"/>
    <col min="1029" max="1280" width="8.77734375" style="1"/>
    <col min="1281" max="1281" width="12.44140625" style="1" customWidth="1"/>
    <col min="1282" max="1282" width="9.44140625" style="1" customWidth="1"/>
    <col min="1283" max="1283" width="8.77734375" style="1"/>
    <col min="1284" max="1284" width="11" style="1" customWidth="1"/>
    <col min="1285" max="1536" width="8.77734375" style="1"/>
    <col min="1537" max="1537" width="12.44140625" style="1" customWidth="1"/>
    <col min="1538" max="1538" width="9.44140625" style="1" customWidth="1"/>
    <col min="1539" max="1539" width="8.77734375" style="1"/>
    <col min="1540" max="1540" width="11" style="1" customWidth="1"/>
    <col min="1541" max="1792" width="8.77734375" style="1"/>
    <col min="1793" max="1793" width="12.44140625" style="1" customWidth="1"/>
    <col min="1794" max="1794" width="9.44140625" style="1" customWidth="1"/>
    <col min="1795" max="1795" width="8.77734375" style="1"/>
    <col min="1796" max="1796" width="11" style="1" customWidth="1"/>
    <col min="1797" max="2048" width="8.77734375" style="1"/>
    <col min="2049" max="2049" width="12.44140625" style="1" customWidth="1"/>
    <col min="2050" max="2050" width="9.44140625" style="1" customWidth="1"/>
    <col min="2051" max="2051" width="8.77734375" style="1"/>
    <col min="2052" max="2052" width="11" style="1" customWidth="1"/>
    <col min="2053" max="2304" width="8.77734375" style="1"/>
    <col min="2305" max="2305" width="12.44140625" style="1" customWidth="1"/>
    <col min="2306" max="2306" width="9.44140625" style="1" customWidth="1"/>
    <col min="2307" max="2307" width="8.77734375" style="1"/>
    <col min="2308" max="2308" width="11" style="1" customWidth="1"/>
    <col min="2309" max="2560" width="8.77734375" style="1"/>
    <col min="2561" max="2561" width="12.44140625" style="1" customWidth="1"/>
    <col min="2562" max="2562" width="9.44140625" style="1" customWidth="1"/>
    <col min="2563" max="2563" width="8.77734375" style="1"/>
    <col min="2564" max="2564" width="11" style="1" customWidth="1"/>
    <col min="2565" max="2816" width="8.77734375" style="1"/>
    <col min="2817" max="2817" width="12.44140625" style="1" customWidth="1"/>
    <col min="2818" max="2818" width="9.44140625" style="1" customWidth="1"/>
    <col min="2819" max="2819" width="8.77734375" style="1"/>
    <col min="2820" max="2820" width="11" style="1" customWidth="1"/>
    <col min="2821" max="3072" width="8.77734375" style="1"/>
    <col min="3073" max="3073" width="12.44140625" style="1" customWidth="1"/>
    <col min="3074" max="3074" width="9.44140625" style="1" customWidth="1"/>
    <col min="3075" max="3075" width="8.77734375" style="1"/>
    <col min="3076" max="3076" width="11" style="1" customWidth="1"/>
    <col min="3077" max="3328" width="8.77734375" style="1"/>
    <col min="3329" max="3329" width="12.44140625" style="1" customWidth="1"/>
    <col min="3330" max="3330" width="9.44140625" style="1" customWidth="1"/>
    <col min="3331" max="3331" width="8.77734375" style="1"/>
    <col min="3332" max="3332" width="11" style="1" customWidth="1"/>
    <col min="3333" max="3584" width="8.77734375" style="1"/>
    <col min="3585" max="3585" width="12.44140625" style="1" customWidth="1"/>
    <col min="3586" max="3586" width="9.44140625" style="1" customWidth="1"/>
    <col min="3587" max="3587" width="8.77734375" style="1"/>
    <col min="3588" max="3588" width="11" style="1" customWidth="1"/>
    <col min="3589" max="3840" width="8.77734375" style="1"/>
    <col min="3841" max="3841" width="12.44140625" style="1" customWidth="1"/>
    <col min="3842" max="3842" width="9.44140625" style="1" customWidth="1"/>
    <col min="3843" max="3843" width="8.77734375" style="1"/>
    <col min="3844" max="3844" width="11" style="1" customWidth="1"/>
    <col min="3845" max="4096" width="8.77734375" style="1"/>
    <col min="4097" max="4097" width="12.44140625" style="1" customWidth="1"/>
    <col min="4098" max="4098" width="9.44140625" style="1" customWidth="1"/>
    <col min="4099" max="4099" width="8.77734375" style="1"/>
    <col min="4100" max="4100" width="11" style="1" customWidth="1"/>
    <col min="4101" max="4352" width="8.77734375" style="1"/>
    <col min="4353" max="4353" width="12.44140625" style="1" customWidth="1"/>
    <col min="4354" max="4354" width="9.44140625" style="1" customWidth="1"/>
    <col min="4355" max="4355" width="8.77734375" style="1"/>
    <col min="4356" max="4356" width="11" style="1" customWidth="1"/>
    <col min="4357" max="4608" width="8.77734375" style="1"/>
    <col min="4609" max="4609" width="12.44140625" style="1" customWidth="1"/>
    <col min="4610" max="4610" width="9.44140625" style="1" customWidth="1"/>
    <col min="4611" max="4611" width="8.77734375" style="1"/>
    <col min="4612" max="4612" width="11" style="1" customWidth="1"/>
    <col min="4613" max="4864" width="8.77734375" style="1"/>
    <col min="4865" max="4865" width="12.44140625" style="1" customWidth="1"/>
    <col min="4866" max="4866" width="9.44140625" style="1" customWidth="1"/>
    <col min="4867" max="4867" width="8.77734375" style="1"/>
    <col min="4868" max="4868" width="11" style="1" customWidth="1"/>
    <col min="4869" max="5120" width="8.77734375" style="1"/>
    <col min="5121" max="5121" width="12.44140625" style="1" customWidth="1"/>
    <col min="5122" max="5122" width="9.44140625" style="1" customWidth="1"/>
    <col min="5123" max="5123" width="8.77734375" style="1"/>
    <col min="5124" max="5124" width="11" style="1" customWidth="1"/>
    <col min="5125" max="5376" width="8.77734375" style="1"/>
    <col min="5377" max="5377" width="12.44140625" style="1" customWidth="1"/>
    <col min="5378" max="5378" width="9.44140625" style="1" customWidth="1"/>
    <col min="5379" max="5379" width="8.77734375" style="1"/>
    <col min="5380" max="5380" width="11" style="1" customWidth="1"/>
    <col min="5381" max="5632" width="8.77734375" style="1"/>
    <col min="5633" max="5633" width="12.44140625" style="1" customWidth="1"/>
    <col min="5634" max="5634" width="9.44140625" style="1" customWidth="1"/>
    <col min="5635" max="5635" width="8.77734375" style="1"/>
    <col min="5636" max="5636" width="11" style="1" customWidth="1"/>
    <col min="5637" max="5888" width="8.77734375" style="1"/>
    <col min="5889" max="5889" width="12.44140625" style="1" customWidth="1"/>
    <col min="5890" max="5890" width="9.44140625" style="1" customWidth="1"/>
    <col min="5891" max="5891" width="8.77734375" style="1"/>
    <col min="5892" max="5892" width="11" style="1" customWidth="1"/>
    <col min="5893" max="6144" width="8.77734375" style="1"/>
    <col min="6145" max="6145" width="12.44140625" style="1" customWidth="1"/>
    <col min="6146" max="6146" width="9.44140625" style="1" customWidth="1"/>
    <col min="6147" max="6147" width="8.77734375" style="1"/>
    <col min="6148" max="6148" width="11" style="1" customWidth="1"/>
    <col min="6149" max="6400" width="8.77734375" style="1"/>
    <col min="6401" max="6401" width="12.44140625" style="1" customWidth="1"/>
    <col min="6402" max="6402" width="9.44140625" style="1" customWidth="1"/>
    <col min="6403" max="6403" width="8.77734375" style="1"/>
    <col min="6404" max="6404" width="11" style="1" customWidth="1"/>
    <col min="6405" max="6656" width="8.77734375" style="1"/>
    <col min="6657" max="6657" width="12.44140625" style="1" customWidth="1"/>
    <col min="6658" max="6658" width="9.44140625" style="1" customWidth="1"/>
    <col min="6659" max="6659" width="8.77734375" style="1"/>
    <col min="6660" max="6660" width="11" style="1" customWidth="1"/>
    <col min="6661" max="6912" width="8.77734375" style="1"/>
    <col min="6913" max="6913" width="12.44140625" style="1" customWidth="1"/>
    <col min="6914" max="6914" width="9.44140625" style="1" customWidth="1"/>
    <col min="6915" max="6915" width="8.77734375" style="1"/>
    <col min="6916" max="6916" width="11" style="1" customWidth="1"/>
    <col min="6917" max="7168" width="8.77734375" style="1"/>
    <col min="7169" max="7169" width="12.44140625" style="1" customWidth="1"/>
    <col min="7170" max="7170" width="9.44140625" style="1" customWidth="1"/>
    <col min="7171" max="7171" width="8.77734375" style="1"/>
    <col min="7172" max="7172" width="11" style="1" customWidth="1"/>
    <col min="7173" max="7424" width="8.77734375" style="1"/>
    <col min="7425" max="7425" width="12.44140625" style="1" customWidth="1"/>
    <col min="7426" max="7426" width="9.44140625" style="1" customWidth="1"/>
    <col min="7427" max="7427" width="8.77734375" style="1"/>
    <col min="7428" max="7428" width="11" style="1" customWidth="1"/>
    <col min="7429" max="7680" width="8.77734375" style="1"/>
    <col min="7681" max="7681" width="12.44140625" style="1" customWidth="1"/>
    <col min="7682" max="7682" width="9.44140625" style="1" customWidth="1"/>
    <col min="7683" max="7683" width="8.77734375" style="1"/>
    <col min="7684" max="7684" width="11" style="1" customWidth="1"/>
    <col min="7685" max="7936" width="8.77734375" style="1"/>
    <col min="7937" max="7937" width="12.44140625" style="1" customWidth="1"/>
    <col min="7938" max="7938" width="9.44140625" style="1" customWidth="1"/>
    <col min="7939" max="7939" width="8.77734375" style="1"/>
    <col min="7940" max="7940" width="11" style="1" customWidth="1"/>
    <col min="7941" max="8192" width="8.77734375" style="1"/>
    <col min="8193" max="8193" width="12.44140625" style="1" customWidth="1"/>
    <col min="8194" max="8194" width="9.44140625" style="1" customWidth="1"/>
    <col min="8195" max="8195" width="8.77734375" style="1"/>
    <col min="8196" max="8196" width="11" style="1" customWidth="1"/>
    <col min="8197" max="8448" width="8.77734375" style="1"/>
    <col min="8449" max="8449" width="12.44140625" style="1" customWidth="1"/>
    <col min="8450" max="8450" width="9.44140625" style="1" customWidth="1"/>
    <col min="8451" max="8451" width="8.77734375" style="1"/>
    <col min="8452" max="8452" width="11" style="1" customWidth="1"/>
    <col min="8453" max="8704" width="8.77734375" style="1"/>
    <col min="8705" max="8705" width="12.44140625" style="1" customWidth="1"/>
    <col min="8706" max="8706" width="9.44140625" style="1" customWidth="1"/>
    <col min="8707" max="8707" width="8.77734375" style="1"/>
    <col min="8708" max="8708" width="11" style="1" customWidth="1"/>
    <col min="8709" max="8960" width="8.77734375" style="1"/>
    <col min="8961" max="8961" width="12.44140625" style="1" customWidth="1"/>
    <col min="8962" max="8962" width="9.44140625" style="1" customWidth="1"/>
    <col min="8963" max="8963" width="8.77734375" style="1"/>
    <col min="8964" max="8964" width="11" style="1" customWidth="1"/>
    <col min="8965" max="9216" width="8.77734375" style="1"/>
    <col min="9217" max="9217" width="12.44140625" style="1" customWidth="1"/>
    <col min="9218" max="9218" width="9.44140625" style="1" customWidth="1"/>
    <col min="9219" max="9219" width="8.77734375" style="1"/>
    <col min="9220" max="9220" width="11" style="1" customWidth="1"/>
    <col min="9221" max="9472" width="8.77734375" style="1"/>
    <col min="9473" max="9473" width="12.44140625" style="1" customWidth="1"/>
    <col min="9474" max="9474" width="9.44140625" style="1" customWidth="1"/>
    <col min="9475" max="9475" width="8.77734375" style="1"/>
    <col min="9476" max="9476" width="11" style="1" customWidth="1"/>
    <col min="9477" max="9728" width="8.77734375" style="1"/>
    <col min="9729" max="9729" width="12.44140625" style="1" customWidth="1"/>
    <col min="9730" max="9730" width="9.44140625" style="1" customWidth="1"/>
    <col min="9731" max="9731" width="8.77734375" style="1"/>
    <col min="9732" max="9732" width="11" style="1" customWidth="1"/>
    <col min="9733" max="9984" width="8.77734375" style="1"/>
    <col min="9985" max="9985" width="12.44140625" style="1" customWidth="1"/>
    <col min="9986" max="9986" width="9.44140625" style="1" customWidth="1"/>
    <col min="9987" max="9987" width="8.77734375" style="1"/>
    <col min="9988" max="9988" width="11" style="1" customWidth="1"/>
    <col min="9989" max="10240" width="8.77734375" style="1"/>
    <col min="10241" max="10241" width="12.44140625" style="1" customWidth="1"/>
    <col min="10242" max="10242" width="9.44140625" style="1" customWidth="1"/>
    <col min="10243" max="10243" width="8.77734375" style="1"/>
    <col min="10244" max="10244" width="11" style="1" customWidth="1"/>
    <col min="10245" max="10496" width="8.77734375" style="1"/>
    <col min="10497" max="10497" width="12.44140625" style="1" customWidth="1"/>
    <col min="10498" max="10498" width="9.44140625" style="1" customWidth="1"/>
    <col min="10499" max="10499" width="8.77734375" style="1"/>
    <col min="10500" max="10500" width="11" style="1" customWidth="1"/>
    <col min="10501" max="10752" width="8.77734375" style="1"/>
    <col min="10753" max="10753" width="12.44140625" style="1" customWidth="1"/>
    <col min="10754" max="10754" width="9.44140625" style="1" customWidth="1"/>
    <col min="10755" max="10755" width="8.77734375" style="1"/>
    <col min="10756" max="10756" width="11" style="1" customWidth="1"/>
    <col min="10757" max="11008" width="8.77734375" style="1"/>
    <col min="11009" max="11009" width="12.44140625" style="1" customWidth="1"/>
    <col min="11010" max="11010" width="9.44140625" style="1" customWidth="1"/>
    <col min="11011" max="11011" width="8.77734375" style="1"/>
    <col min="11012" max="11012" width="11" style="1" customWidth="1"/>
    <col min="11013" max="11264" width="8.77734375" style="1"/>
    <col min="11265" max="11265" width="12.44140625" style="1" customWidth="1"/>
    <col min="11266" max="11266" width="9.44140625" style="1" customWidth="1"/>
    <col min="11267" max="11267" width="8.77734375" style="1"/>
    <col min="11268" max="11268" width="11" style="1" customWidth="1"/>
    <col min="11269" max="11520" width="8.77734375" style="1"/>
    <col min="11521" max="11521" width="12.44140625" style="1" customWidth="1"/>
    <col min="11522" max="11522" width="9.44140625" style="1" customWidth="1"/>
    <col min="11523" max="11523" width="8.77734375" style="1"/>
    <col min="11524" max="11524" width="11" style="1" customWidth="1"/>
    <col min="11525" max="11776" width="8.77734375" style="1"/>
    <col min="11777" max="11777" width="12.44140625" style="1" customWidth="1"/>
    <col min="11778" max="11778" width="9.44140625" style="1" customWidth="1"/>
    <col min="11779" max="11779" width="8.77734375" style="1"/>
    <col min="11780" max="11780" width="11" style="1" customWidth="1"/>
    <col min="11781" max="12032" width="8.77734375" style="1"/>
    <col min="12033" max="12033" width="12.44140625" style="1" customWidth="1"/>
    <col min="12034" max="12034" width="9.44140625" style="1" customWidth="1"/>
    <col min="12035" max="12035" width="8.77734375" style="1"/>
    <col min="12036" max="12036" width="11" style="1" customWidth="1"/>
    <col min="12037" max="12288" width="8.77734375" style="1"/>
    <col min="12289" max="12289" width="12.44140625" style="1" customWidth="1"/>
    <col min="12290" max="12290" width="9.44140625" style="1" customWidth="1"/>
    <col min="12291" max="12291" width="8.77734375" style="1"/>
    <col min="12292" max="12292" width="11" style="1" customWidth="1"/>
    <col min="12293" max="12544" width="8.77734375" style="1"/>
    <col min="12545" max="12545" width="12.44140625" style="1" customWidth="1"/>
    <col min="12546" max="12546" width="9.44140625" style="1" customWidth="1"/>
    <col min="12547" max="12547" width="8.77734375" style="1"/>
    <col min="12548" max="12548" width="11" style="1" customWidth="1"/>
    <col min="12549" max="12800" width="8.77734375" style="1"/>
    <col min="12801" max="12801" width="12.44140625" style="1" customWidth="1"/>
    <col min="12802" max="12802" width="9.44140625" style="1" customWidth="1"/>
    <col min="12803" max="12803" width="8.77734375" style="1"/>
    <col min="12804" max="12804" width="11" style="1" customWidth="1"/>
    <col min="12805" max="13056" width="8.77734375" style="1"/>
    <col min="13057" max="13057" width="12.44140625" style="1" customWidth="1"/>
    <col min="13058" max="13058" width="9.44140625" style="1" customWidth="1"/>
    <col min="13059" max="13059" width="8.77734375" style="1"/>
    <col min="13060" max="13060" width="11" style="1" customWidth="1"/>
    <col min="13061" max="13312" width="8.77734375" style="1"/>
    <col min="13313" max="13313" width="12.44140625" style="1" customWidth="1"/>
    <col min="13314" max="13314" width="9.44140625" style="1" customWidth="1"/>
    <col min="13315" max="13315" width="8.77734375" style="1"/>
    <col min="13316" max="13316" width="11" style="1" customWidth="1"/>
    <col min="13317" max="13568" width="8.77734375" style="1"/>
    <col min="13569" max="13569" width="12.44140625" style="1" customWidth="1"/>
    <col min="13570" max="13570" width="9.44140625" style="1" customWidth="1"/>
    <col min="13571" max="13571" width="8.77734375" style="1"/>
    <col min="13572" max="13572" width="11" style="1" customWidth="1"/>
    <col min="13573" max="13824" width="8.77734375" style="1"/>
    <col min="13825" max="13825" width="12.44140625" style="1" customWidth="1"/>
    <col min="13826" max="13826" width="9.44140625" style="1" customWidth="1"/>
    <col min="13827" max="13827" width="8.77734375" style="1"/>
    <col min="13828" max="13828" width="11" style="1" customWidth="1"/>
    <col min="13829" max="14080" width="8.77734375" style="1"/>
    <col min="14081" max="14081" width="12.44140625" style="1" customWidth="1"/>
    <col min="14082" max="14082" width="9.44140625" style="1" customWidth="1"/>
    <col min="14083" max="14083" width="8.77734375" style="1"/>
    <col min="14084" max="14084" width="11" style="1" customWidth="1"/>
    <col min="14085" max="14336" width="8.77734375" style="1"/>
    <col min="14337" max="14337" width="12.44140625" style="1" customWidth="1"/>
    <col min="14338" max="14338" width="9.44140625" style="1" customWidth="1"/>
    <col min="14339" max="14339" width="8.77734375" style="1"/>
    <col min="14340" max="14340" width="11" style="1" customWidth="1"/>
    <col min="14341" max="14592" width="8.77734375" style="1"/>
    <col min="14593" max="14593" width="12.44140625" style="1" customWidth="1"/>
    <col min="14594" max="14594" width="9.44140625" style="1" customWidth="1"/>
    <col min="14595" max="14595" width="8.77734375" style="1"/>
    <col min="14596" max="14596" width="11" style="1" customWidth="1"/>
    <col min="14597" max="14848" width="8.77734375" style="1"/>
    <col min="14849" max="14849" width="12.44140625" style="1" customWidth="1"/>
    <col min="14850" max="14850" width="9.44140625" style="1" customWidth="1"/>
    <col min="14851" max="14851" width="8.77734375" style="1"/>
    <col min="14852" max="14852" width="11" style="1" customWidth="1"/>
    <col min="14853" max="15104" width="8.77734375" style="1"/>
    <col min="15105" max="15105" width="12.44140625" style="1" customWidth="1"/>
    <col min="15106" max="15106" width="9.44140625" style="1" customWidth="1"/>
    <col min="15107" max="15107" width="8.77734375" style="1"/>
    <col min="15108" max="15108" width="11" style="1" customWidth="1"/>
    <col min="15109" max="15360" width="8.77734375" style="1"/>
    <col min="15361" max="15361" width="12.44140625" style="1" customWidth="1"/>
    <col min="15362" max="15362" width="9.44140625" style="1" customWidth="1"/>
    <col min="15363" max="15363" width="8.77734375" style="1"/>
    <col min="15364" max="15364" width="11" style="1" customWidth="1"/>
    <col min="15365" max="15616" width="8.77734375" style="1"/>
    <col min="15617" max="15617" width="12.44140625" style="1" customWidth="1"/>
    <col min="15618" max="15618" width="9.44140625" style="1" customWidth="1"/>
    <col min="15619" max="15619" width="8.77734375" style="1"/>
    <col min="15620" max="15620" width="11" style="1" customWidth="1"/>
    <col min="15621" max="15872" width="8.77734375" style="1"/>
    <col min="15873" max="15873" width="12.44140625" style="1" customWidth="1"/>
    <col min="15874" max="15874" width="9.44140625" style="1" customWidth="1"/>
    <col min="15875" max="15875" width="8.77734375" style="1"/>
    <col min="15876" max="15876" width="11" style="1" customWidth="1"/>
    <col min="15877" max="16128" width="8.77734375" style="1"/>
    <col min="16129" max="16129" width="12.44140625" style="1" customWidth="1"/>
    <col min="16130" max="16130" width="9.44140625" style="1" customWidth="1"/>
    <col min="16131" max="16131" width="8.77734375" style="1"/>
    <col min="16132" max="16132" width="11" style="1" customWidth="1"/>
    <col min="16133" max="16384" width="8.77734375" style="1"/>
  </cols>
  <sheetData>
    <row r="1" spans="1:8" x14ac:dyDescent="0.25">
      <c r="A1" s="1" t="s">
        <v>30</v>
      </c>
    </row>
    <row r="3" spans="1:8" x14ac:dyDescent="0.25">
      <c r="A3" s="2" t="s">
        <v>0</v>
      </c>
      <c r="B3" s="1" t="s">
        <v>1</v>
      </c>
    </row>
    <row r="4" spans="1:8" x14ac:dyDescent="0.25">
      <c r="A4" s="3" t="s">
        <v>2</v>
      </c>
      <c r="B4" s="4" t="s">
        <v>3</v>
      </c>
      <c r="C4" s="5" t="s">
        <v>4</v>
      </c>
      <c r="D4" s="6" t="s">
        <v>5</v>
      </c>
      <c r="E4" s="6" t="s">
        <v>6</v>
      </c>
    </row>
    <row r="5" spans="1:8" x14ac:dyDescent="0.25">
      <c r="A5" s="7" t="s">
        <v>7</v>
      </c>
      <c r="B5" s="8">
        <v>200</v>
      </c>
      <c r="C5" s="9">
        <v>400</v>
      </c>
      <c r="D5" s="10">
        <v>200</v>
      </c>
      <c r="E5" s="10">
        <v>800</v>
      </c>
    </row>
    <row r="6" spans="1:8" x14ac:dyDescent="0.25">
      <c r="A6" s="11" t="s">
        <v>8</v>
      </c>
      <c r="B6" s="12">
        <v>300</v>
      </c>
      <c r="C6" s="13">
        <v>500</v>
      </c>
      <c r="D6" s="14">
        <v>250</v>
      </c>
      <c r="E6" s="14">
        <v>1000</v>
      </c>
    </row>
    <row r="7" spans="1:8" x14ac:dyDescent="0.25">
      <c r="A7" s="11" t="s">
        <v>9</v>
      </c>
      <c r="B7" s="12">
        <v>125</v>
      </c>
      <c r="C7" s="13">
        <v>200</v>
      </c>
      <c r="D7" s="14">
        <v>100</v>
      </c>
      <c r="E7" s="14">
        <v>400</v>
      </c>
    </row>
    <row r="8" spans="1:8" x14ac:dyDescent="0.25">
      <c r="A8" s="11" t="s">
        <v>10</v>
      </c>
      <c r="B8" s="12">
        <v>325</v>
      </c>
      <c r="C8" s="13">
        <v>420</v>
      </c>
      <c r="D8" s="14">
        <v>210</v>
      </c>
      <c r="E8" s="14">
        <v>840</v>
      </c>
    </row>
    <row r="9" spans="1:8" x14ac:dyDescent="0.25">
      <c r="A9" s="11" t="s">
        <v>11</v>
      </c>
      <c r="B9" s="12">
        <v>400</v>
      </c>
      <c r="C9" s="13">
        <v>180</v>
      </c>
      <c r="D9" s="14">
        <v>0</v>
      </c>
      <c r="E9" s="14">
        <v>360</v>
      </c>
    </row>
    <row r="10" spans="1:8" x14ac:dyDescent="0.25">
      <c r="A10" s="11" t="s">
        <v>12</v>
      </c>
      <c r="B10" s="12">
        <v>500</v>
      </c>
      <c r="C10" s="13">
        <v>200</v>
      </c>
      <c r="D10" s="14">
        <v>100</v>
      </c>
      <c r="E10" s="14">
        <v>400</v>
      </c>
    </row>
    <row r="11" spans="1:8" x14ac:dyDescent="0.25">
      <c r="A11" s="11" t="s">
        <v>13</v>
      </c>
      <c r="B11" s="12">
        <v>120</v>
      </c>
      <c r="C11" s="13">
        <v>100</v>
      </c>
      <c r="D11" s="14">
        <v>50</v>
      </c>
      <c r="E11" s="14">
        <v>200</v>
      </c>
    </row>
    <row r="12" spans="1:8" ht="15.6" x14ac:dyDescent="0.3">
      <c r="A12" s="15" t="s">
        <v>14</v>
      </c>
      <c r="B12" s="16">
        <v>580</v>
      </c>
      <c r="C12" s="17">
        <v>400</v>
      </c>
      <c r="D12" s="18">
        <v>200</v>
      </c>
      <c r="E12" s="18">
        <v>800</v>
      </c>
      <c r="G12" s="19"/>
      <c r="H12" s="19"/>
    </row>
    <row r="13" spans="1:8" ht="15.6" x14ac:dyDescent="0.3">
      <c r="G13" s="19"/>
      <c r="H13" s="19"/>
    </row>
    <row r="14" spans="1:8" ht="15" x14ac:dyDescent="0.25">
      <c r="A14" s="1" t="s">
        <v>15</v>
      </c>
      <c r="B14" s="20">
        <f>SUM(B5:B12)</f>
        <v>2550</v>
      </c>
      <c r="C14" s="20">
        <f>SUM(C5:C12)</f>
        <v>2400</v>
      </c>
      <c r="D14" s="20">
        <f>SUM(D5:D12)</f>
        <v>1110</v>
      </c>
      <c r="E14" s="20">
        <f>SUM(E5:E12)</f>
        <v>4800</v>
      </c>
      <c r="G14" s="21"/>
      <c r="H14" s="21"/>
    </row>
    <row r="15" spans="1:8" ht="15" x14ac:dyDescent="0.25">
      <c r="A15" s="1" t="s">
        <v>16</v>
      </c>
      <c r="B15" s="20">
        <f>COUNT(B5:B12)</f>
        <v>8</v>
      </c>
      <c r="C15" s="20">
        <f>COUNT(C5:C12)</f>
        <v>8</v>
      </c>
      <c r="D15" s="20">
        <f>COUNT(D5:D12)</f>
        <v>8</v>
      </c>
      <c r="E15" s="20">
        <f>COUNT(E5:E12)</f>
        <v>8</v>
      </c>
      <c r="G15" s="21"/>
      <c r="H15" s="21"/>
    </row>
    <row r="16" spans="1:8" ht="15" x14ac:dyDescent="0.25">
      <c r="A16" s="1" t="s">
        <v>17</v>
      </c>
      <c r="B16" s="20">
        <f>AVERAGE(B5:B12)</f>
        <v>318.75</v>
      </c>
      <c r="C16" s="20">
        <f>AVERAGE(C5:C12)</f>
        <v>300</v>
      </c>
      <c r="D16" s="20">
        <f>AVERAGE(D5:D12)</f>
        <v>138.75</v>
      </c>
      <c r="E16" s="20">
        <f>AVERAGE(E5:E12)</f>
        <v>600</v>
      </c>
      <c r="G16" s="21"/>
      <c r="H16" s="21"/>
    </row>
    <row r="17" spans="1:8" ht="15" x14ac:dyDescent="0.25">
      <c r="A17" s="1" t="s">
        <v>18</v>
      </c>
      <c r="B17" s="22">
        <f>ROUND(B16,0)</f>
        <v>319</v>
      </c>
      <c r="C17" s="20">
        <f>ROUND(C16,0)</f>
        <v>300</v>
      </c>
      <c r="D17" s="20">
        <f>ROUND(D16,0)</f>
        <v>139</v>
      </c>
      <c r="E17" s="20">
        <f>ROUND(E16,0)</f>
        <v>600</v>
      </c>
      <c r="G17" s="21"/>
      <c r="H17" s="21"/>
    </row>
    <row r="18" spans="1:8" ht="15" x14ac:dyDescent="0.25">
      <c r="A18" s="1" t="s">
        <v>19</v>
      </c>
      <c r="B18" s="20">
        <f>INT(B16)</f>
        <v>318</v>
      </c>
      <c r="C18" s="20">
        <f>INT(C17)</f>
        <v>300</v>
      </c>
      <c r="D18" s="20">
        <f>INT(D16)</f>
        <v>138</v>
      </c>
      <c r="E18" s="20">
        <f>INT(E16)</f>
        <v>600</v>
      </c>
      <c r="G18" s="21"/>
      <c r="H18" s="21"/>
    </row>
    <row r="19" spans="1:8" ht="15" x14ac:dyDescent="0.25">
      <c r="G19" s="21"/>
      <c r="H19" s="21"/>
    </row>
    <row r="20" spans="1:8" ht="15" x14ac:dyDescent="0.25">
      <c r="A20" s="2" t="s">
        <v>20</v>
      </c>
      <c r="B20" s="1" t="s">
        <v>21</v>
      </c>
      <c r="G20" s="21"/>
      <c r="H20" s="21"/>
    </row>
    <row r="21" spans="1:8" ht="15" x14ac:dyDescent="0.25">
      <c r="G21" s="21"/>
      <c r="H21" s="21"/>
    </row>
    <row r="22" spans="1:8" ht="15" x14ac:dyDescent="0.25">
      <c r="B22" s="23"/>
      <c r="C22" s="5" t="s">
        <v>22</v>
      </c>
      <c r="D22" s="6" t="s">
        <v>23</v>
      </c>
      <c r="G22" s="21"/>
      <c r="H22" s="21"/>
    </row>
    <row r="23" spans="1:8" ht="15" x14ac:dyDescent="0.25">
      <c r="B23" s="12" t="s">
        <v>24</v>
      </c>
      <c r="C23" s="13">
        <v>80</v>
      </c>
      <c r="D23" s="24">
        <v>0.2</v>
      </c>
      <c r="G23" s="21"/>
      <c r="H23" s="21"/>
    </row>
    <row r="24" spans="1:8" ht="15" x14ac:dyDescent="0.25">
      <c r="B24" s="12" t="s">
        <v>25</v>
      </c>
      <c r="C24" s="13">
        <v>65</v>
      </c>
      <c r="D24" s="24">
        <v>0.1</v>
      </c>
      <c r="G24" s="21"/>
      <c r="H24" s="21"/>
    </row>
    <row r="25" spans="1:8" x14ac:dyDescent="0.25">
      <c r="B25" s="12" t="s">
        <v>26</v>
      </c>
      <c r="C25" s="13">
        <v>95</v>
      </c>
      <c r="D25" s="24">
        <v>0.3</v>
      </c>
    </row>
    <row r="26" spans="1:8" x14ac:dyDescent="0.25">
      <c r="B26" s="12" t="s">
        <v>27</v>
      </c>
      <c r="C26" s="13">
        <v>92</v>
      </c>
      <c r="D26" s="24">
        <v>0.3</v>
      </c>
    </row>
    <row r="27" spans="1:8" x14ac:dyDescent="0.25">
      <c r="B27" s="16" t="s">
        <v>28</v>
      </c>
      <c r="C27" s="17">
        <v>70</v>
      </c>
      <c r="D27" s="25">
        <v>0.1</v>
      </c>
    </row>
    <row r="29" spans="1:8" x14ac:dyDescent="0.25">
      <c r="B29" s="1" t="s">
        <v>29</v>
      </c>
      <c r="D29" s="26">
        <f>AVERAGE(D23:D27)</f>
        <v>0.20000000000000004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4"/>
  <sheetViews>
    <sheetView showGridLines="0" zoomScale="85" workbookViewId="0">
      <selection activeCell="H24" sqref="H24"/>
    </sheetView>
  </sheetViews>
  <sheetFormatPr defaultRowHeight="13.2" x14ac:dyDescent="0.25"/>
  <cols>
    <col min="1" max="1" width="8.77734375" style="1"/>
    <col min="2" max="2" width="13.21875" style="1" customWidth="1"/>
    <col min="3" max="3" width="12" style="1" customWidth="1"/>
    <col min="4" max="4" width="14.44140625" style="1" customWidth="1"/>
    <col min="5" max="5" width="12.5546875" style="1" customWidth="1"/>
    <col min="6" max="6" width="8.77734375" style="1"/>
    <col min="7" max="7" width="26.44140625" style="1" customWidth="1"/>
    <col min="8" max="257" width="8.77734375" style="1"/>
    <col min="258" max="258" width="13.21875" style="1" customWidth="1"/>
    <col min="259" max="259" width="12" style="1" customWidth="1"/>
    <col min="260" max="260" width="14.44140625" style="1" customWidth="1"/>
    <col min="261" max="261" width="12.5546875" style="1" customWidth="1"/>
    <col min="262" max="262" width="8.77734375" style="1"/>
    <col min="263" max="263" width="26.44140625" style="1" customWidth="1"/>
    <col min="264" max="513" width="8.77734375" style="1"/>
    <col min="514" max="514" width="13.21875" style="1" customWidth="1"/>
    <col min="515" max="515" width="12" style="1" customWidth="1"/>
    <col min="516" max="516" width="14.44140625" style="1" customWidth="1"/>
    <col min="517" max="517" width="12.5546875" style="1" customWidth="1"/>
    <col min="518" max="518" width="8.77734375" style="1"/>
    <col min="519" max="519" width="26.44140625" style="1" customWidth="1"/>
    <col min="520" max="769" width="8.77734375" style="1"/>
    <col min="770" max="770" width="13.21875" style="1" customWidth="1"/>
    <col min="771" max="771" width="12" style="1" customWidth="1"/>
    <col min="772" max="772" width="14.44140625" style="1" customWidth="1"/>
    <col min="773" max="773" width="12.5546875" style="1" customWidth="1"/>
    <col min="774" max="774" width="8.77734375" style="1"/>
    <col min="775" max="775" width="26.44140625" style="1" customWidth="1"/>
    <col min="776" max="1025" width="8.77734375" style="1"/>
    <col min="1026" max="1026" width="13.21875" style="1" customWidth="1"/>
    <col min="1027" max="1027" width="12" style="1" customWidth="1"/>
    <col min="1028" max="1028" width="14.44140625" style="1" customWidth="1"/>
    <col min="1029" max="1029" width="12.5546875" style="1" customWidth="1"/>
    <col min="1030" max="1030" width="8.77734375" style="1"/>
    <col min="1031" max="1031" width="26.44140625" style="1" customWidth="1"/>
    <col min="1032" max="1281" width="8.77734375" style="1"/>
    <col min="1282" max="1282" width="13.21875" style="1" customWidth="1"/>
    <col min="1283" max="1283" width="12" style="1" customWidth="1"/>
    <col min="1284" max="1284" width="14.44140625" style="1" customWidth="1"/>
    <col min="1285" max="1285" width="12.5546875" style="1" customWidth="1"/>
    <col min="1286" max="1286" width="8.77734375" style="1"/>
    <col min="1287" max="1287" width="26.44140625" style="1" customWidth="1"/>
    <col min="1288" max="1537" width="8.77734375" style="1"/>
    <col min="1538" max="1538" width="13.21875" style="1" customWidth="1"/>
    <col min="1539" max="1539" width="12" style="1" customWidth="1"/>
    <col min="1540" max="1540" width="14.44140625" style="1" customWidth="1"/>
    <col min="1541" max="1541" width="12.5546875" style="1" customWidth="1"/>
    <col min="1542" max="1542" width="8.77734375" style="1"/>
    <col min="1543" max="1543" width="26.44140625" style="1" customWidth="1"/>
    <col min="1544" max="1793" width="8.77734375" style="1"/>
    <col min="1794" max="1794" width="13.21875" style="1" customWidth="1"/>
    <col min="1795" max="1795" width="12" style="1" customWidth="1"/>
    <col min="1796" max="1796" width="14.44140625" style="1" customWidth="1"/>
    <col min="1797" max="1797" width="12.5546875" style="1" customWidth="1"/>
    <col min="1798" max="1798" width="8.77734375" style="1"/>
    <col min="1799" max="1799" width="26.44140625" style="1" customWidth="1"/>
    <col min="1800" max="2049" width="8.77734375" style="1"/>
    <col min="2050" max="2050" width="13.21875" style="1" customWidth="1"/>
    <col min="2051" max="2051" width="12" style="1" customWidth="1"/>
    <col min="2052" max="2052" width="14.44140625" style="1" customWidth="1"/>
    <col min="2053" max="2053" width="12.5546875" style="1" customWidth="1"/>
    <col min="2054" max="2054" width="8.77734375" style="1"/>
    <col min="2055" max="2055" width="26.44140625" style="1" customWidth="1"/>
    <col min="2056" max="2305" width="8.77734375" style="1"/>
    <col min="2306" max="2306" width="13.21875" style="1" customWidth="1"/>
    <col min="2307" max="2307" width="12" style="1" customWidth="1"/>
    <col min="2308" max="2308" width="14.44140625" style="1" customWidth="1"/>
    <col min="2309" max="2309" width="12.5546875" style="1" customWidth="1"/>
    <col min="2310" max="2310" width="8.77734375" style="1"/>
    <col min="2311" max="2311" width="26.44140625" style="1" customWidth="1"/>
    <col min="2312" max="2561" width="8.77734375" style="1"/>
    <col min="2562" max="2562" width="13.21875" style="1" customWidth="1"/>
    <col min="2563" max="2563" width="12" style="1" customWidth="1"/>
    <col min="2564" max="2564" width="14.44140625" style="1" customWidth="1"/>
    <col min="2565" max="2565" width="12.5546875" style="1" customWidth="1"/>
    <col min="2566" max="2566" width="8.77734375" style="1"/>
    <col min="2567" max="2567" width="26.44140625" style="1" customWidth="1"/>
    <col min="2568" max="2817" width="8.77734375" style="1"/>
    <col min="2818" max="2818" width="13.21875" style="1" customWidth="1"/>
    <col min="2819" max="2819" width="12" style="1" customWidth="1"/>
    <col min="2820" max="2820" width="14.44140625" style="1" customWidth="1"/>
    <col min="2821" max="2821" width="12.5546875" style="1" customWidth="1"/>
    <col min="2822" max="2822" width="8.77734375" style="1"/>
    <col min="2823" max="2823" width="26.44140625" style="1" customWidth="1"/>
    <col min="2824" max="3073" width="8.77734375" style="1"/>
    <col min="3074" max="3074" width="13.21875" style="1" customWidth="1"/>
    <col min="3075" max="3075" width="12" style="1" customWidth="1"/>
    <col min="3076" max="3076" width="14.44140625" style="1" customWidth="1"/>
    <col min="3077" max="3077" width="12.5546875" style="1" customWidth="1"/>
    <col min="3078" max="3078" width="8.77734375" style="1"/>
    <col min="3079" max="3079" width="26.44140625" style="1" customWidth="1"/>
    <col min="3080" max="3329" width="8.77734375" style="1"/>
    <col min="3330" max="3330" width="13.21875" style="1" customWidth="1"/>
    <col min="3331" max="3331" width="12" style="1" customWidth="1"/>
    <col min="3332" max="3332" width="14.44140625" style="1" customWidth="1"/>
    <col min="3333" max="3333" width="12.5546875" style="1" customWidth="1"/>
    <col min="3334" max="3334" width="8.77734375" style="1"/>
    <col min="3335" max="3335" width="26.44140625" style="1" customWidth="1"/>
    <col min="3336" max="3585" width="8.77734375" style="1"/>
    <col min="3586" max="3586" width="13.21875" style="1" customWidth="1"/>
    <col min="3587" max="3587" width="12" style="1" customWidth="1"/>
    <col min="3588" max="3588" width="14.44140625" style="1" customWidth="1"/>
    <col min="3589" max="3589" width="12.5546875" style="1" customWidth="1"/>
    <col min="3590" max="3590" width="8.77734375" style="1"/>
    <col min="3591" max="3591" width="26.44140625" style="1" customWidth="1"/>
    <col min="3592" max="3841" width="8.77734375" style="1"/>
    <col min="3842" max="3842" width="13.21875" style="1" customWidth="1"/>
    <col min="3843" max="3843" width="12" style="1" customWidth="1"/>
    <col min="3844" max="3844" width="14.44140625" style="1" customWidth="1"/>
    <col min="3845" max="3845" width="12.5546875" style="1" customWidth="1"/>
    <col min="3846" max="3846" width="8.77734375" style="1"/>
    <col min="3847" max="3847" width="26.44140625" style="1" customWidth="1"/>
    <col min="3848" max="4097" width="8.77734375" style="1"/>
    <col min="4098" max="4098" width="13.21875" style="1" customWidth="1"/>
    <col min="4099" max="4099" width="12" style="1" customWidth="1"/>
    <col min="4100" max="4100" width="14.44140625" style="1" customWidth="1"/>
    <col min="4101" max="4101" width="12.5546875" style="1" customWidth="1"/>
    <col min="4102" max="4102" width="8.77734375" style="1"/>
    <col min="4103" max="4103" width="26.44140625" style="1" customWidth="1"/>
    <col min="4104" max="4353" width="8.77734375" style="1"/>
    <col min="4354" max="4354" width="13.21875" style="1" customWidth="1"/>
    <col min="4355" max="4355" width="12" style="1" customWidth="1"/>
    <col min="4356" max="4356" width="14.44140625" style="1" customWidth="1"/>
    <col min="4357" max="4357" width="12.5546875" style="1" customWidth="1"/>
    <col min="4358" max="4358" width="8.77734375" style="1"/>
    <col min="4359" max="4359" width="26.44140625" style="1" customWidth="1"/>
    <col min="4360" max="4609" width="8.77734375" style="1"/>
    <col min="4610" max="4610" width="13.21875" style="1" customWidth="1"/>
    <col min="4611" max="4611" width="12" style="1" customWidth="1"/>
    <col min="4612" max="4612" width="14.44140625" style="1" customWidth="1"/>
    <col min="4613" max="4613" width="12.5546875" style="1" customWidth="1"/>
    <col min="4614" max="4614" width="8.77734375" style="1"/>
    <col min="4615" max="4615" width="26.44140625" style="1" customWidth="1"/>
    <col min="4616" max="4865" width="8.77734375" style="1"/>
    <col min="4866" max="4866" width="13.21875" style="1" customWidth="1"/>
    <col min="4867" max="4867" width="12" style="1" customWidth="1"/>
    <col min="4868" max="4868" width="14.44140625" style="1" customWidth="1"/>
    <col min="4869" max="4869" width="12.5546875" style="1" customWidth="1"/>
    <col min="4870" max="4870" width="8.77734375" style="1"/>
    <col min="4871" max="4871" width="26.44140625" style="1" customWidth="1"/>
    <col min="4872" max="5121" width="8.77734375" style="1"/>
    <col min="5122" max="5122" width="13.21875" style="1" customWidth="1"/>
    <col min="5123" max="5123" width="12" style="1" customWidth="1"/>
    <col min="5124" max="5124" width="14.44140625" style="1" customWidth="1"/>
    <col min="5125" max="5125" width="12.5546875" style="1" customWidth="1"/>
    <col min="5126" max="5126" width="8.77734375" style="1"/>
    <col min="5127" max="5127" width="26.44140625" style="1" customWidth="1"/>
    <col min="5128" max="5377" width="8.77734375" style="1"/>
    <col min="5378" max="5378" width="13.21875" style="1" customWidth="1"/>
    <col min="5379" max="5379" width="12" style="1" customWidth="1"/>
    <col min="5380" max="5380" width="14.44140625" style="1" customWidth="1"/>
    <col min="5381" max="5381" width="12.5546875" style="1" customWidth="1"/>
    <col min="5382" max="5382" width="8.77734375" style="1"/>
    <col min="5383" max="5383" width="26.44140625" style="1" customWidth="1"/>
    <col min="5384" max="5633" width="8.77734375" style="1"/>
    <col min="5634" max="5634" width="13.21875" style="1" customWidth="1"/>
    <col min="5635" max="5635" width="12" style="1" customWidth="1"/>
    <col min="5636" max="5636" width="14.44140625" style="1" customWidth="1"/>
    <col min="5637" max="5637" width="12.5546875" style="1" customWidth="1"/>
    <col min="5638" max="5638" width="8.77734375" style="1"/>
    <col min="5639" max="5639" width="26.44140625" style="1" customWidth="1"/>
    <col min="5640" max="5889" width="8.77734375" style="1"/>
    <col min="5890" max="5890" width="13.21875" style="1" customWidth="1"/>
    <col min="5891" max="5891" width="12" style="1" customWidth="1"/>
    <col min="5892" max="5892" width="14.44140625" style="1" customWidth="1"/>
    <col min="5893" max="5893" width="12.5546875" style="1" customWidth="1"/>
    <col min="5894" max="5894" width="8.77734375" style="1"/>
    <col min="5895" max="5895" width="26.44140625" style="1" customWidth="1"/>
    <col min="5896" max="6145" width="8.77734375" style="1"/>
    <col min="6146" max="6146" width="13.21875" style="1" customWidth="1"/>
    <col min="6147" max="6147" width="12" style="1" customWidth="1"/>
    <col min="6148" max="6148" width="14.44140625" style="1" customWidth="1"/>
    <col min="6149" max="6149" width="12.5546875" style="1" customWidth="1"/>
    <col min="6150" max="6150" width="8.77734375" style="1"/>
    <col min="6151" max="6151" width="26.44140625" style="1" customWidth="1"/>
    <col min="6152" max="6401" width="8.77734375" style="1"/>
    <col min="6402" max="6402" width="13.21875" style="1" customWidth="1"/>
    <col min="6403" max="6403" width="12" style="1" customWidth="1"/>
    <col min="6404" max="6404" width="14.44140625" style="1" customWidth="1"/>
    <col min="6405" max="6405" width="12.5546875" style="1" customWidth="1"/>
    <col min="6406" max="6406" width="8.77734375" style="1"/>
    <col min="6407" max="6407" width="26.44140625" style="1" customWidth="1"/>
    <col min="6408" max="6657" width="8.77734375" style="1"/>
    <col min="6658" max="6658" width="13.21875" style="1" customWidth="1"/>
    <col min="6659" max="6659" width="12" style="1" customWidth="1"/>
    <col min="6660" max="6660" width="14.44140625" style="1" customWidth="1"/>
    <col min="6661" max="6661" width="12.5546875" style="1" customWidth="1"/>
    <col min="6662" max="6662" width="8.77734375" style="1"/>
    <col min="6663" max="6663" width="26.44140625" style="1" customWidth="1"/>
    <col min="6664" max="6913" width="8.77734375" style="1"/>
    <col min="6914" max="6914" width="13.21875" style="1" customWidth="1"/>
    <col min="6915" max="6915" width="12" style="1" customWidth="1"/>
    <col min="6916" max="6916" width="14.44140625" style="1" customWidth="1"/>
    <col min="6917" max="6917" width="12.5546875" style="1" customWidth="1"/>
    <col min="6918" max="6918" width="8.77734375" style="1"/>
    <col min="6919" max="6919" width="26.44140625" style="1" customWidth="1"/>
    <col min="6920" max="7169" width="8.77734375" style="1"/>
    <col min="7170" max="7170" width="13.21875" style="1" customWidth="1"/>
    <col min="7171" max="7171" width="12" style="1" customWidth="1"/>
    <col min="7172" max="7172" width="14.44140625" style="1" customWidth="1"/>
    <col min="7173" max="7173" width="12.5546875" style="1" customWidth="1"/>
    <col min="7174" max="7174" width="8.77734375" style="1"/>
    <col min="7175" max="7175" width="26.44140625" style="1" customWidth="1"/>
    <col min="7176" max="7425" width="8.77734375" style="1"/>
    <col min="7426" max="7426" width="13.21875" style="1" customWidth="1"/>
    <col min="7427" max="7427" width="12" style="1" customWidth="1"/>
    <col min="7428" max="7428" width="14.44140625" style="1" customWidth="1"/>
    <col min="7429" max="7429" width="12.5546875" style="1" customWidth="1"/>
    <col min="7430" max="7430" width="8.77734375" style="1"/>
    <col min="7431" max="7431" width="26.44140625" style="1" customWidth="1"/>
    <col min="7432" max="7681" width="8.77734375" style="1"/>
    <col min="7682" max="7682" width="13.21875" style="1" customWidth="1"/>
    <col min="7683" max="7683" width="12" style="1" customWidth="1"/>
    <col min="7684" max="7684" width="14.44140625" style="1" customWidth="1"/>
    <col min="7685" max="7685" width="12.5546875" style="1" customWidth="1"/>
    <col min="7686" max="7686" width="8.77734375" style="1"/>
    <col min="7687" max="7687" width="26.44140625" style="1" customWidth="1"/>
    <col min="7688" max="7937" width="8.77734375" style="1"/>
    <col min="7938" max="7938" width="13.21875" style="1" customWidth="1"/>
    <col min="7939" max="7939" width="12" style="1" customWidth="1"/>
    <col min="7940" max="7940" width="14.44140625" style="1" customWidth="1"/>
    <col min="7941" max="7941" width="12.5546875" style="1" customWidth="1"/>
    <col min="7942" max="7942" width="8.77734375" style="1"/>
    <col min="7943" max="7943" width="26.44140625" style="1" customWidth="1"/>
    <col min="7944" max="8193" width="8.77734375" style="1"/>
    <col min="8194" max="8194" width="13.21875" style="1" customWidth="1"/>
    <col min="8195" max="8195" width="12" style="1" customWidth="1"/>
    <col min="8196" max="8196" width="14.44140625" style="1" customWidth="1"/>
    <col min="8197" max="8197" width="12.5546875" style="1" customWidth="1"/>
    <col min="8198" max="8198" width="8.77734375" style="1"/>
    <col min="8199" max="8199" width="26.44140625" style="1" customWidth="1"/>
    <col min="8200" max="8449" width="8.77734375" style="1"/>
    <col min="8450" max="8450" width="13.21875" style="1" customWidth="1"/>
    <col min="8451" max="8451" width="12" style="1" customWidth="1"/>
    <col min="8452" max="8452" width="14.44140625" style="1" customWidth="1"/>
    <col min="8453" max="8453" width="12.5546875" style="1" customWidth="1"/>
    <col min="8454" max="8454" width="8.77734375" style="1"/>
    <col min="8455" max="8455" width="26.44140625" style="1" customWidth="1"/>
    <col min="8456" max="8705" width="8.77734375" style="1"/>
    <col min="8706" max="8706" width="13.21875" style="1" customWidth="1"/>
    <col min="8707" max="8707" width="12" style="1" customWidth="1"/>
    <col min="8708" max="8708" width="14.44140625" style="1" customWidth="1"/>
    <col min="8709" max="8709" width="12.5546875" style="1" customWidth="1"/>
    <col min="8710" max="8710" width="8.77734375" style="1"/>
    <col min="8711" max="8711" width="26.44140625" style="1" customWidth="1"/>
    <col min="8712" max="8961" width="8.77734375" style="1"/>
    <col min="8962" max="8962" width="13.21875" style="1" customWidth="1"/>
    <col min="8963" max="8963" width="12" style="1" customWidth="1"/>
    <col min="8964" max="8964" width="14.44140625" style="1" customWidth="1"/>
    <col min="8965" max="8965" width="12.5546875" style="1" customWidth="1"/>
    <col min="8966" max="8966" width="8.77734375" style="1"/>
    <col min="8967" max="8967" width="26.44140625" style="1" customWidth="1"/>
    <col min="8968" max="9217" width="8.77734375" style="1"/>
    <col min="9218" max="9218" width="13.21875" style="1" customWidth="1"/>
    <col min="9219" max="9219" width="12" style="1" customWidth="1"/>
    <col min="9220" max="9220" width="14.44140625" style="1" customWidth="1"/>
    <col min="9221" max="9221" width="12.5546875" style="1" customWidth="1"/>
    <col min="9222" max="9222" width="8.77734375" style="1"/>
    <col min="9223" max="9223" width="26.44140625" style="1" customWidth="1"/>
    <col min="9224" max="9473" width="8.77734375" style="1"/>
    <col min="9474" max="9474" width="13.21875" style="1" customWidth="1"/>
    <col min="9475" max="9475" width="12" style="1" customWidth="1"/>
    <col min="9476" max="9476" width="14.44140625" style="1" customWidth="1"/>
    <col min="9477" max="9477" width="12.5546875" style="1" customWidth="1"/>
    <col min="9478" max="9478" width="8.77734375" style="1"/>
    <col min="9479" max="9479" width="26.44140625" style="1" customWidth="1"/>
    <col min="9480" max="9729" width="8.77734375" style="1"/>
    <col min="9730" max="9730" width="13.21875" style="1" customWidth="1"/>
    <col min="9731" max="9731" width="12" style="1" customWidth="1"/>
    <col min="9732" max="9732" width="14.44140625" style="1" customWidth="1"/>
    <col min="9733" max="9733" width="12.5546875" style="1" customWidth="1"/>
    <col min="9734" max="9734" width="8.77734375" style="1"/>
    <col min="9735" max="9735" width="26.44140625" style="1" customWidth="1"/>
    <col min="9736" max="9985" width="8.77734375" style="1"/>
    <col min="9986" max="9986" width="13.21875" style="1" customWidth="1"/>
    <col min="9987" max="9987" width="12" style="1" customWidth="1"/>
    <col min="9988" max="9988" width="14.44140625" style="1" customWidth="1"/>
    <col min="9989" max="9989" width="12.5546875" style="1" customWidth="1"/>
    <col min="9990" max="9990" width="8.77734375" style="1"/>
    <col min="9991" max="9991" width="26.44140625" style="1" customWidth="1"/>
    <col min="9992" max="10241" width="8.77734375" style="1"/>
    <col min="10242" max="10242" width="13.21875" style="1" customWidth="1"/>
    <col min="10243" max="10243" width="12" style="1" customWidth="1"/>
    <col min="10244" max="10244" width="14.44140625" style="1" customWidth="1"/>
    <col min="10245" max="10245" width="12.5546875" style="1" customWidth="1"/>
    <col min="10246" max="10246" width="8.77734375" style="1"/>
    <col min="10247" max="10247" width="26.44140625" style="1" customWidth="1"/>
    <col min="10248" max="10497" width="8.77734375" style="1"/>
    <col min="10498" max="10498" width="13.21875" style="1" customWidth="1"/>
    <col min="10499" max="10499" width="12" style="1" customWidth="1"/>
    <col min="10500" max="10500" width="14.44140625" style="1" customWidth="1"/>
    <col min="10501" max="10501" width="12.5546875" style="1" customWidth="1"/>
    <col min="10502" max="10502" width="8.77734375" style="1"/>
    <col min="10503" max="10503" width="26.44140625" style="1" customWidth="1"/>
    <col min="10504" max="10753" width="8.77734375" style="1"/>
    <col min="10754" max="10754" width="13.21875" style="1" customWidth="1"/>
    <col min="10755" max="10755" width="12" style="1" customWidth="1"/>
    <col min="10756" max="10756" width="14.44140625" style="1" customWidth="1"/>
    <col min="10757" max="10757" width="12.5546875" style="1" customWidth="1"/>
    <col min="10758" max="10758" width="8.77734375" style="1"/>
    <col min="10759" max="10759" width="26.44140625" style="1" customWidth="1"/>
    <col min="10760" max="11009" width="8.77734375" style="1"/>
    <col min="11010" max="11010" width="13.21875" style="1" customWidth="1"/>
    <col min="11011" max="11011" width="12" style="1" customWidth="1"/>
    <col min="11012" max="11012" width="14.44140625" style="1" customWidth="1"/>
    <col min="11013" max="11013" width="12.5546875" style="1" customWidth="1"/>
    <col min="11014" max="11014" width="8.77734375" style="1"/>
    <col min="11015" max="11015" width="26.44140625" style="1" customWidth="1"/>
    <col min="11016" max="11265" width="8.77734375" style="1"/>
    <col min="11266" max="11266" width="13.21875" style="1" customWidth="1"/>
    <col min="11267" max="11267" width="12" style="1" customWidth="1"/>
    <col min="11268" max="11268" width="14.44140625" style="1" customWidth="1"/>
    <col min="11269" max="11269" width="12.5546875" style="1" customWidth="1"/>
    <col min="11270" max="11270" width="8.77734375" style="1"/>
    <col min="11271" max="11271" width="26.44140625" style="1" customWidth="1"/>
    <col min="11272" max="11521" width="8.77734375" style="1"/>
    <col min="11522" max="11522" width="13.21875" style="1" customWidth="1"/>
    <col min="11523" max="11523" width="12" style="1" customWidth="1"/>
    <col min="11524" max="11524" width="14.44140625" style="1" customWidth="1"/>
    <col min="11525" max="11525" width="12.5546875" style="1" customWidth="1"/>
    <col min="11526" max="11526" width="8.77734375" style="1"/>
    <col min="11527" max="11527" width="26.44140625" style="1" customWidth="1"/>
    <col min="11528" max="11777" width="8.77734375" style="1"/>
    <col min="11778" max="11778" width="13.21875" style="1" customWidth="1"/>
    <col min="11779" max="11779" width="12" style="1" customWidth="1"/>
    <col min="11780" max="11780" width="14.44140625" style="1" customWidth="1"/>
    <col min="11781" max="11781" width="12.5546875" style="1" customWidth="1"/>
    <col min="11782" max="11782" width="8.77734375" style="1"/>
    <col min="11783" max="11783" width="26.44140625" style="1" customWidth="1"/>
    <col min="11784" max="12033" width="8.77734375" style="1"/>
    <col min="12034" max="12034" width="13.21875" style="1" customWidth="1"/>
    <col min="12035" max="12035" width="12" style="1" customWidth="1"/>
    <col min="12036" max="12036" width="14.44140625" style="1" customWidth="1"/>
    <col min="12037" max="12037" width="12.5546875" style="1" customWidth="1"/>
    <col min="12038" max="12038" width="8.77734375" style="1"/>
    <col min="12039" max="12039" width="26.44140625" style="1" customWidth="1"/>
    <col min="12040" max="12289" width="8.77734375" style="1"/>
    <col min="12290" max="12290" width="13.21875" style="1" customWidth="1"/>
    <col min="12291" max="12291" width="12" style="1" customWidth="1"/>
    <col min="12292" max="12292" width="14.44140625" style="1" customWidth="1"/>
    <col min="12293" max="12293" width="12.5546875" style="1" customWidth="1"/>
    <col min="12294" max="12294" width="8.77734375" style="1"/>
    <col min="12295" max="12295" width="26.44140625" style="1" customWidth="1"/>
    <col min="12296" max="12545" width="8.77734375" style="1"/>
    <col min="12546" max="12546" width="13.21875" style="1" customWidth="1"/>
    <col min="12547" max="12547" width="12" style="1" customWidth="1"/>
    <col min="12548" max="12548" width="14.44140625" style="1" customWidth="1"/>
    <col min="12549" max="12549" width="12.5546875" style="1" customWidth="1"/>
    <col min="12550" max="12550" width="8.77734375" style="1"/>
    <col min="12551" max="12551" width="26.44140625" style="1" customWidth="1"/>
    <col min="12552" max="12801" width="8.77734375" style="1"/>
    <col min="12802" max="12802" width="13.21875" style="1" customWidth="1"/>
    <col min="12803" max="12803" width="12" style="1" customWidth="1"/>
    <col min="12804" max="12804" width="14.44140625" style="1" customWidth="1"/>
    <col min="12805" max="12805" width="12.5546875" style="1" customWidth="1"/>
    <col min="12806" max="12806" width="8.77734375" style="1"/>
    <col min="12807" max="12807" width="26.44140625" style="1" customWidth="1"/>
    <col min="12808" max="13057" width="8.77734375" style="1"/>
    <col min="13058" max="13058" width="13.21875" style="1" customWidth="1"/>
    <col min="13059" max="13059" width="12" style="1" customWidth="1"/>
    <col min="13060" max="13060" width="14.44140625" style="1" customWidth="1"/>
    <col min="13061" max="13061" width="12.5546875" style="1" customWidth="1"/>
    <col min="13062" max="13062" width="8.77734375" style="1"/>
    <col min="13063" max="13063" width="26.44140625" style="1" customWidth="1"/>
    <col min="13064" max="13313" width="8.77734375" style="1"/>
    <col min="13314" max="13314" width="13.21875" style="1" customWidth="1"/>
    <col min="13315" max="13315" width="12" style="1" customWidth="1"/>
    <col min="13316" max="13316" width="14.44140625" style="1" customWidth="1"/>
    <col min="13317" max="13317" width="12.5546875" style="1" customWidth="1"/>
    <col min="13318" max="13318" width="8.77734375" style="1"/>
    <col min="13319" max="13319" width="26.44140625" style="1" customWidth="1"/>
    <col min="13320" max="13569" width="8.77734375" style="1"/>
    <col min="13570" max="13570" width="13.21875" style="1" customWidth="1"/>
    <col min="13571" max="13571" width="12" style="1" customWidth="1"/>
    <col min="13572" max="13572" width="14.44140625" style="1" customWidth="1"/>
    <col min="13573" max="13573" width="12.5546875" style="1" customWidth="1"/>
    <col min="13574" max="13574" width="8.77734375" style="1"/>
    <col min="13575" max="13575" width="26.44140625" style="1" customWidth="1"/>
    <col min="13576" max="13825" width="8.77734375" style="1"/>
    <col min="13826" max="13826" width="13.21875" style="1" customWidth="1"/>
    <col min="13827" max="13827" width="12" style="1" customWidth="1"/>
    <col min="13828" max="13828" width="14.44140625" style="1" customWidth="1"/>
    <col min="13829" max="13829" width="12.5546875" style="1" customWidth="1"/>
    <col min="13830" max="13830" width="8.77734375" style="1"/>
    <col min="13831" max="13831" width="26.44140625" style="1" customWidth="1"/>
    <col min="13832" max="14081" width="8.77734375" style="1"/>
    <col min="14082" max="14082" width="13.21875" style="1" customWidth="1"/>
    <col min="14083" max="14083" width="12" style="1" customWidth="1"/>
    <col min="14084" max="14084" width="14.44140625" style="1" customWidth="1"/>
    <col min="14085" max="14085" width="12.5546875" style="1" customWidth="1"/>
    <col min="14086" max="14086" width="8.77734375" style="1"/>
    <col min="14087" max="14087" width="26.44140625" style="1" customWidth="1"/>
    <col min="14088" max="14337" width="8.77734375" style="1"/>
    <col min="14338" max="14338" width="13.21875" style="1" customWidth="1"/>
    <col min="14339" max="14339" width="12" style="1" customWidth="1"/>
    <col min="14340" max="14340" width="14.44140625" style="1" customWidth="1"/>
    <col min="14341" max="14341" width="12.5546875" style="1" customWidth="1"/>
    <col min="14342" max="14342" width="8.77734375" style="1"/>
    <col min="14343" max="14343" width="26.44140625" style="1" customWidth="1"/>
    <col min="14344" max="14593" width="8.77734375" style="1"/>
    <col min="14594" max="14594" width="13.21875" style="1" customWidth="1"/>
    <col min="14595" max="14595" width="12" style="1" customWidth="1"/>
    <col min="14596" max="14596" width="14.44140625" style="1" customWidth="1"/>
    <col min="14597" max="14597" width="12.5546875" style="1" customWidth="1"/>
    <col min="14598" max="14598" width="8.77734375" style="1"/>
    <col min="14599" max="14599" width="26.44140625" style="1" customWidth="1"/>
    <col min="14600" max="14849" width="8.77734375" style="1"/>
    <col min="14850" max="14850" width="13.21875" style="1" customWidth="1"/>
    <col min="14851" max="14851" width="12" style="1" customWidth="1"/>
    <col min="14852" max="14852" width="14.44140625" style="1" customWidth="1"/>
    <col min="14853" max="14853" width="12.5546875" style="1" customWidth="1"/>
    <col min="14854" max="14854" width="8.77734375" style="1"/>
    <col min="14855" max="14855" width="26.44140625" style="1" customWidth="1"/>
    <col min="14856" max="15105" width="8.77734375" style="1"/>
    <col min="15106" max="15106" width="13.21875" style="1" customWidth="1"/>
    <col min="15107" max="15107" width="12" style="1" customWidth="1"/>
    <col min="15108" max="15108" width="14.44140625" style="1" customWidth="1"/>
    <col min="15109" max="15109" width="12.5546875" style="1" customWidth="1"/>
    <col min="15110" max="15110" width="8.77734375" style="1"/>
    <col min="15111" max="15111" width="26.44140625" style="1" customWidth="1"/>
    <col min="15112" max="15361" width="8.77734375" style="1"/>
    <col min="15362" max="15362" width="13.21875" style="1" customWidth="1"/>
    <col min="15363" max="15363" width="12" style="1" customWidth="1"/>
    <col min="15364" max="15364" width="14.44140625" style="1" customWidth="1"/>
    <col min="15365" max="15365" width="12.5546875" style="1" customWidth="1"/>
    <col min="15366" max="15366" width="8.77734375" style="1"/>
    <col min="15367" max="15367" width="26.44140625" style="1" customWidth="1"/>
    <col min="15368" max="15617" width="8.77734375" style="1"/>
    <col min="15618" max="15618" width="13.21875" style="1" customWidth="1"/>
    <col min="15619" max="15619" width="12" style="1" customWidth="1"/>
    <col min="15620" max="15620" width="14.44140625" style="1" customWidth="1"/>
    <col min="15621" max="15621" width="12.5546875" style="1" customWidth="1"/>
    <col min="15622" max="15622" width="8.77734375" style="1"/>
    <col min="15623" max="15623" width="26.44140625" style="1" customWidth="1"/>
    <col min="15624" max="15873" width="8.77734375" style="1"/>
    <col min="15874" max="15874" width="13.21875" style="1" customWidth="1"/>
    <col min="15875" max="15875" width="12" style="1" customWidth="1"/>
    <col min="15876" max="15876" width="14.44140625" style="1" customWidth="1"/>
    <col min="15877" max="15877" width="12.5546875" style="1" customWidth="1"/>
    <col min="15878" max="15878" width="8.77734375" style="1"/>
    <col min="15879" max="15879" width="26.44140625" style="1" customWidth="1"/>
    <col min="15880" max="16129" width="8.77734375" style="1"/>
    <col min="16130" max="16130" width="13.21875" style="1" customWidth="1"/>
    <col min="16131" max="16131" width="12" style="1" customWidth="1"/>
    <col min="16132" max="16132" width="14.44140625" style="1" customWidth="1"/>
    <col min="16133" max="16133" width="12.5546875" style="1" customWidth="1"/>
    <col min="16134" max="16134" width="8.77734375" style="1"/>
    <col min="16135" max="16135" width="26.44140625" style="1" customWidth="1"/>
    <col min="16136" max="16384" width="8.77734375" style="1"/>
  </cols>
  <sheetData>
    <row r="1" spans="1:8" x14ac:dyDescent="0.25">
      <c r="A1" s="65" t="s">
        <v>282</v>
      </c>
      <c r="B1" s="1" t="s">
        <v>313</v>
      </c>
    </row>
    <row r="3" spans="1:8" x14ac:dyDescent="0.25">
      <c r="B3" s="77" t="s">
        <v>314</v>
      </c>
      <c r="C3" s="67" t="s">
        <v>315</v>
      </c>
      <c r="D3" s="67" t="s">
        <v>316</v>
      </c>
      <c r="E3" s="68" t="s">
        <v>317</v>
      </c>
      <c r="G3" s="5" t="s">
        <v>318</v>
      </c>
      <c r="H3" s="81" t="s">
        <v>313</v>
      </c>
    </row>
    <row r="4" spans="1:8" x14ac:dyDescent="0.25">
      <c r="B4" s="12">
        <v>1</v>
      </c>
      <c r="C4" s="13" t="s">
        <v>319</v>
      </c>
      <c r="D4" s="118">
        <v>38128</v>
      </c>
      <c r="E4" s="14">
        <v>4</v>
      </c>
      <c r="G4" s="13" t="s">
        <v>319</v>
      </c>
      <c r="H4" s="73">
        <f>COUNTIF(C4:C954,"Eminem")</f>
        <v>114</v>
      </c>
    </row>
    <row r="5" spans="1:8" x14ac:dyDescent="0.25">
      <c r="B5" s="12">
        <v>2</v>
      </c>
      <c r="C5" s="13" t="s">
        <v>319</v>
      </c>
      <c r="D5" s="118">
        <v>38092</v>
      </c>
      <c r="E5" s="14">
        <v>2</v>
      </c>
      <c r="G5" s="13" t="s">
        <v>320</v>
      </c>
      <c r="H5" s="73">
        <f>COUNTIF(C5:C955,"Cher")</f>
        <v>112</v>
      </c>
    </row>
    <row r="6" spans="1:8" x14ac:dyDescent="0.25">
      <c r="B6" s="12">
        <v>3</v>
      </c>
      <c r="C6" s="13" t="s">
        <v>320</v>
      </c>
      <c r="D6" s="118">
        <v>38380</v>
      </c>
      <c r="E6" s="14">
        <v>2</v>
      </c>
      <c r="G6" s="13" t="s">
        <v>321</v>
      </c>
      <c r="H6" s="73">
        <f>COUNTIF(C6:C956,"Moore")</f>
        <v>131</v>
      </c>
    </row>
    <row r="7" spans="1:8" x14ac:dyDescent="0.25">
      <c r="B7" s="12">
        <v>4</v>
      </c>
      <c r="C7" s="13" t="s">
        <v>319</v>
      </c>
      <c r="D7" s="118">
        <v>38380</v>
      </c>
      <c r="E7" s="14">
        <v>4</v>
      </c>
      <c r="G7" s="13" t="s">
        <v>322</v>
      </c>
      <c r="H7" s="73">
        <f>COUNTIF(C7:C957,"Spears")</f>
        <v>129</v>
      </c>
    </row>
    <row r="8" spans="1:8" x14ac:dyDescent="0.25">
      <c r="B8" s="12">
        <v>5</v>
      </c>
      <c r="C8" s="13" t="s">
        <v>321</v>
      </c>
      <c r="D8" s="118">
        <v>38296</v>
      </c>
      <c r="E8" s="14">
        <v>2</v>
      </c>
      <c r="G8" s="13" t="s">
        <v>323</v>
      </c>
      <c r="H8" s="73">
        <f>COUNTIF(C8:C958,"Mellencamp")</f>
        <v>115</v>
      </c>
    </row>
    <row r="9" spans="1:8" x14ac:dyDescent="0.25">
      <c r="B9" s="12">
        <v>6</v>
      </c>
      <c r="C9" s="13" t="s">
        <v>320</v>
      </c>
      <c r="D9" s="118">
        <v>38248</v>
      </c>
      <c r="E9" s="14">
        <v>4</v>
      </c>
      <c r="G9" s="13" t="s">
        <v>324</v>
      </c>
      <c r="H9" s="73">
        <f>COUNTIF(C9:C959,"Madonna")</f>
        <v>133</v>
      </c>
    </row>
    <row r="10" spans="1:8" x14ac:dyDescent="0.25">
      <c r="B10" s="12">
        <v>7</v>
      </c>
      <c r="C10" s="13" t="s">
        <v>322</v>
      </c>
      <c r="D10" s="118">
        <v>38092</v>
      </c>
      <c r="E10" s="14">
        <v>3</v>
      </c>
      <c r="G10" s="13" t="s">
        <v>325</v>
      </c>
      <c r="H10" s="73">
        <f>COUNTIF(C10:C960,"Springsteen")</f>
        <v>103</v>
      </c>
    </row>
    <row r="11" spans="1:8" x14ac:dyDescent="0.25">
      <c r="B11" s="12">
        <v>8</v>
      </c>
      <c r="C11" s="13" t="s">
        <v>322</v>
      </c>
      <c r="D11" s="118">
        <v>38428</v>
      </c>
      <c r="E11" s="14">
        <v>3</v>
      </c>
      <c r="G11" s="17" t="s">
        <v>326</v>
      </c>
      <c r="H11" s="73">
        <f>COUNTIF(C11:C961,"Manilow")</f>
        <v>114</v>
      </c>
    </row>
    <row r="12" spans="1:8" x14ac:dyDescent="0.25">
      <c r="B12" s="12">
        <v>9</v>
      </c>
      <c r="C12" s="13" t="s">
        <v>326</v>
      </c>
      <c r="D12" s="118">
        <v>38368</v>
      </c>
      <c r="E12" s="14">
        <v>4</v>
      </c>
    </row>
    <row r="13" spans="1:8" x14ac:dyDescent="0.25">
      <c r="B13" s="12">
        <v>10</v>
      </c>
      <c r="C13" s="13" t="s">
        <v>319</v>
      </c>
      <c r="D13" s="118">
        <v>38452</v>
      </c>
      <c r="E13" s="14">
        <v>4</v>
      </c>
      <c r="G13" s="119" t="s">
        <v>327</v>
      </c>
      <c r="H13" s="73">
        <f>COUNTIF(C4:C954,"&lt;&gt;Eminem")</f>
        <v>837</v>
      </c>
    </row>
    <row r="14" spans="1:8" x14ac:dyDescent="0.25">
      <c r="B14" s="12">
        <v>11</v>
      </c>
      <c r="C14" s="13" t="s">
        <v>324</v>
      </c>
      <c r="D14" s="118">
        <v>38032</v>
      </c>
      <c r="E14" s="14">
        <v>3</v>
      </c>
      <c r="G14" s="120" t="s">
        <v>328</v>
      </c>
      <c r="H14" s="72">
        <f>COUNTIF(E4:E954,"&gt;=4")</f>
        <v>477</v>
      </c>
    </row>
    <row r="15" spans="1:8" x14ac:dyDescent="0.25">
      <c r="B15" s="12">
        <v>12</v>
      </c>
      <c r="C15" s="13" t="s">
        <v>319</v>
      </c>
      <c r="D15" s="118">
        <v>37996</v>
      </c>
      <c r="E15" s="14">
        <v>4</v>
      </c>
      <c r="G15" s="120" t="s">
        <v>329</v>
      </c>
      <c r="H15" s="72">
        <f>COUNTIF(E4:E954,"&gt;3.5")</f>
        <v>477</v>
      </c>
    </row>
    <row r="16" spans="1:8" x14ac:dyDescent="0.25">
      <c r="B16" s="12">
        <v>13</v>
      </c>
      <c r="C16" s="13" t="s">
        <v>325</v>
      </c>
      <c r="D16" s="118">
        <v>38452</v>
      </c>
      <c r="E16" s="14">
        <v>2</v>
      </c>
      <c r="G16" s="120" t="s">
        <v>330</v>
      </c>
      <c r="H16" s="72">
        <f>COUNTIF(C4:C954,"S*")</f>
        <v>232</v>
      </c>
    </row>
    <row r="17" spans="2:8" x14ac:dyDescent="0.25">
      <c r="B17" s="12">
        <v>14</v>
      </c>
      <c r="C17" s="13" t="s">
        <v>322</v>
      </c>
      <c r="D17" s="118">
        <v>38092</v>
      </c>
      <c r="E17" s="14">
        <v>4</v>
      </c>
      <c r="G17" s="120" t="s">
        <v>331</v>
      </c>
      <c r="H17" s="72">
        <f>COUNTIF(C4:C954,"??????")</f>
        <v>243</v>
      </c>
    </row>
    <row r="18" spans="2:8" x14ac:dyDescent="0.25">
      <c r="B18" s="12">
        <v>15</v>
      </c>
      <c r="C18" s="13" t="s">
        <v>321</v>
      </c>
      <c r="D18" s="118">
        <v>38176</v>
      </c>
      <c r="E18" s="14">
        <v>3</v>
      </c>
      <c r="G18" s="120" t="s">
        <v>332</v>
      </c>
      <c r="H18" s="72">
        <f>COUNTIF(D4:D954,"&gt;6/15/2005")</f>
        <v>98</v>
      </c>
    </row>
    <row r="19" spans="2:8" x14ac:dyDescent="0.25">
      <c r="B19" s="12">
        <v>16</v>
      </c>
      <c r="C19" s="13" t="s">
        <v>324</v>
      </c>
      <c r="D19" s="118">
        <v>38164</v>
      </c>
      <c r="E19" s="14">
        <v>4</v>
      </c>
      <c r="G19" s="120" t="s">
        <v>333</v>
      </c>
      <c r="H19" s="72">
        <f>COUNTIF(D4:D954,"&gt;2009")</f>
        <v>951</v>
      </c>
    </row>
    <row r="20" spans="2:8" x14ac:dyDescent="0.25">
      <c r="B20" s="12">
        <v>17</v>
      </c>
      <c r="C20" s="13" t="s">
        <v>322</v>
      </c>
      <c r="D20" s="118">
        <v>38500</v>
      </c>
      <c r="E20" s="14">
        <v>3</v>
      </c>
      <c r="G20" s="120" t="s">
        <v>334</v>
      </c>
      <c r="H20" s="72">
        <f>COUNTIF(E4:E954,"=4")</f>
        <v>247</v>
      </c>
    </row>
    <row r="21" spans="2:8" x14ac:dyDescent="0.25">
      <c r="B21" s="12">
        <v>18</v>
      </c>
      <c r="C21" s="13" t="s">
        <v>323</v>
      </c>
      <c r="D21" s="118">
        <v>38560</v>
      </c>
      <c r="E21" s="14">
        <v>5</v>
      </c>
      <c r="G21" s="121" t="s">
        <v>335</v>
      </c>
      <c r="H21" s="75">
        <f>COUNTIF(E4:E954,"=5")</f>
        <v>230</v>
      </c>
    </row>
    <row r="22" spans="2:8" x14ac:dyDescent="0.25">
      <c r="B22" s="12">
        <v>19</v>
      </c>
      <c r="C22" s="13" t="s">
        <v>322</v>
      </c>
      <c r="D22" s="118">
        <v>38248</v>
      </c>
      <c r="E22" s="14">
        <v>5</v>
      </c>
    </row>
    <row r="23" spans="2:8" x14ac:dyDescent="0.25">
      <c r="B23" s="12">
        <v>20</v>
      </c>
      <c r="C23" s="13" t="s">
        <v>324</v>
      </c>
      <c r="D23" s="118">
        <v>38176</v>
      </c>
      <c r="E23" s="14">
        <v>4</v>
      </c>
    </row>
    <row r="24" spans="2:8" x14ac:dyDescent="0.25">
      <c r="B24" s="12">
        <v>21</v>
      </c>
      <c r="C24" s="13" t="s">
        <v>325</v>
      </c>
      <c r="D24" s="118">
        <v>38236</v>
      </c>
      <c r="E24" s="14">
        <v>3</v>
      </c>
      <c r="G24" s="8" t="s">
        <v>336</v>
      </c>
      <c r="H24" s="122">
        <f>COUNT(G4:H11)</f>
        <v>8</v>
      </c>
    </row>
    <row r="25" spans="2:8" x14ac:dyDescent="0.25">
      <c r="B25" s="12">
        <v>22</v>
      </c>
      <c r="C25" s="13" t="s">
        <v>324</v>
      </c>
      <c r="D25" s="118">
        <v>38140</v>
      </c>
      <c r="E25" s="14">
        <v>3</v>
      </c>
      <c r="G25" s="12" t="s">
        <v>337</v>
      </c>
      <c r="H25" s="72">
        <f>COUNTA(G4:H11)</f>
        <v>16</v>
      </c>
    </row>
    <row r="26" spans="2:8" x14ac:dyDescent="0.25">
      <c r="B26" s="12">
        <v>23</v>
      </c>
      <c r="C26" s="13" t="s">
        <v>324</v>
      </c>
      <c r="D26" s="118">
        <v>38416</v>
      </c>
      <c r="E26" s="14">
        <v>3</v>
      </c>
      <c r="G26" s="16" t="s">
        <v>338</v>
      </c>
      <c r="H26" s="75">
        <f>COUNTBLANK(G4:H11)</f>
        <v>0</v>
      </c>
    </row>
    <row r="27" spans="2:8" x14ac:dyDescent="0.25">
      <c r="B27" s="12">
        <v>24</v>
      </c>
      <c r="C27" s="13" t="s">
        <v>320</v>
      </c>
      <c r="D27" s="118">
        <v>37996</v>
      </c>
      <c r="E27" s="14">
        <v>5</v>
      </c>
    </row>
    <row r="28" spans="2:8" x14ac:dyDescent="0.25">
      <c r="B28" s="12">
        <v>25</v>
      </c>
      <c r="C28" s="13" t="s">
        <v>320</v>
      </c>
      <c r="D28" s="118">
        <v>38560</v>
      </c>
      <c r="E28" s="14">
        <v>2</v>
      </c>
    </row>
    <row r="29" spans="2:8" x14ac:dyDescent="0.25">
      <c r="B29" s="12">
        <v>26</v>
      </c>
      <c r="C29" s="13" t="s">
        <v>320</v>
      </c>
      <c r="D29" s="118">
        <v>38392</v>
      </c>
      <c r="E29" s="14">
        <v>5</v>
      </c>
    </row>
    <row r="30" spans="2:8" x14ac:dyDescent="0.25">
      <c r="B30" s="12">
        <v>27</v>
      </c>
      <c r="C30" s="13" t="s">
        <v>319</v>
      </c>
      <c r="D30" s="118">
        <v>38584</v>
      </c>
      <c r="E30" s="14">
        <v>3</v>
      </c>
    </row>
    <row r="31" spans="2:8" x14ac:dyDescent="0.25">
      <c r="B31" s="12">
        <v>28</v>
      </c>
      <c r="C31" s="13" t="s">
        <v>325</v>
      </c>
      <c r="D31" s="118">
        <v>38512</v>
      </c>
      <c r="E31" s="14">
        <v>3</v>
      </c>
    </row>
    <row r="32" spans="2:8" x14ac:dyDescent="0.25">
      <c r="B32" s="12">
        <v>29</v>
      </c>
      <c r="C32" s="13" t="s">
        <v>324</v>
      </c>
      <c r="D32" s="118">
        <v>38548</v>
      </c>
      <c r="E32" s="14">
        <v>5</v>
      </c>
    </row>
    <row r="33" spans="2:5" x14ac:dyDescent="0.25">
      <c r="B33" s="12">
        <v>30</v>
      </c>
      <c r="C33" s="13" t="s">
        <v>326</v>
      </c>
      <c r="D33" s="118">
        <v>38428</v>
      </c>
      <c r="E33" s="14">
        <v>4</v>
      </c>
    </row>
    <row r="34" spans="2:5" x14ac:dyDescent="0.25">
      <c r="B34" s="12">
        <v>31</v>
      </c>
      <c r="C34" s="13" t="s">
        <v>320</v>
      </c>
      <c r="D34" s="118">
        <v>38140</v>
      </c>
      <c r="E34" s="14">
        <v>5</v>
      </c>
    </row>
    <row r="35" spans="2:5" x14ac:dyDescent="0.25">
      <c r="B35" s="12">
        <v>32</v>
      </c>
      <c r="C35" s="13" t="s">
        <v>319</v>
      </c>
      <c r="D35" s="118">
        <v>38548</v>
      </c>
      <c r="E35" s="14">
        <v>5</v>
      </c>
    </row>
    <row r="36" spans="2:5" x14ac:dyDescent="0.25">
      <c r="B36" s="12">
        <v>33</v>
      </c>
      <c r="C36" s="13" t="s">
        <v>325</v>
      </c>
      <c r="D36" s="118">
        <v>38512</v>
      </c>
      <c r="E36" s="14">
        <v>4</v>
      </c>
    </row>
    <row r="37" spans="2:5" x14ac:dyDescent="0.25">
      <c r="B37" s="12">
        <v>34</v>
      </c>
      <c r="C37" s="13" t="s">
        <v>322</v>
      </c>
      <c r="D37" s="118">
        <v>38548</v>
      </c>
      <c r="E37" s="14">
        <v>3</v>
      </c>
    </row>
    <row r="38" spans="2:5" x14ac:dyDescent="0.25">
      <c r="B38" s="12">
        <v>35</v>
      </c>
      <c r="C38" s="13" t="s">
        <v>326</v>
      </c>
      <c r="D38" s="118">
        <v>38452</v>
      </c>
      <c r="E38" s="14">
        <v>3</v>
      </c>
    </row>
    <row r="39" spans="2:5" x14ac:dyDescent="0.25">
      <c r="B39" s="12">
        <v>36</v>
      </c>
      <c r="C39" s="13" t="s">
        <v>321</v>
      </c>
      <c r="D39" s="118">
        <v>38116</v>
      </c>
      <c r="E39" s="14">
        <v>5</v>
      </c>
    </row>
    <row r="40" spans="2:5" x14ac:dyDescent="0.25">
      <c r="B40" s="12">
        <v>37</v>
      </c>
      <c r="C40" s="13" t="s">
        <v>323</v>
      </c>
      <c r="D40" s="118">
        <v>38104</v>
      </c>
      <c r="E40" s="14">
        <v>4</v>
      </c>
    </row>
    <row r="41" spans="2:5" x14ac:dyDescent="0.25">
      <c r="B41" s="12">
        <v>38</v>
      </c>
      <c r="C41" s="13" t="s">
        <v>325</v>
      </c>
      <c r="D41" s="118">
        <v>38428</v>
      </c>
      <c r="E41" s="14">
        <v>3</v>
      </c>
    </row>
    <row r="42" spans="2:5" x14ac:dyDescent="0.25">
      <c r="B42" s="12">
        <v>39</v>
      </c>
      <c r="C42" s="13" t="s">
        <v>326</v>
      </c>
      <c r="D42" s="118">
        <v>38128</v>
      </c>
      <c r="E42" s="14">
        <v>2</v>
      </c>
    </row>
    <row r="43" spans="2:5" x14ac:dyDescent="0.25">
      <c r="B43" s="12">
        <v>40</v>
      </c>
      <c r="C43" s="13" t="s">
        <v>326</v>
      </c>
      <c r="D43" s="118">
        <v>38464</v>
      </c>
      <c r="E43" s="14">
        <v>4</v>
      </c>
    </row>
    <row r="44" spans="2:5" x14ac:dyDescent="0.25">
      <c r="B44" s="12">
        <v>41</v>
      </c>
      <c r="C44" s="13" t="s">
        <v>325</v>
      </c>
      <c r="D44" s="118">
        <v>38008</v>
      </c>
      <c r="E44" s="14">
        <v>3</v>
      </c>
    </row>
    <row r="45" spans="2:5" x14ac:dyDescent="0.25">
      <c r="B45" s="12">
        <v>42</v>
      </c>
      <c r="C45" s="13" t="s">
        <v>322</v>
      </c>
      <c r="D45" s="118">
        <v>38464</v>
      </c>
      <c r="E45" s="14">
        <v>3</v>
      </c>
    </row>
    <row r="46" spans="2:5" x14ac:dyDescent="0.25">
      <c r="B46" s="12">
        <v>43</v>
      </c>
      <c r="C46" s="13" t="s">
        <v>325</v>
      </c>
      <c r="D46" s="118">
        <v>38248</v>
      </c>
      <c r="E46" s="14">
        <v>2</v>
      </c>
    </row>
    <row r="47" spans="2:5" x14ac:dyDescent="0.25">
      <c r="B47" s="12">
        <v>44</v>
      </c>
      <c r="C47" s="13" t="s">
        <v>323</v>
      </c>
      <c r="D47" s="118">
        <v>38020</v>
      </c>
      <c r="E47" s="14">
        <v>4</v>
      </c>
    </row>
    <row r="48" spans="2:5" x14ac:dyDescent="0.25">
      <c r="B48" s="12">
        <v>45</v>
      </c>
      <c r="C48" s="13" t="s">
        <v>321</v>
      </c>
      <c r="D48" s="118">
        <v>38284</v>
      </c>
      <c r="E48" s="14">
        <v>4</v>
      </c>
    </row>
    <row r="49" spans="2:5" x14ac:dyDescent="0.25">
      <c r="B49" s="12">
        <v>46</v>
      </c>
      <c r="C49" s="13" t="s">
        <v>321</v>
      </c>
      <c r="D49" s="118">
        <v>38416</v>
      </c>
      <c r="E49" s="14">
        <v>2</v>
      </c>
    </row>
    <row r="50" spans="2:5" x14ac:dyDescent="0.25">
      <c r="B50" s="12">
        <v>47</v>
      </c>
      <c r="C50" s="13" t="s">
        <v>319</v>
      </c>
      <c r="D50" s="118">
        <v>38500</v>
      </c>
      <c r="E50" s="14">
        <v>2</v>
      </c>
    </row>
    <row r="51" spans="2:5" x14ac:dyDescent="0.25">
      <c r="B51" s="12">
        <v>48</v>
      </c>
      <c r="C51" s="13" t="s">
        <v>320</v>
      </c>
      <c r="D51" s="118">
        <v>38464</v>
      </c>
      <c r="E51" s="14">
        <v>3</v>
      </c>
    </row>
    <row r="52" spans="2:5" x14ac:dyDescent="0.25">
      <c r="B52" s="12">
        <v>49</v>
      </c>
      <c r="C52" s="13" t="s">
        <v>321</v>
      </c>
      <c r="D52" s="118">
        <v>38272</v>
      </c>
      <c r="E52" s="14">
        <v>4</v>
      </c>
    </row>
    <row r="53" spans="2:5" x14ac:dyDescent="0.25">
      <c r="B53" s="12">
        <v>50</v>
      </c>
      <c r="C53" s="13" t="s">
        <v>324</v>
      </c>
      <c r="D53" s="118">
        <v>38080</v>
      </c>
      <c r="E53" s="14">
        <v>5</v>
      </c>
    </row>
    <row r="54" spans="2:5" x14ac:dyDescent="0.25">
      <c r="B54" s="12">
        <v>51</v>
      </c>
      <c r="C54" s="13" t="s">
        <v>326</v>
      </c>
      <c r="D54" s="118">
        <v>38524</v>
      </c>
      <c r="E54" s="14">
        <v>4</v>
      </c>
    </row>
    <row r="55" spans="2:5" x14ac:dyDescent="0.25">
      <c r="B55" s="12">
        <v>52</v>
      </c>
      <c r="C55" s="13" t="s">
        <v>324</v>
      </c>
      <c r="D55" s="118">
        <v>38128</v>
      </c>
      <c r="E55" s="14">
        <v>2</v>
      </c>
    </row>
    <row r="56" spans="2:5" x14ac:dyDescent="0.25">
      <c r="B56" s="12">
        <v>53</v>
      </c>
      <c r="C56" s="13" t="s">
        <v>320</v>
      </c>
      <c r="D56" s="118">
        <v>38524</v>
      </c>
      <c r="E56" s="14">
        <v>4</v>
      </c>
    </row>
    <row r="57" spans="2:5" x14ac:dyDescent="0.25">
      <c r="B57" s="12">
        <v>54</v>
      </c>
      <c r="C57" s="13" t="s">
        <v>319</v>
      </c>
      <c r="D57" s="118">
        <v>38272</v>
      </c>
      <c r="E57" s="14">
        <v>4</v>
      </c>
    </row>
    <row r="58" spans="2:5" x14ac:dyDescent="0.25">
      <c r="B58" s="12">
        <v>55</v>
      </c>
      <c r="C58" s="13" t="s">
        <v>324</v>
      </c>
      <c r="D58" s="118">
        <v>38332</v>
      </c>
      <c r="E58" s="14">
        <v>2</v>
      </c>
    </row>
    <row r="59" spans="2:5" x14ac:dyDescent="0.25">
      <c r="B59" s="12">
        <v>56</v>
      </c>
      <c r="C59" s="13" t="s">
        <v>321</v>
      </c>
      <c r="D59" s="118">
        <v>38356</v>
      </c>
      <c r="E59" s="14">
        <v>5</v>
      </c>
    </row>
    <row r="60" spans="2:5" x14ac:dyDescent="0.25">
      <c r="B60" s="12">
        <v>57</v>
      </c>
      <c r="C60" s="13" t="s">
        <v>320</v>
      </c>
      <c r="D60" s="118">
        <v>38308</v>
      </c>
      <c r="E60" s="14">
        <v>2</v>
      </c>
    </row>
    <row r="61" spans="2:5" x14ac:dyDescent="0.25">
      <c r="B61" s="12">
        <v>58</v>
      </c>
      <c r="C61" s="13" t="s">
        <v>322</v>
      </c>
      <c r="D61" s="118">
        <v>38068</v>
      </c>
      <c r="E61" s="14">
        <v>3</v>
      </c>
    </row>
    <row r="62" spans="2:5" x14ac:dyDescent="0.25">
      <c r="B62" s="12">
        <v>59</v>
      </c>
      <c r="C62" s="13" t="s">
        <v>322</v>
      </c>
      <c r="D62" s="118">
        <v>38140</v>
      </c>
      <c r="E62" s="14">
        <v>3</v>
      </c>
    </row>
    <row r="63" spans="2:5" x14ac:dyDescent="0.25">
      <c r="B63" s="12">
        <v>60</v>
      </c>
      <c r="C63" s="13" t="s">
        <v>323</v>
      </c>
      <c r="D63" s="118">
        <v>38464</v>
      </c>
      <c r="E63" s="14">
        <v>3</v>
      </c>
    </row>
    <row r="64" spans="2:5" x14ac:dyDescent="0.25">
      <c r="B64" s="12">
        <v>61</v>
      </c>
      <c r="C64" s="13" t="s">
        <v>320</v>
      </c>
      <c r="D64" s="118">
        <v>38164</v>
      </c>
      <c r="E64" s="14">
        <v>5</v>
      </c>
    </row>
    <row r="65" spans="2:5" x14ac:dyDescent="0.25">
      <c r="B65" s="12">
        <v>62</v>
      </c>
      <c r="C65" s="13" t="s">
        <v>326</v>
      </c>
      <c r="D65" s="118">
        <v>38368</v>
      </c>
      <c r="E65" s="14">
        <v>3</v>
      </c>
    </row>
    <row r="66" spans="2:5" x14ac:dyDescent="0.25">
      <c r="B66" s="12">
        <v>63</v>
      </c>
      <c r="C66" s="13" t="s">
        <v>322</v>
      </c>
      <c r="D66" s="118">
        <v>38500</v>
      </c>
      <c r="E66" s="14">
        <v>4</v>
      </c>
    </row>
    <row r="67" spans="2:5" x14ac:dyDescent="0.25">
      <c r="B67" s="12">
        <v>64</v>
      </c>
      <c r="C67" s="13" t="s">
        <v>322</v>
      </c>
      <c r="D67" s="118">
        <v>38068</v>
      </c>
      <c r="E67" s="14">
        <v>3</v>
      </c>
    </row>
    <row r="68" spans="2:5" x14ac:dyDescent="0.25">
      <c r="B68" s="12">
        <v>65</v>
      </c>
      <c r="C68" s="13" t="s">
        <v>319</v>
      </c>
      <c r="D68" s="118">
        <v>38452</v>
      </c>
      <c r="E68" s="14">
        <v>3</v>
      </c>
    </row>
    <row r="69" spans="2:5" x14ac:dyDescent="0.25">
      <c r="B69" s="12">
        <v>66</v>
      </c>
      <c r="C69" s="13" t="s">
        <v>319</v>
      </c>
      <c r="D69" s="118">
        <v>38176</v>
      </c>
      <c r="E69" s="14">
        <v>3</v>
      </c>
    </row>
    <row r="70" spans="2:5" x14ac:dyDescent="0.25">
      <c r="B70" s="12">
        <v>67</v>
      </c>
      <c r="C70" s="13" t="s">
        <v>321</v>
      </c>
      <c r="D70" s="118">
        <v>38116</v>
      </c>
      <c r="E70" s="14">
        <v>3</v>
      </c>
    </row>
    <row r="71" spans="2:5" x14ac:dyDescent="0.25">
      <c r="B71" s="12">
        <v>68</v>
      </c>
      <c r="C71" s="13" t="s">
        <v>325</v>
      </c>
      <c r="D71" s="118">
        <v>38092</v>
      </c>
      <c r="E71" s="14">
        <v>2</v>
      </c>
    </row>
    <row r="72" spans="2:5" x14ac:dyDescent="0.25">
      <c r="B72" s="12">
        <v>69</v>
      </c>
      <c r="C72" s="13" t="s">
        <v>320</v>
      </c>
      <c r="D72" s="118">
        <v>38188</v>
      </c>
      <c r="E72" s="14">
        <v>3</v>
      </c>
    </row>
    <row r="73" spans="2:5" x14ac:dyDescent="0.25">
      <c r="B73" s="12">
        <v>70</v>
      </c>
      <c r="C73" s="13" t="s">
        <v>324</v>
      </c>
      <c r="D73" s="118">
        <v>38572</v>
      </c>
      <c r="E73" s="14">
        <v>4</v>
      </c>
    </row>
    <row r="74" spans="2:5" x14ac:dyDescent="0.25">
      <c r="B74" s="12">
        <v>71</v>
      </c>
      <c r="C74" s="13" t="s">
        <v>323</v>
      </c>
      <c r="D74" s="118">
        <v>38380</v>
      </c>
      <c r="E74" s="14">
        <v>2</v>
      </c>
    </row>
    <row r="75" spans="2:5" x14ac:dyDescent="0.25">
      <c r="B75" s="12">
        <v>72</v>
      </c>
      <c r="C75" s="13" t="s">
        <v>324</v>
      </c>
      <c r="D75" s="118">
        <v>38008</v>
      </c>
      <c r="E75" s="14">
        <v>3</v>
      </c>
    </row>
    <row r="76" spans="2:5" x14ac:dyDescent="0.25">
      <c r="B76" s="12">
        <v>73</v>
      </c>
      <c r="C76" s="13" t="s">
        <v>319</v>
      </c>
      <c r="D76" s="118">
        <v>38572</v>
      </c>
      <c r="E76" s="14">
        <v>4</v>
      </c>
    </row>
    <row r="77" spans="2:5" x14ac:dyDescent="0.25">
      <c r="B77" s="12">
        <v>74</v>
      </c>
      <c r="C77" s="13" t="s">
        <v>321</v>
      </c>
      <c r="D77" s="118">
        <v>38320</v>
      </c>
      <c r="E77" s="14">
        <v>3</v>
      </c>
    </row>
    <row r="78" spans="2:5" x14ac:dyDescent="0.25">
      <c r="B78" s="12">
        <v>75</v>
      </c>
      <c r="C78" s="13" t="s">
        <v>326</v>
      </c>
      <c r="D78" s="118">
        <v>38560</v>
      </c>
      <c r="E78" s="14">
        <v>5</v>
      </c>
    </row>
    <row r="79" spans="2:5" x14ac:dyDescent="0.25">
      <c r="B79" s="12">
        <v>76</v>
      </c>
      <c r="C79" s="13" t="s">
        <v>322</v>
      </c>
      <c r="D79" s="118">
        <v>38344</v>
      </c>
      <c r="E79" s="14">
        <v>2</v>
      </c>
    </row>
    <row r="80" spans="2:5" x14ac:dyDescent="0.25">
      <c r="B80" s="12">
        <v>77</v>
      </c>
      <c r="C80" s="13" t="s">
        <v>319</v>
      </c>
      <c r="D80" s="118">
        <v>38332</v>
      </c>
      <c r="E80" s="14">
        <v>4</v>
      </c>
    </row>
    <row r="81" spans="2:5" x14ac:dyDescent="0.25">
      <c r="B81" s="12">
        <v>78</v>
      </c>
      <c r="C81" s="13" t="s">
        <v>325</v>
      </c>
      <c r="D81" s="118">
        <v>38188</v>
      </c>
      <c r="E81" s="14">
        <v>2</v>
      </c>
    </row>
    <row r="82" spans="2:5" x14ac:dyDescent="0.25">
      <c r="B82" s="12">
        <v>79</v>
      </c>
      <c r="C82" s="13" t="s">
        <v>323</v>
      </c>
      <c r="D82" s="118">
        <v>38392</v>
      </c>
      <c r="E82" s="14">
        <v>2</v>
      </c>
    </row>
    <row r="83" spans="2:5" x14ac:dyDescent="0.25">
      <c r="B83" s="12">
        <v>80</v>
      </c>
      <c r="C83" s="13" t="s">
        <v>321</v>
      </c>
      <c r="D83" s="118">
        <v>38284</v>
      </c>
      <c r="E83" s="14">
        <v>2</v>
      </c>
    </row>
    <row r="84" spans="2:5" x14ac:dyDescent="0.25">
      <c r="B84" s="12">
        <v>81</v>
      </c>
      <c r="C84" s="13" t="s">
        <v>325</v>
      </c>
      <c r="D84" s="118">
        <v>38296</v>
      </c>
      <c r="E84" s="14">
        <v>3</v>
      </c>
    </row>
    <row r="85" spans="2:5" x14ac:dyDescent="0.25">
      <c r="B85" s="12">
        <v>82</v>
      </c>
      <c r="C85" s="13" t="s">
        <v>320</v>
      </c>
      <c r="D85" s="118">
        <v>38044</v>
      </c>
      <c r="E85" s="14">
        <v>5</v>
      </c>
    </row>
    <row r="86" spans="2:5" x14ac:dyDescent="0.25">
      <c r="B86" s="12">
        <v>83</v>
      </c>
      <c r="C86" s="13" t="s">
        <v>325</v>
      </c>
      <c r="D86" s="118">
        <v>38068</v>
      </c>
      <c r="E86" s="14">
        <v>2</v>
      </c>
    </row>
    <row r="87" spans="2:5" x14ac:dyDescent="0.25">
      <c r="B87" s="12">
        <v>84</v>
      </c>
      <c r="C87" s="13" t="s">
        <v>320</v>
      </c>
      <c r="D87" s="118">
        <v>38224</v>
      </c>
      <c r="E87" s="14">
        <v>4</v>
      </c>
    </row>
    <row r="88" spans="2:5" x14ac:dyDescent="0.25">
      <c r="B88" s="12">
        <v>85</v>
      </c>
      <c r="C88" s="13" t="s">
        <v>325</v>
      </c>
      <c r="D88" s="118">
        <v>38512</v>
      </c>
      <c r="E88" s="14">
        <v>2</v>
      </c>
    </row>
    <row r="89" spans="2:5" x14ac:dyDescent="0.25">
      <c r="B89" s="12">
        <v>86</v>
      </c>
      <c r="C89" s="13" t="s">
        <v>322</v>
      </c>
      <c r="D89" s="118">
        <v>38176</v>
      </c>
      <c r="E89" s="14">
        <v>3</v>
      </c>
    </row>
    <row r="90" spans="2:5" x14ac:dyDescent="0.25">
      <c r="B90" s="12">
        <v>87</v>
      </c>
      <c r="C90" s="13" t="s">
        <v>322</v>
      </c>
      <c r="D90" s="118">
        <v>38176</v>
      </c>
      <c r="E90" s="14">
        <v>5</v>
      </c>
    </row>
    <row r="91" spans="2:5" x14ac:dyDescent="0.25">
      <c r="B91" s="12">
        <v>88</v>
      </c>
      <c r="C91" s="13" t="s">
        <v>324</v>
      </c>
      <c r="D91" s="118">
        <v>38368</v>
      </c>
      <c r="E91" s="14">
        <v>4</v>
      </c>
    </row>
    <row r="92" spans="2:5" x14ac:dyDescent="0.25">
      <c r="B92" s="12">
        <v>89</v>
      </c>
      <c r="C92" s="13" t="s">
        <v>320</v>
      </c>
      <c r="D92" s="118">
        <v>38308</v>
      </c>
      <c r="E92" s="14">
        <v>2</v>
      </c>
    </row>
    <row r="93" spans="2:5" x14ac:dyDescent="0.25">
      <c r="B93" s="12">
        <v>90</v>
      </c>
      <c r="C93" s="13" t="s">
        <v>319</v>
      </c>
      <c r="D93" s="118">
        <v>38440</v>
      </c>
      <c r="E93" s="14">
        <v>3</v>
      </c>
    </row>
    <row r="94" spans="2:5" x14ac:dyDescent="0.25">
      <c r="B94" s="12">
        <v>91</v>
      </c>
      <c r="C94" s="13" t="s">
        <v>321</v>
      </c>
      <c r="D94" s="118">
        <v>38320</v>
      </c>
      <c r="E94" s="14">
        <v>2</v>
      </c>
    </row>
    <row r="95" spans="2:5" x14ac:dyDescent="0.25">
      <c r="B95" s="12">
        <v>92</v>
      </c>
      <c r="C95" s="13" t="s">
        <v>323</v>
      </c>
      <c r="D95" s="118">
        <v>38452</v>
      </c>
      <c r="E95" s="14">
        <v>4</v>
      </c>
    </row>
    <row r="96" spans="2:5" x14ac:dyDescent="0.25">
      <c r="B96" s="12">
        <v>93</v>
      </c>
      <c r="C96" s="13" t="s">
        <v>325</v>
      </c>
      <c r="D96" s="118">
        <v>38272</v>
      </c>
      <c r="E96" s="14">
        <v>4</v>
      </c>
    </row>
    <row r="97" spans="2:5" x14ac:dyDescent="0.25">
      <c r="B97" s="12">
        <v>94</v>
      </c>
      <c r="C97" s="13" t="s">
        <v>319</v>
      </c>
      <c r="D97" s="118">
        <v>38176</v>
      </c>
      <c r="E97" s="14">
        <v>3</v>
      </c>
    </row>
    <row r="98" spans="2:5" x14ac:dyDescent="0.25">
      <c r="B98" s="12">
        <v>95</v>
      </c>
      <c r="C98" s="13" t="s">
        <v>325</v>
      </c>
      <c r="D98" s="118">
        <v>38284</v>
      </c>
      <c r="E98" s="14">
        <v>4</v>
      </c>
    </row>
    <row r="99" spans="2:5" x14ac:dyDescent="0.25">
      <c r="B99" s="12">
        <v>96</v>
      </c>
      <c r="C99" s="13" t="s">
        <v>326</v>
      </c>
      <c r="D99" s="118">
        <v>38356</v>
      </c>
      <c r="E99" s="14">
        <v>3</v>
      </c>
    </row>
    <row r="100" spans="2:5" x14ac:dyDescent="0.25">
      <c r="B100" s="12">
        <v>97</v>
      </c>
      <c r="C100" s="13" t="s">
        <v>326</v>
      </c>
      <c r="D100" s="118">
        <v>38440</v>
      </c>
      <c r="E100" s="14">
        <v>5</v>
      </c>
    </row>
    <row r="101" spans="2:5" x14ac:dyDescent="0.25">
      <c r="B101" s="12">
        <v>98</v>
      </c>
      <c r="C101" s="13" t="s">
        <v>319</v>
      </c>
      <c r="D101" s="118">
        <v>38296</v>
      </c>
      <c r="E101" s="14">
        <v>5</v>
      </c>
    </row>
    <row r="102" spans="2:5" x14ac:dyDescent="0.25">
      <c r="B102" s="12">
        <v>99</v>
      </c>
      <c r="C102" s="13" t="s">
        <v>326</v>
      </c>
      <c r="D102" s="118">
        <v>38356</v>
      </c>
      <c r="E102" s="14">
        <v>5</v>
      </c>
    </row>
    <row r="103" spans="2:5" x14ac:dyDescent="0.25">
      <c r="B103" s="12">
        <v>100</v>
      </c>
      <c r="C103" s="13" t="s">
        <v>325</v>
      </c>
      <c r="D103" s="118">
        <v>38068</v>
      </c>
      <c r="E103" s="14">
        <v>3</v>
      </c>
    </row>
    <row r="104" spans="2:5" x14ac:dyDescent="0.25">
      <c r="B104" s="12">
        <v>101</v>
      </c>
      <c r="C104" s="13" t="s">
        <v>326</v>
      </c>
      <c r="D104" s="118">
        <v>38116</v>
      </c>
      <c r="E104" s="14">
        <v>2</v>
      </c>
    </row>
    <row r="105" spans="2:5" x14ac:dyDescent="0.25">
      <c r="B105" s="12">
        <v>102</v>
      </c>
      <c r="C105" s="13" t="s">
        <v>320</v>
      </c>
      <c r="D105" s="118">
        <v>38428</v>
      </c>
      <c r="E105" s="14">
        <v>4</v>
      </c>
    </row>
    <row r="106" spans="2:5" x14ac:dyDescent="0.25">
      <c r="B106" s="12">
        <v>103</v>
      </c>
      <c r="C106" s="13" t="s">
        <v>320</v>
      </c>
      <c r="D106" s="118">
        <v>38032</v>
      </c>
      <c r="E106" s="14">
        <v>2</v>
      </c>
    </row>
    <row r="107" spans="2:5" x14ac:dyDescent="0.25">
      <c r="B107" s="12">
        <v>104</v>
      </c>
      <c r="C107" s="13" t="s">
        <v>322</v>
      </c>
      <c r="D107" s="118">
        <v>38428</v>
      </c>
      <c r="E107" s="14">
        <v>2</v>
      </c>
    </row>
    <row r="108" spans="2:5" x14ac:dyDescent="0.25">
      <c r="B108" s="12">
        <v>105</v>
      </c>
      <c r="C108" s="13" t="s">
        <v>323</v>
      </c>
      <c r="D108" s="118">
        <v>38512</v>
      </c>
      <c r="E108" s="14">
        <v>3</v>
      </c>
    </row>
    <row r="109" spans="2:5" x14ac:dyDescent="0.25">
      <c r="B109" s="12">
        <v>106</v>
      </c>
      <c r="C109" s="13" t="s">
        <v>323</v>
      </c>
      <c r="D109" s="118">
        <v>38344</v>
      </c>
      <c r="E109" s="14">
        <v>5</v>
      </c>
    </row>
    <row r="110" spans="2:5" x14ac:dyDescent="0.25">
      <c r="B110" s="12">
        <v>107</v>
      </c>
      <c r="C110" s="13" t="s">
        <v>324</v>
      </c>
      <c r="D110" s="118">
        <v>38224</v>
      </c>
      <c r="E110" s="14">
        <v>4</v>
      </c>
    </row>
    <row r="111" spans="2:5" x14ac:dyDescent="0.25">
      <c r="B111" s="12">
        <v>108</v>
      </c>
      <c r="C111" s="13" t="s">
        <v>321</v>
      </c>
      <c r="D111" s="118">
        <v>38092</v>
      </c>
      <c r="E111" s="14">
        <v>4</v>
      </c>
    </row>
    <row r="112" spans="2:5" x14ac:dyDescent="0.25">
      <c r="B112" s="12">
        <v>109</v>
      </c>
      <c r="C112" s="13" t="s">
        <v>326</v>
      </c>
      <c r="D112" s="118">
        <v>38284</v>
      </c>
      <c r="E112" s="14">
        <v>5</v>
      </c>
    </row>
    <row r="113" spans="2:5" x14ac:dyDescent="0.25">
      <c r="B113" s="12">
        <v>110</v>
      </c>
      <c r="C113" s="13" t="s">
        <v>323</v>
      </c>
      <c r="D113" s="118">
        <v>38512</v>
      </c>
      <c r="E113" s="14">
        <v>3</v>
      </c>
    </row>
    <row r="114" spans="2:5" x14ac:dyDescent="0.25">
      <c r="B114" s="12">
        <v>111</v>
      </c>
      <c r="C114" s="13" t="s">
        <v>326</v>
      </c>
      <c r="D114" s="118">
        <v>38320</v>
      </c>
      <c r="E114" s="14">
        <v>2</v>
      </c>
    </row>
    <row r="115" spans="2:5" x14ac:dyDescent="0.25">
      <c r="B115" s="12">
        <v>112</v>
      </c>
      <c r="C115" s="13" t="s">
        <v>324</v>
      </c>
      <c r="D115" s="118">
        <v>38212</v>
      </c>
      <c r="E115" s="14">
        <v>3</v>
      </c>
    </row>
    <row r="116" spans="2:5" x14ac:dyDescent="0.25">
      <c r="B116" s="12">
        <v>113</v>
      </c>
      <c r="C116" s="13" t="s">
        <v>325</v>
      </c>
      <c r="D116" s="118">
        <v>38116</v>
      </c>
      <c r="E116" s="14">
        <v>3</v>
      </c>
    </row>
    <row r="117" spans="2:5" x14ac:dyDescent="0.25">
      <c r="B117" s="12">
        <v>114</v>
      </c>
      <c r="C117" s="13" t="s">
        <v>324</v>
      </c>
      <c r="D117" s="118">
        <v>38068</v>
      </c>
      <c r="E117" s="14">
        <v>2</v>
      </c>
    </row>
    <row r="118" spans="2:5" x14ac:dyDescent="0.25">
      <c r="B118" s="12">
        <v>115</v>
      </c>
      <c r="C118" s="13" t="s">
        <v>323</v>
      </c>
      <c r="D118" s="118">
        <v>38392</v>
      </c>
      <c r="E118" s="14">
        <v>5</v>
      </c>
    </row>
    <row r="119" spans="2:5" x14ac:dyDescent="0.25">
      <c r="B119" s="12">
        <v>116</v>
      </c>
      <c r="C119" s="13" t="s">
        <v>319</v>
      </c>
      <c r="D119" s="118">
        <v>38584</v>
      </c>
      <c r="E119" s="14">
        <v>3</v>
      </c>
    </row>
    <row r="120" spans="2:5" x14ac:dyDescent="0.25">
      <c r="B120" s="12">
        <v>117</v>
      </c>
      <c r="C120" s="13" t="s">
        <v>323</v>
      </c>
      <c r="D120" s="118">
        <v>38188</v>
      </c>
      <c r="E120" s="14">
        <v>2</v>
      </c>
    </row>
    <row r="121" spans="2:5" x14ac:dyDescent="0.25">
      <c r="B121" s="12">
        <v>118</v>
      </c>
      <c r="C121" s="13" t="s">
        <v>320</v>
      </c>
      <c r="D121" s="118">
        <v>38200</v>
      </c>
      <c r="E121" s="14">
        <v>4</v>
      </c>
    </row>
    <row r="122" spans="2:5" x14ac:dyDescent="0.25">
      <c r="B122" s="12">
        <v>119</v>
      </c>
      <c r="C122" s="13" t="s">
        <v>323</v>
      </c>
      <c r="D122" s="118">
        <v>38056</v>
      </c>
      <c r="E122" s="14">
        <v>3</v>
      </c>
    </row>
    <row r="123" spans="2:5" x14ac:dyDescent="0.25">
      <c r="B123" s="12">
        <v>120</v>
      </c>
      <c r="C123" s="13" t="s">
        <v>322</v>
      </c>
      <c r="D123" s="118">
        <v>38536</v>
      </c>
      <c r="E123" s="14">
        <v>4</v>
      </c>
    </row>
    <row r="124" spans="2:5" x14ac:dyDescent="0.25">
      <c r="B124" s="12">
        <v>121</v>
      </c>
      <c r="C124" s="13" t="s">
        <v>320</v>
      </c>
      <c r="D124" s="118">
        <v>38380</v>
      </c>
      <c r="E124" s="14">
        <v>4</v>
      </c>
    </row>
    <row r="125" spans="2:5" x14ac:dyDescent="0.25">
      <c r="B125" s="12">
        <v>122</v>
      </c>
      <c r="C125" s="13" t="s">
        <v>325</v>
      </c>
      <c r="D125" s="118">
        <v>38068</v>
      </c>
      <c r="E125" s="14">
        <v>5</v>
      </c>
    </row>
    <row r="126" spans="2:5" x14ac:dyDescent="0.25">
      <c r="B126" s="12">
        <v>123</v>
      </c>
      <c r="C126" s="13" t="s">
        <v>320</v>
      </c>
      <c r="D126" s="118">
        <v>38464</v>
      </c>
      <c r="E126" s="14">
        <v>4</v>
      </c>
    </row>
    <row r="127" spans="2:5" x14ac:dyDescent="0.25">
      <c r="B127" s="12">
        <v>124</v>
      </c>
      <c r="C127" s="13" t="s">
        <v>324</v>
      </c>
      <c r="D127" s="118">
        <v>38248</v>
      </c>
      <c r="E127" s="14">
        <v>3</v>
      </c>
    </row>
    <row r="128" spans="2:5" x14ac:dyDescent="0.25">
      <c r="B128" s="12">
        <v>125</v>
      </c>
      <c r="C128" s="13" t="s">
        <v>320</v>
      </c>
      <c r="D128" s="118">
        <v>38188</v>
      </c>
      <c r="E128" s="14">
        <v>3</v>
      </c>
    </row>
    <row r="129" spans="2:5" x14ac:dyDescent="0.25">
      <c r="B129" s="12">
        <v>126</v>
      </c>
      <c r="C129" s="13" t="s">
        <v>326</v>
      </c>
      <c r="D129" s="118">
        <v>38308</v>
      </c>
      <c r="E129" s="14">
        <v>3</v>
      </c>
    </row>
    <row r="130" spans="2:5" x14ac:dyDescent="0.25">
      <c r="B130" s="12">
        <v>127</v>
      </c>
      <c r="C130" s="13" t="s">
        <v>326</v>
      </c>
      <c r="D130" s="118">
        <v>38176</v>
      </c>
      <c r="E130" s="14">
        <v>4</v>
      </c>
    </row>
    <row r="131" spans="2:5" x14ac:dyDescent="0.25">
      <c r="B131" s="12">
        <v>128</v>
      </c>
      <c r="C131" s="13" t="s">
        <v>319</v>
      </c>
      <c r="D131" s="118">
        <v>38200</v>
      </c>
      <c r="E131" s="14">
        <v>4</v>
      </c>
    </row>
    <row r="132" spans="2:5" x14ac:dyDescent="0.25">
      <c r="B132" s="12">
        <v>129</v>
      </c>
      <c r="C132" s="13" t="s">
        <v>321</v>
      </c>
      <c r="D132" s="118">
        <v>38440</v>
      </c>
      <c r="E132" s="14">
        <v>4</v>
      </c>
    </row>
    <row r="133" spans="2:5" x14ac:dyDescent="0.25">
      <c r="B133" s="12">
        <v>130</v>
      </c>
      <c r="C133" s="13" t="s">
        <v>326</v>
      </c>
      <c r="D133" s="118">
        <v>38260</v>
      </c>
      <c r="E133" s="14">
        <v>2</v>
      </c>
    </row>
    <row r="134" spans="2:5" x14ac:dyDescent="0.25">
      <c r="B134" s="12">
        <v>131</v>
      </c>
      <c r="C134" s="13" t="s">
        <v>324</v>
      </c>
      <c r="D134" s="118">
        <v>38068</v>
      </c>
      <c r="E134" s="14">
        <v>5</v>
      </c>
    </row>
    <row r="135" spans="2:5" x14ac:dyDescent="0.25">
      <c r="B135" s="12">
        <v>132</v>
      </c>
      <c r="C135" s="13" t="s">
        <v>320</v>
      </c>
      <c r="D135" s="118">
        <v>38524</v>
      </c>
      <c r="E135" s="14">
        <v>3</v>
      </c>
    </row>
    <row r="136" spans="2:5" x14ac:dyDescent="0.25">
      <c r="B136" s="12">
        <v>133</v>
      </c>
      <c r="C136" s="13" t="s">
        <v>321</v>
      </c>
      <c r="D136" s="118">
        <v>38260</v>
      </c>
      <c r="E136" s="14">
        <v>2</v>
      </c>
    </row>
    <row r="137" spans="2:5" x14ac:dyDescent="0.25">
      <c r="B137" s="12">
        <v>134</v>
      </c>
      <c r="C137" s="13" t="s">
        <v>319</v>
      </c>
      <c r="D137" s="118">
        <v>38092</v>
      </c>
      <c r="E137" s="14">
        <v>5</v>
      </c>
    </row>
    <row r="138" spans="2:5" x14ac:dyDescent="0.25">
      <c r="B138" s="12">
        <v>135</v>
      </c>
      <c r="C138" s="13" t="s">
        <v>320</v>
      </c>
      <c r="D138" s="118">
        <v>38176</v>
      </c>
      <c r="E138" s="14">
        <v>5</v>
      </c>
    </row>
    <row r="139" spans="2:5" x14ac:dyDescent="0.25">
      <c r="B139" s="12">
        <v>136</v>
      </c>
      <c r="C139" s="13" t="s">
        <v>324</v>
      </c>
      <c r="D139" s="118">
        <v>38380</v>
      </c>
      <c r="E139" s="14">
        <v>4</v>
      </c>
    </row>
    <row r="140" spans="2:5" x14ac:dyDescent="0.25">
      <c r="B140" s="12">
        <v>137</v>
      </c>
      <c r="C140" s="13" t="s">
        <v>324</v>
      </c>
      <c r="D140" s="118">
        <v>38416</v>
      </c>
      <c r="E140" s="14">
        <v>3</v>
      </c>
    </row>
    <row r="141" spans="2:5" x14ac:dyDescent="0.25">
      <c r="B141" s="12">
        <v>138</v>
      </c>
      <c r="C141" s="13" t="s">
        <v>323</v>
      </c>
      <c r="D141" s="118">
        <v>38248</v>
      </c>
      <c r="E141" s="14">
        <v>5</v>
      </c>
    </row>
    <row r="142" spans="2:5" x14ac:dyDescent="0.25">
      <c r="B142" s="12">
        <v>139</v>
      </c>
      <c r="C142" s="13" t="s">
        <v>319</v>
      </c>
      <c r="D142" s="118">
        <v>38464</v>
      </c>
      <c r="E142" s="14">
        <v>2</v>
      </c>
    </row>
    <row r="143" spans="2:5" x14ac:dyDescent="0.25">
      <c r="B143" s="12">
        <v>140</v>
      </c>
      <c r="C143" s="13" t="s">
        <v>322</v>
      </c>
      <c r="D143" s="118">
        <v>38152</v>
      </c>
      <c r="E143" s="14">
        <v>2</v>
      </c>
    </row>
    <row r="144" spans="2:5" x14ac:dyDescent="0.25">
      <c r="B144" s="12">
        <v>141</v>
      </c>
      <c r="C144" s="13" t="s">
        <v>321</v>
      </c>
      <c r="D144" s="118">
        <v>38080</v>
      </c>
      <c r="E144" s="14">
        <v>3</v>
      </c>
    </row>
    <row r="145" spans="2:5" x14ac:dyDescent="0.25">
      <c r="B145" s="12">
        <v>142</v>
      </c>
      <c r="C145" s="13" t="s">
        <v>320</v>
      </c>
      <c r="D145" s="118">
        <v>38032</v>
      </c>
      <c r="E145" s="14">
        <v>2</v>
      </c>
    </row>
    <row r="146" spans="2:5" x14ac:dyDescent="0.25">
      <c r="B146" s="12">
        <v>143</v>
      </c>
      <c r="C146" s="13" t="s">
        <v>321</v>
      </c>
      <c r="D146" s="118">
        <v>38404</v>
      </c>
      <c r="E146" s="14">
        <v>4</v>
      </c>
    </row>
    <row r="147" spans="2:5" x14ac:dyDescent="0.25">
      <c r="B147" s="12">
        <v>144</v>
      </c>
      <c r="C147" s="13" t="s">
        <v>320</v>
      </c>
      <c r="D147" s="118">
        <v>38488</v>
      </c>
      <c r="E147" s="14">
        <v>4</v>
      </c>
    </row>
    <row r="148" spans="2:5" x14ac:dyDescent="0.25">
      <c r="B148" s="12">
        <v>145</v>
      </c>
      <c r="C148" s="13" t="s">
        <v>319</v>
      </c>
      <c r="D148" s="118">
        <v>38296</v>
      </c>
      <c r="E148" s="14">
        <v>3</v>
      </c>
    </row>
    <row r="149" spans="2:5" x14ac:dyDescent="0.25">
      <c r="B149" s="12">
        <v>146</v>
      </c>
      <c r="C149" s="13" t="s">
        <v>322</v>
      </c>
      <c r="D149" s="118">
        <v>38296</v>
      </c>
      <c r="E149" s="14">
        <v>3</v>
      </c>
    </row>
    <row r="150" spans="2:5" x14ac:dyDescent="0.25">
      <c r="B150" s="12">
        <v>147</v>
      </c>
      <c r="C150" s="13" t="s">
        <v>321</v>
      </c>
      <c r="D150" s="118">
        <v>38092</v>
      </c>
      <c r="E150" s="14">
        <v>4</v>
      </c>
    </row>
    <row r="151" spans="2:5" x14ac:dyDescent="0.25">
      <c r="B151" s="12">
        <v>148</v>
      </c>
      <c r="C151" s="13" t="s">
        <v>326</v>
      </c>
      <c r="D151" s="118">
        <v>38032</v>
      </c>
      <c r="E151" s="14">
        <v>3</v>
      </c>
    </row>
    <row r="152" spans="2:5" x14ac:dyDescent="0.25">
      <c r="B152" s="12">
        <v>149</v>
      </c>
      <c r="C152" s="13" t="s">
        <v>325</v>
      </c>
      <c r="D152" s="118">
        <v>38332</v>
      </c>
      <c r="E152" s="14">
        <v>5</v>
      </c>
    </row>
    <row r="153" spans="2:5" x14ac:dyDescent="0.25">
      <c r="B153" s="12">
        <v>150</v>
      </c>
      <c r="C153" s="13" t="s">
        <v>323</v>
      </c>
      <c r="D153" s="118">
        <v>38284</v>
      </c>
      <c r="E153" s="14">
        <v>2</v>
      </c>
    </row>
    <row r="154" spans="2:5" x14ac:dyDescent="0.25">
      <c r="B154" s="12">
        <v>151</v>
      </c>
      <c r="C154" s="13" t="s">
        <v>320</v>
      </c>
      <c r="D154" s="118">
        <v>38248</v>
      </c>
      <c r="E154" s="14">
        <v>3</v>
      </c>
    </row>
    <row r="155" spans="2:5" x14ac:dyDescent="0.25">
      <c r="B155" s="12">
        <v>152</v>
      </c>
      <c r="C155" s="13" t="s">
        <v>322</v>
      </c>
      <c r="D155" s="118">
        <v>38584</v>
      </c>
      <c r="E155" s="14">
        <v>4</v>
      </c>
    </row>
    <row r="156" spans="2:5" x14ac:dyDescent="0.25">
      <c r="B156" s="12">
        <v>153</v>
      </c>
      <c r="C156" s="13" t="s">
        <v>326</v>
      </c>
      <c r="D156" s="118">
        <v>38020</v>
      </c>
      <c r="E156" s="14">
        <v>3</v>
      </c>
    </row>
    <row r="157" spans="2:5" x14ac:dyDescent="0.25">
      <c r="B157" s="12">
        <v>154</v>
      </c>
      <c r="C157" s="13" t="s">
        <v>323</v>
      </c>
      <c r="D157" s="118">
        <v>38212</v>
      </c>
      <c r="E157" s="14">
        <v>4</v>
      </c>
    </row>
    <row r="158" spans="2:5" x14ac:dyDescent="0.25">
      <c r="B158" s="12">
        <v>155</v>
      </c>
      <c r="C158" s="13" t="s">
        <v>326</v>
      </c>
      <c r="D158" s="118">
        <v>38524</v>
      </c>
      <c r="E158" s="14">
        <v>4</v>
      </c>
    </row>
    <row r="159" spans="2:5" x14ac:dyDescent="0.25">
      <c r="B159" s="12">
        <v>156</v>
      </c>
      <c r="C159" s="13" t="s">
        <v>320</v>
      </c>
      <c r="D159" s="118">
        <v>38224</v>
      </c>
      <c r="E159" s="14">
        <v>3</v>
      </c>
    </row>
    <row r="160" spans="2:5" x14ac:dyDescent="0.25">
      <c r="B160" s="12">
        <v>157</v>
      </c>
      <c r="C160" s="13" t="s">
        <v>323</v>
      </c>
      <c r="D160" s="118">
        <v>38488</v>
      </c>
      <c r="E160" s="14">
        <v>4</v>
      </c>
    </row>
    <row r="161" spans="2:5" x14ac:dyDescent="0.25">
      <c r="B161" s="12">
        <v>158</v>
      </c>
      <c r="C161" s="13" t="s">
        <v>326</v>
      </c>
      <c r="D161" s="118">
        <v>38020</v>
      </c>
      <c r="E161" s="14">
        <v>5</v>
      </c>
    </row>
    <row r="162" spans="2:5" x14ac:dyDescent="0.25">
      <c r="B162" s="12">
        <v>159</v>
      </c>
      <c r="C162" s="13" t="s">
        <v>324</v>
      </c>
      <c r="D162" s="118">
        <v>38488</v>
      </c>
      <c r="E162" s="14">
        <v>4</v>
      </c>
    </row>
    <row r="163" spans="2:5" x14ac:dyDescent="0.25">
      <c r="B163" s="12">
        <v>160</v>
      </c>
      <c r="C163" s="13" t="s">
        <v>324</v>
      </c>
      <c r="D163" s="118">
        <v>38080</v>
      </c>
      <c r="E163" s="14">
        <v>4</v>
      </c>
    </row>
    <row r="164" spans="2:5" x14ac:dyDescent="0.25">
      <c r="B164" s="12">
        <v>161</v>
      </c>
      <c r="C164" s="13" t="s">
        <v>319</v>
      </c>
      <c r="D164" s="118">
        <v>38164</v>
      </c>
      <c r="E164" s="14">
        <v>4</v>
      </c>
    </row>
    <row r="165" spans="2:5" x14ac:dyDescent="0.25">
      <c r="B165" s="12">
        <v>162</v>
      </c>
      <c r="C165" s="13" t="s">
        <v>319</v>
      </c>
      <c r="D165" s="118">
        <v>38068</v>
      </c>
      <c r="E165" s="14">
        <v>4</v>
      </c>
    </row>
    <row r="166" spans="2:5" x14ac:dyDescent="0.25">
      <c r="B166" s="12">
        <v>163</v>
      </c>
      <c r="C166" s="13" t="s">
        <v>319</v>
      </c>
      <c r="D166" s="118">
        <v>38344</v>
      </c>
      <c r="E166" s="14">
        <v>4</v>
      </c>
    </row>
    <row r="167" spans="2:5" x14ac:dyDescent="0.25">
      <c r="B167" s="12">
        <v>164</v>
      </c>
      <c r="C167" s="13" t="s">
        <v>321</v>
      </c>
      <c r="D167" s="118">
        <v>38272</v>
      </c>
      <c r="E167" s="14">
        <v>4</v>
      </c>
    </row>
    <row r="168" spans="2:5" x14ac:dyDescent="0.25">
      <c r="B168" s="12">
        <v>165</v>
      </c>
      <c r="C168" s="13" t="s">
        <v>324</v>
      </c>
      <c r="D168" s="118">
        <v>38116</v>
      </c>
      <c r="E168" s="14">
        <v>3</v>
      </c>
    </row>
    <row r="169" spans="2:5" x14ac:dyDescent="0.25">
      <c r="B169" s="12">
        <v>166</v>
      </c>
      <c r="C169" s="13" t="s">
        <v>319</v>
      </c>
      <c r="D169" s="118">
        <v>38068</v>
      </c>
      <c r="E169" s="14">
        <v>4</v>
      </c>
    </row>
    <row r="170" spans="2:5" x14ac:dyDescent="0.25">
      <c r="B170" s="12">
        <v>167</v>
      </c>
      <c r="C170" s="13" t="s">
        <v>326</v>
      </c>
      <c r="D170" s="118">
        <v>38260</v>
      </c>
      <c r="E170" s="14">
        <v>3</v>
      </c>
    </row>
    <row r="171" spans="2:5" x14ac:dyDescent="0.25">
      <c r="B171" s="12">
        <v>168</v>
      </c>
      <c r="C171" s="13" t="s">
        <v>322</v>
      </c>
      <c r="D171" s="118">
        <v>38224</v>
      </c>
      <c r="E171" s="14">
        <v>2</v>
      </c>
    </row>
    <row r="172" spans="2:5" x14ac:dyDescent="0.25">
      <c r="B172" s="12">
        <v>169</v>
      </c>
      <c r="C172" s="13" t="s">
        <v>319</v>
      </c>
      <c r="D172" s="118">
        <v>38512</v>
      </c>
      <c r="E172" s="14">
        <v>2</v>
      </c>
    </row>
    <row r="173" spans="2:5" x14ac:dyDescent="0.25">
      <c r="B173" s="12">
        <v>170</v>
      </c>
      <c r="C173" s="13" t="s">
        <v>322</v>
      </c>
      <c r="D173" s="118">
        <v>38416</v>
      </c>
      <c r="E173" s="14">
        <v>4</v>
      </c>
    </row>
    <row r="174" spans="2:5" x14ac:dyDescent="0.25">
      <c r="B174" s="12">
        <v>171</v>
      </c>
      <c r="C174" s="13" t="s">
        <v>325</v>
      </c>
      <c r="D174" s="118">
        <v>38308</v>
      </c>
      <c r="E174" s="14">
        <v>4</v>
      </c>
    </row>
    <row r="175" spans="2:5" x14ac:dyDescent="0.25">
      <c r="B175" s="12">
        <v>172</v>
      </c>
      <c r="C175" s="13" t="s">
        <v>321</v>
      </c>
      <c r="D175" s="118">
        <v>38008</v>
      </c>
      <c r="E175" s="14">
        <v>4</v>
      </c>
    </row>
    <row r="176" spans="2:5" x14ac:dyDescent="0.25">
      <c r="B176" s="12">
        <v>173</v>
      </c>
      <c r="C176" s="13" t="s">
        <v>322</v>
      </c>
      <c r="D176" s="118">
        <v>38404</v>
      </c>
      <c r="E176" s="14">
        <v>4</v>
      </c>
    </row>
    <row r="177" spans="2:5" x14ac:dyDescent="0.25">
      <c r="B177" s="12">
        <v>174</v>
      </c>
      <c r="C177" s="13" t="s">
        <v>326</v>
      </c>
      <c r="D177" s="118">
        <v>38344</v>
      </c>
      <c r="E177" s="14">
        <v>5</v>
      </c>
    </row>
    <row r="178" spans="2:5" x14ac:dyDescent="0.25">
      <c r="B178" s="12">
        <v>175</v>
      </c>
      <c r="C178" s="13" t="s">
        <v>324</v>
      </c>
      <c r="D178" s="118">
        <v>38368</v>
      </c>
      <c r="E178" s="14">
        <v>2</v>
      </c>
    </row>
    <row r="179" spans="2:5" x14ac:dyDescent="0.25">
      <c r="B179" s="12">
        <v>176</v>
      </c>
      <c r="C179" s="13" t="s">
        <v>322</v>
      </c>
      <c r="D179" s="118">
        <v>38464</v>
      </c>
      <c r="E179" s="14">
        <v>5</v>
      </c>
    </row>
    <row r="180" spans="2:5" x14ac:dyDescent="0.25">
      <c r="B180" s="12">
        <v>177</v>
      </c>
      <c r="C180" s="13" t="s">
        <v>326</v>
      </c>
      <c r="D180" s="118">
        <v>38560</v>
      </c>
      <c r="E180" s="14">
        <v>5</v>
      </c>
    </row>
    <row r="181" spans="2:5" x14ac:dyDescent="0.25">
      <c r="B181" s="12">
        <v>178</v>
      </c>
      <c r="C181" s="13" t="s">
        <v>320</v>
      </c>
      <c r="D181" s="118">
        <v>38392</v>
      </c>
      <c r="E181" s="14">
        <v>3</v>
      </c>
    </row>
    <row r="182" spans="2:5" x14ac:dyDescent="0.25">
      <c r="B182" s="12">
        <v>179</v>
      </c>
      <c r="C182" s="13" t="s">
        <v>320</v>
      </c>
      <c r="D182" s="118">
        <v>38188</v>
      </c>
      <c r="E182" s="14">
        <v>4</v>
      </c>
    </row>
    <row r="183" spans="2:5" x14ac:dyDescent="0.25">
      <c r="B183" s="12">
        <v>180</v>
      </c>
      <c r="C183" s="13" t="s">
        <v>325</v>
      </c>
      <c r="D183" s="118">
        <v>38116</v>
      </c>
      <c r="E183" s="14">
        <v>3</v>
      </c>
    </row>
    <row r="184" spans="2:5" x14ac:dyDescent="0.25">
      <c r="B184" s="12">
        <v>181</v>
      </c>
      <c r="C184" s="13" t="s">
        <v>325</v>
      </c>
      <c r="D184" s="118">
        <v>38260</v>
      </c>
      <c r="E184" s="14">
        <v>2</v>
      </c>
    </row>
    <row r="185" spans="2:5" x14ac:dyDescent="0.25">
      <c r="B185" s="12">
        <v>182</v>
      </c>
      <c r="C185" s="13" t="s">
        <v>324</v>
      </c>
      <c r="D185" s="118">
        <v>38356</v>
      </c>
      <c r="E185" s="14">
        <v>5</v>
      </c>
    </row>
    <row r="186" spans="2:5" x14ac:dyDescent="0.25">
      <c r="B186" s="12">
        <v>183</v>
      </c>
      <c r="C186" s="13" t="s">
        <v>323</v>
      </c>
      <c r="D186" s="118">
        <v>38188</v>
      </c>
      <c r="E186" s="14">
        <v>2</v>
      </c>
    </row>
    <row r="187" spans="2:5" x14ac:dyDescent="0.25">
      <c r="B187" s="12">
        <v>184</v>
      </c>
      <c r="C187" s="13" t="s">
        <v>320</v>
      </c>
      <c r="D187" s="118">
        <v>38572</v>
      </c>
      <c r="E187" s="14">
        <v>3</v>
      </c>
    </row>
    <row r="188" spans="2:5" x14ac:dyDescent="0.25">
      <c r="B188" s="12">
        <v>185</v>
      </c>
      <c r="C188" s="13" t="s">
        <v>323</v>
      </c>
      <c r="D188" s="118">
        <v>38404</v>
      </c>
      <c r="E188" s="14">
        <v>5</v>
      </c>
    </row>
    <row r="189" spans="2:5" x14ac:dyDescent="0.25">
      <c r="B189" s="12">
        <v>186</v>
      </c>
      <c r="C189" s="13" t="s">
        <v>319</v>
      </c>
      <c r="D189" s="118">
        <v>38068</v>
      </c>
      <c r="E189" s="14">
        <v>5</v>
      </c>
    </row>
    <row r="190" spans="2:5" x14ac:dyDescent="0.25">
      <c r="B190" s="12">
        <v>187</v>
      </c>
      <c r="C190" s="13" t="s">
        <v>325</v>
      </c>
      <c r="D190" s="118">
        <v>38020</v>
      </c>
      <c r="E190" s="14">
        <v>2</v>
      </c>
    </row>
    <row r="191" spans="2:5" x14ac:dyDescent="0.25">
      <c r="B191" s="12">
        <v>188</v>
      </c>
      <c r="C191" s="13" t="s">
        <v>324</v>
      </c>
      <c r="D191" s="118">
        <v>38224</v>
      </c>
      <c r="E191" s="14">
        <v>3</v>
      </c>
    </row>
    <row r="192" spans="2:5" x14ac:dyDescent="0.25">
      <c r="B192" s="12">
        <v>189</v>
      </c>
      <c r="C192" s="13" t="s">
        <v>321</v>
      </c>
      <c r="D192" s="118">
        <v>38584</v>
      </c>
      <c r="E192" s="14">
        <v>2</v>
      </c>
    </row>
    <row r="193" spans="2:5" x14ac:dyDescent="0.25">
      <c r="B193" s="12">
        <v>190</v>
      </c>
      <c r="C193" s="13" t="s">
        <v>322</v>
      </c>
      <c r="D193" s="118">
        <v>38116</v>
      </c>
      <c r="E193" s="14">
        <v>5</v>
      </c>
    </row>
    <row r="194" spans="2:5" x14ac:dyDescent="0.25">
      <c r="B194" s="12">
        <v>191</v>
      </c>
      <c r="C194" s="13" t="s">
        <v>324</v>
      </c>
      <c r="D194" s="118">
        <v>38512</v>
      </c>
      <c r="E194" s="14">
        <v>4</v>
      </c>
    </row>
    <row r="195" spans="2:5" x14ac:dyDescent="0.25">
      <c r="B195" s="12">
        <v>192</v>
      </c>
      <c r="C195" s="13" t="s">
        <v>326</v>
      </c>
      <c r="D195" s="118">
        <v>38104</v>
      </c>
      <c r="E195" s="14">
        <v>4</v>
      </c>
    </row>
    <row r="196" spans="2:5" x14ac:dyDescent="0.25">
      <c r="B196" s="12">
        <v>193</v>
      </c>
      <c r="C196" s="13" t="s">
        <v>321</v>
      </c>
      <c r="D196" s="118">
        <v>38104</v>
      </c>
      <c r="E196" s="14">
        <v>4</v>
      </c>
    </row>
    <row r="197" spans="2:5" x14ac:dyDescent="0.25">
      <c r="B197" s="12">
        <v>194</v>
      </c>
      <c r="C197" s="13" t="s">
        <v>326</v>
      </c>
      <c r="D197" s="118">
        <v>38176</v>
      </c>
      <c r="E197" s="14">
        <v>3</v>
      </c>
    </row>
    <row r="198" spans="2:5" x14ac:dyDescent="0.25">
      <c r="B198" s="12">
        <v>195</v>
      </c>
      <c r="C198" s="13" t="s">
        <v>319</v>
      </c>
      <c r="D198" s="118">
        <v>38380</v>
      </c>
      <c r="E198" s="14">
        <v>4</v>
      </c>
    </row>
    <row r="199" spans="2:5" x14ac:dyDescent="0.25">
      <c r="B199" s="12">
        <v>196</v>
      </c>
      <c r="C199" s="13" t="s">
        <v>322</v>
      </c>
      <c r="D199" s="118">
        <v>38452</v>
      </c>
      <c r="E199" s="14">
        <v>2</v>
      </c>
    </row>
    <row r="200" spans="2:5" x14ac:dyDescent="0.25">
      <c r="B200" s="12">
        <v>197</v>
      </c>
      <c r="C200" s="13" t="s">
        <v>319</v>
      </c>
      <c r="D200" s="118">
        <v>38056</v>
      </c>
      <c r="E200" s="14">
        <v>4</v>
      </c>
    </row>
    <row r="201" spans="2:5" x14ac:dyDescent="0.25">
      <c r="B201" s="12">
        <v>198</v>
      </c>
      <c r="C201" s="13" t="s">
        <v>321</v>
      </c>
      <c r="D201" s="118">
        <v>38560</v>
      </c>
      <c r="E201" s="14">
        <v>3</v>
      </c>
    </row>
    <row r="202" spans="2:5" x14ac:dyDescent="0.25">
      <c r="B202" s="12">
        <v>199</v>
      </c>
      <c r="C202" s="13" t="s">
        <v>323</v>
      </c>
      <c r="D202" s="118">
        <v>38452</v>
      </c>
      <c r="E202" s="14">
        <v>3</v>
      </c>
    </row>
    <row r="203" spans="2:5" x14ac:dyDescent="0.25">
      <c r="B203" s="12">
        <v>200</v>
      </c>
      <c r="C203" s="13" t="s">
        <v>319</v>
      </c>
      <c r="D203" s="118">
        <v>38212</v>
      </c>
      <c r="E203" s="14">
        <v>2</v>
      </c>
    </row>
    <row r="204" spans="2:5" x14ac:dyDescent="0.25">
      <c r="B204" s="12">
        <v>201</v>
      </c>
      <c r="C204" s="13" t="s">
        <v>321</v>
      </c>
      <c r="D204" s="118">
        <v>38560</v>
      </c>
      <c r="E204" s="14">
        <v>5</v>
      </c>
    </row>
    <row r="205" spans="2:5" x14ac:dyDescent="0.25">
      <c r="B205" s="12">
        <v>202</v>
      </c>
      <c r="C205" s="13" t="s">
        <v>326</v>
      </c>
      <c r="D205" s="118">
        <v>38320</v>
      </c>
      <c r="E205" s="14">
        <v>2</v>
      </c>
    </row>
    <row r="206" spans="2:5" x14ac:dyDescent="0.25">
      <c r="B206" s="12">
        <v>203</v>
      </c>
      <c r="C206" s="13" t="s">
        <v>319</v>
      </c>
      <c r="D206" s="118">
        <v>38572</v>
      </c>
      <c r="E206" s="14">
        <v>4</v>
      </c>
    </row>
    <row r="207" spans="2:5" x14ac:dyDescent="0.25">
      <c r="B207" s="12">
        <v>204</v>
      </c>
      <c r="C207" s="13" t="s">
        <v>323</v>
      </c>
      <c r="D207" s="118">
        <v>38536</v>
      </c>
      <c r="E207" s="14">
        <v>4</v>
      </c>
    </row>
    <row r="208" spans="2:5" x14ac:dyDescent="0.25">
      <c r="B208" s="12">
        <v>205</v>
      </c>
      <c r="C208" s="13" t="s">
        <v>323</v>
      </c>
      <c r="D208" s="118">
        <v>38356</v>
      </c>
      <c r="E208" s="14">
        <v>4</v>
      </c>
    </row>
    <row r="209" spans="2:5" x14ac:dyDescent="0.25">
      <c r="B209" s="12">
        <v>206</v>
      </c>
      <c r="C209" s="13" t="s">
        <v>319</v>
      </c>
      <c r="D209" s="118">
        <v>38536</v>
      </c>
      <c r="E209" s="14">
        <v>3</v>
      </c>
    </row>
    <row r="210" spans="2:5" x14ac:dyDescent="0.25">
      <c r="B210" s="12">
        <v>207</v>
      </c>
      <c r="C210" s="13" t="s">
        <v>322</v>
      </c>
      <c r="D210" s="118">
        <v>38296</v>
      </c>
      <c r="E210" s="14">
        <v>4</v>
      </c>
    </row>
    <row r="211" spans="2:5" x14ac:dyDescent="0.25">
      <c r="B211" s="12">
        <v>208</v>
      </c>
      <c r="C211" s="13" t="s">
        <v>320</v>
      </c>
      <c r="D211" s="118">
        <v>38308</v>
      </c>
      <c r="E211" s="14">
        <v>4</v>
      </c>
    </row>
    <row r="212" spans="2:5" x14ac:dyDescent="0.25">
      <c r="B212" s="12">
        <v>209</v>
      </c>
      <c r="C212" s="13" t="s">
        <v>326</v>
      </c>
      <c r="D212" s="118">
        <v>38416</v>
      </c>
      <c r="E212" s="14">
        <v>4</v>
      </c>
    </row>
    <row r="213" spans="2:5" x14ac:dyDescent="0.25">
      <c r="B213" s="12">
        <v>210</v>
      </c>
      <c r="C213" s="13" t="s">
        <v>324</v>
      </c>
      <c r="D213" s="118">
        <v>38044</v>
      </c>
      <c r="E213" s="14">
        <v>3</v>
      </c>
    </row>
    <row r="214" spans="2:5" x14ac:dyDescent="0.25">
      <c r="B214" s="12">
        <v>211</v>
      </c>
      <c r="C214" s="13" t="s">
        <v>323</v>
      </c>
      <c r="D214" s="118">
        <v>38152</v>
      </c>
      <c r="E214" s="14">
        <v>5</v>
      </c>
    </row>
    <row r="215" spans="2:5" x14ac:dyDescent="0.25">
      <c r="B215" s="12">
        <v>212</v>
      </c>
      <c r="C215" s="13" t="s">
        <v>322</v>
      </c>
      <c r="D215" s="118">
        <v>38056</v>
      </c>
      <c r="E215" s="14">
        <v>4</v>
      </c>
    </row>
    <row r="216" spans="2:5" x14ac:dyDescent="0.25">
      <c r="B216" s="12">
        <v>213</v>
      </c>
      <c r="C216" s="13" t="s">
        <v>321</v>
      </c>
      <c r="D216" s="118">
        <v>38212</v>
      </c>
      <c r="E216" s="14">
        <v>4</v>
      </c>
    </row>
    <row r="217" spans="2:5" x14ac:dyDescent="0.25">
      <c r="B217" s="12">
        <v>214</v>
      </c>
      <c r="C217" s="13" t="s">
        <v>321</v>
      </c>
      <c r="D217" s="118">
        <v>38356</v>
      </c>
      <c r="E217" s="14">
        <v>5</v>
      </c>
    </row>
    <row r="218" spans="2:5" x14ac:dyDescent="0.25">
      <c r="B218" s="12">
        <v>215</v>
      </c>
      <c r="C218" s="13" t="s">
        <v>326</v>
      </c>
      <c r="D218" s="118">
        <v>38476</v>
      </c>
      <c r="E218" s="14">
        <v>5</v>
      </c>
    </row>
    <row r="219" spans="2:5" x14ac:dyDescent="0.25">
      <c r="B219" s="12">
        <v>216</v>
      </c>
      <c r="C219" s="13" t="s">
        <v>322</v>
      </c>
      <c r="D219" s="118">
        <v>38308</v>
      </c>
      <c r="E219" s="14">
        <v>5</v>
      </c>
    </row>
    <row r="220" spans="2:5" x14ac:dyDescent="0.25">
      <c r="B220" s="12">
        <v>217</v>
      </c>
      <c r="C220" s="13" t="s">
        <v>319</v>
      </c>
      <c r="D220" s="118">
        <v>38392</v>
      </c>
      <c r="E220" s="14">
        <v>5</v>
      </c>
    </row>
    <row r="221" spans="2:5" x14ac:dyDescent="0.25">
      <c r="B221" s="12">
        <v>218</v>
      </c>
      <c r="C221" s="13" t="s">
        <v>322</v>
      </c>
      <c r="D221" s="118">
        <v>38452</v>
      </c>
      <c r="E221" s="14">
        <v>4</v>
      </c>
    </row>
    <row r="222" spans="2:5" x14ac:dyDescent="0.25">
      <c r="B222" s="12">
        <v>219</v>
      </c>
      <c r="C222" s="13" t="s">
        <v>326</v>
      </c>
      <c r="D222" s="118">
        <v>38488</v>
      </c>
      <c r="E222" s="14">
        <v>5</v>
      </c>
    </row>
    <row r="223" spans="2:5" x14ac:dyDescent="0.25">
      <c r="B223" s="12">
        <v>220</v>
      </c>
      <c r="C223" s="13" t="s">
        <v>321</v>
      </c>
      <c r="D223" s="118">
        <v>38440</v>
      </c>
      <c r="E223" s="14">
        <v>3</v>
      </c>
    </row>
    <row r="224" spans="2:5" x14ac:dyDescent="0.25">
      <c r="B224" s="12">
        <v>221</v>
      </c>
      <c r="C224" s="13" t="s">
        <v>320</v>
      </c>
      <c r="D224" s="118">
        <v>38164</v>
      </c>
      <c r="E224" s="14">
        <v>2</v>
      </c>
    </row>
    <row r="225" spans="2:5" x14ac:dyDescent="0.25">
      <c r="B225" s="12">
        <v>222</v>
      </c>
      <c r="C225" s="13" t="s">
        <v>322</v>
      </c>
      <c r="D225" s="118">
        <v>38008</v>
      </c>
      <c r="E225" s="14">
        <v>3</v>
      </c>
    </row>
    <row r="226" spans="2:5" x14ac:dyDescent="0.25">
      <c r="B226" s="12">
        <v>223</v>
      </c>
      <c r="C226" s="13" t="s">
        <v>319</v>
      </c>
      <c r="D226" s="118">
        <v>38332</v>
      </c>
      <c r="E226" s="14">
        <v>5</v>
      </c>
    </row>
    <row r="227" spans="2:5" x14ac:dyDescent="0.25">
      <c r="B227" s="12">
        <v>224</v>
      </c>
      <c r="C227" s="13" t="s">
        <v>321</v>
      </c>
      <c r="D227" s="118">
        <v>38356</v>
      </c>
      <c r="E227" s="14">
        <v>4</v>
      </c>
    </row>
    <row r="228" spans="2:5" x14ac:dyDescent="0.25">
      <c r="B228" s="12">
        <v>225</v>
      </c>
      <c r="C228" s="13" t="s">
        <v>324</v>
      </c>
      <c r="D228" s="118">
        <v>38236</v>
      </c>
      <c r="E228" s="14">
        <v>2</v>
      </c>
    </row>
    <row r="229" spans="2:5" x14ac:dyDescent="0.25">
      <c r="B229" s="12">
        <v>226</v>
      </c>
      <c r="C229" s="13" t="s">
        <v>322</v>
      </c>
      <c r="D229" s="118">
        <v>38416</v>
      </c>
      <c r="E229" s="14">
        <v>5</v>
      </c>
    </row>
    <row r="230" spans="2:5" x14ac:dyDescent="0.25">
      <c r="B230" s="12">
        <v>227</v>
      </c>
      <c r="C230" s="13" t="s">
        <v>322</v>
      </c>
      <c r="D230" s="118">
        <v>38416</v>
      </c>
      <c r="E230" s="14">
        <v>3</v>
      </c>
    </row>
    <row r="231" spans="2:5" x14ac:dyDescent="0.25">
      <c r="B231" s="12">
        <v>228</v>
      </c>
      <c r="C231" s="13" t="s">
        <v>321</v>
      </c>
      <c r="D231" s="118">
        <v>38392</v>
      </c>
      <c r="E231" s="14">
        <v>4</v>
      </c>
    </row>
    <row r="232" spans="2:5" x14ac:dyDescent="0.25">
      <c r="B232" s="12">
        <v>229</v>
      </c>
      <c r="C232" s="13" t="s">
        <v>325</v>
      </c>
      <c r="D232" s="118">
        <v>38032</v>
      </c>
      <c r="E232" s="14">
        <v>2</v>
      </c>
    </row>
    <row r="233" spans="2:5" x14ac:dyDescent="0.25">
      <c r="B233" s="12">
        <v>230</v>
      </c>
      <c r="C233" s="13" t="s">
        <v>323</v>
      </c>
      <c r="D233" s="118">
        <v>38440</v>
      </c>
      <c r="E233" s="14">
        <v>5</v>
      </c>
    </row>
    <row r="234" spans="2:5" x14ac:dyDescent="0.25">
      <c r="B234" s="12">
        <v>231</v>
      </c>
      <c r="C234" s="13" t="s">
        <v>324</v>
      </c>
      <c r="D234" s="118">
        <v>38440</v>
      </c>
      <c r="E234" s="14">
        <v>4</v>
      </c>
    </row>
    <row r="235" spans="2:5" x14ac:dyDescent="0.25">
      <c r="B235" s="12">
        <v>232</v>
      </c>
      <c r="C235" s="13" t="s">
        <v>326</v>
      </c>
      <c r="D235" s="118">
        <v>38416</v>
      </c>
      <c r="E235" s="14">
        <v>4</v>
      </c>
    </row>
    <row r="236" spans="2:5" x14ac:dyDescent="0.25">
      <c r="B236" s="12">
        <v>233</v>
      </c>
      <c r="C236" s="13" t="s">
        <v>323</v>
      </c>
      <c r="D236" s="118">
        <v>38404</v>
      </c>
      <c r="E236" s="14">
        <v>3</v>
      </c>
    </row>
    <row r="237" spans="2:5" x14ac:dyDescent="0.25">
      <c r="B237" s="12">
        <v>234</v>
      </c>
      <c r="C237" s="13" t="s">
        <v>322</v>
      </c>
      <c r="D237" s="118">
        <v>38464</v>
      </c>
      <c r="E237" s="14">
        <v>3</v>
      </c>
    </row>
    <row r="238" spans="2:5" x14ac:dyDescent="0.25">
      <c r="B238" s="12">
        <v>235</v>
      </c>
      <c r="C238" s="13" t="s">
        <v>325</v>
      </c>
      <c r="D238" s="118">
        <v>38116</v>
      </c>
      <c r="E238" s="14">
        <v>3</v>
      </c>
    </row>
    <row r="239" spans="2:5" x14ac:dyDescent="0.25">
      <c r="B239" s="12">
        <v>236</v>
      </c>
      <c r="C239" s="13" t="s">
        <v>320</v>
      </c>
      <c r="D239" s="118">
        <v>38176</v>
      </c>
      <c r="E239" s="14">
        <v>5</v>
      </c>
    </row>
    <row r="240" spans="2:5" x14ac:dyDescent="0.25">
      <c r="B240" s="12">
        <v>237</v>
      </c>
      <c r="C240" s="13" t="s">
        <v>321</v>
      </c>
      <c r="D240" s="118">
        <v>38356</v>
      </c>
      <c r="E240" s="14">
        <v>3</v>
      </c>
    </row>
    <row r="241" spans="2:5" x14ac:dyDescent="0.25">
      <c r="B241" s="12">
        <v>238</v>
      </c>
      <c r="C241" s="13" t="s">
        <v>319</v>
      </c>
      <c r="D241" s="118">
        <v>38572</v>
      </c>
      <c r="E241" s="14">
        <v>2</v>
      </c>
    </row>
    <row r="242" spans="2:5" x14ac:dyDescent="0.25">
      <c r="B242" s="12">
        <v>239</v>
      </c>
      <c r="C242" s="13" t="s">
        <v>324</v>
      </c>
      <c r="D242" s="118">
        <v>38152</v>
      </c>
      <c r="E242" s="14">
        <v>4</v>
      </c>
    </row>
    <row r="243" spans="2:5" x14ac:dyDescent="0.25">
      <c r="B243" s="12">
        <v>240</v>
      </c>
      <c r="C243" s="13" t="s">
        <v>322</v>
      </c>
      <c r="D243" s="118">
        <v>38104</v>
      </c>
      <c r="E243" s="14">
        <v>2</v>
      </c>
    </row>
    <row r="244" spans="2:5" x14ac:dyDescent="0.25">
      <c r="B244" s="12">
        <v>241</v>
      </c>
      <c r="C244" s="13" t="s">
        <v>320</v>
      </c>
      <c r="D244" s="118">
        <v>38488</v>
      </c>
      <c r="E244" s="14">
        <v>2</v>
      </c>
    </row>
    <row r="245" spans="2:5" x14ac:dyDescent="0.25">
      <c r="B245" s="12">
        <v>242</v>
      </c>
      <c r="C245" s="13" t="s">
        <v>322</v>
      </c>
      <c r="D245" s="118">
        <v>38536</v>
      </c>
      <c r="E245" s="14">
        <v>3</v>
      </c>
    </row>
    <row r="246" spans="2:5" x14ac:dyDescent="0.25">
      <c r="B246" s="12">
        <v>243</v>
      </c>
      <c r="C246" s="13" t="s">
        <v>324</v>
      </c>
      <c r="D246" s="118">
        <v>38272</v>
      </c>
      <c r="E246" s="14">
        <v>5</v>
      </c>
    </row>
    <row r="247" spans="2:5" x14ac:dyDescent="0.25">
      <c r="B247" s="12">
        <v>244</v>
      </c>
      <c r="C247" s="13" t="s">
        <v>324</v>
      </c>
      <c r="D247" s="118">
        <v>38272</v>
      </c>
      <c r="E247" s="14">
        <v>3</v>
      </c>
    </row>
    <row r="248" spans="2:5" x14ac:dyDescent="0.25">
      <c r="B248" s="12">
        <v>245</v>
      </c>
      <c r="C248" s="13" t="s">
        <v>324</v>
      </c>
      <c r="D248" s="118">
        <v>38224</v>
      </c>
      <c r="E248" s="14">
        <v>2</v>
      </c>
    </row>
    <row r="249" spans="2:5" x14ac:dyDescent="0.25">
      <c r="B249" s="12">
        <v>246</v>
      </c>
      <c r="C249" s="13" t="s">
        <v>320</v>
      </c>
      <c r="D249" s="118">
        <v>38320</v>
      </c>
      <c r="E249" s="14">
        <v>4</v>
      </c>
    </row>
    <row r="250" spans="2:5" x14ac:dyDescent="0.25">
      <c r="B250" s="12">
        <v>247</v>
      </c>
      <c r="C250" s="13" t="s">
        <v>322</v>
      </c>
      <c r="D250" s="118">
        <v>38416</v>
      </c>
      <c r="E250" s="14">
        <v>3</v>
      </c>
    </row>
    <row r="251" spans="2:5" x14ac:dyDescent="0.25">
      <c r="B251" s="12">
        <v>248</v>
      </c>
      <c r="C251" s="13" t="s">
        <v>324</v>
      </c>
      <c r="D251" s="118">
        <v>38560</v>
      </c>
      <c r="E251" s="14">
        <v>2</v>
      </c>
    </row>
    <row r="252" spans="2:5" x14ac:dyDescent="0.25">
      <c r="B252" s="12">
        <v>249</v>
      </c>
      <c r="C252" s="13" t="s">
        <v>325</v>
      </c>
      <c r="D252" s="118">
        <v>38452</v>
      </c>
      <c r="E252" s="14">
        <v>3</v>
      </c>
    </row>
    <row r="253" spans="2:5" x14ac:dyDescent="0.25">
      <c r="B253" s="12">
        <v>250</v>
      </c>
      <c r="C253" s="13" t="s">
        <v>320</v>
      </c>
      <c r="D253" s="118">
        <v>38044</v>
      </c>
      <c r="E253" s="14">
        <v>3</v>
      </c>
    </row>
    <row r="254" spans="2:5" x14ac:dyDescent="0.25">
      <c r="B254" s="12">
        <v>251</v>
      </c>
      <c r="C254" s="13" t="s">
        <v>321</v>
      </c>
      <c r="D254" s="118">
        <v>38296</v>
      </c>
      <c r="E254" s="14">
        <v>5</v>
      </c>
    </row>
    <row r="255" spans="2:5" x14ac:dyDescent="0.25">
      <c r="B255" s="12">
        <v>252</v>
      </c>
      <c r="C255" s="13" t="s">
        <v>320</v>
      </c>
      <c r="D255" s="118">
        <v>38032</v>
      </c>
      <c r="E255" s="14">
        <v>2</v>
      </c>
    </row>
    <row r="256" spans="2:5" x14ac:dyDescent="0.25">
      <c r="B256" s="12">
        <v>253</v>
      </c>
      <c r="C256" s="13" t="s">
        <v>323</v>
      </c>
      <c r="D256" s="118">
        <v>38200</v>
      </c>
      <c r="E256" s="14">
        <v>5</v>
      </c>
    </row>
    <row r="257" spans="2:5" x14ac:dyDescent="0.25">
      <c r="B257" s="12">
        <v>254</v>
      </c>
      <c r="C257" s="13" t="s">
        <v>322</v>
      </c>
      <c r="D257" s="118">
        <v>38248</v>
      </c>
      <c r="E257" s="14">
        <v>2</v>
      </c>
    </row>
    <row r="258" spans="2:5" x14ac:dyDescent="0.25">
      <c r="B258" s="12">
        <v>255</v>
      </c>
      <c r="C258" s="13" t="s">
        <v>321</v>
      </c>
      <c r="D258" s="118">
        <v>38164</v>
      </c>
      <c r="E258" s="14">
        <v>2</v>
      </c>
    </row>
    <row r="259" spans="2:5" x14ac:dyDescent="0.25">
      <c r="B259" s="12">
        <v>256</v>
      </c>
      <c r="C259" s="13" t="s">
        <v>320</v>
      </c>
      <c r="D259" s="118">
        <v>38044</v>
      </c>
      <c r="E259" s="14">
        <v>2</v>
      </c>
    </row>
    <row r="260" spans="2:5" x14ac:dyDescent="0.25">
      <c r="B260" s="12">
        <v>257</v>
      </c>
      <c r="C260" s="13" t="s">
        <v>326</v>
      </c>
      <c r="D260" s="118">
        <v>38332</v>
      </c>
      <c r="E260" s="14">
        <v>5</v>
      </c>
    </row>
    <row r="261" spans="2:5" x14ac:dyDescent="0.25">
      <c r="B261" s="12">
        <v>258</v>
      </c>
      <c r="C261" s="13" t="s">
        <v>325</v>
      </c>
      <c r="D261" s="118">
        <v>38332</v>
      </c>
      <c r="E261" s="14">
        <v>3</v>
      </c>
    </row>
    <row r="262" spans="2:5" x14ac:dyDescent="0.25">
      <c r="B262" s="12">
        <v>259</v>
      </c>
      <c r="C262" s="13" t="s">
        <v>319</v>
      </c>
      <c r="D262" s="118">
        <v>38260</v>
      </c>
      <c r="E262" s="14">
        <v>3</v>
      </c>
    </row>
    <row r="263" spans="2:5" x14ac:dyDescent="0.25">
      <c r="B263" s="12">
        <v>260</v>
      </c>
      <c r="C263" s="13" t="s">
        <v>324</v>
      </c>
      <c r="D263" s="118">
        <v>38308</v>
      </c>
      <c r="E263" s="14">
        <v>2</v>
      </c>
    </row>
    <row r="264" spans="2:5" x14ac:dyDescent="0.25">
      <c r="B264" s="12">
        <v>261</v>
      </c>
      <c r="C264" s="13" t="s">
        <v>322</v>
      </c>
      <c r="D264" s="118">
        <v>38284</v>
      </c>
      <c r="E264" s="14">
        <v>5</v>
      </c>
    </row>
    <row r="265" spans="2:5" x14ac:dyDescent="0.25">
      <c r="B265" s="12">
        <v>262</v>
      </c>
      <c r="C265" s="13" t="s">
        <v>322</v>
      </c>
      <c r="D265" s="118">
        <v>38020</v>
      </c>
      <c r="E265" s="14">
        <v>4</v>
      </c>
    </row>
    <row r="266" spans="2:5" x14ac:dyDescent="0.25">
      <c r="B266" s="12">
        <v>263</v>
      </c>
      <c r="C266" s="13" t="s">
        <v>326</v>
      </c>
      <c r="D266" s="118">
        <v>38440</v>
      </c>
      <c r="E266" s="14">
        <v>4</v>
      </c>
    </row>
    <row r="267" spans="2:5" x14ac:dyDescent="0.25">
      <c r="B267" s="12">
        <v>264</v>
      </c>
      <c r="C267" s="13" t="s">
        <v>325</v>
      </c>
      <c r="D267" s="118">
        <v>38032</v>
      </c>
      <c r="E267" s="14">
        <v>5</v>
      </c>
    </row>
    <row r="268" spans="2:5" x14ac:dyDescent="0.25">
      <c r="B268" s="12">
        <v>265</v>
      </c>
      <c r="C268" s="13" t="s">
        <v>326</v>
      </c>
      <c r="D268" s="118">
        <v>38344</v>
      </c>
      <c r="E268" s="14">
        <v>4</v>
      </c>
    </row>
    <row r="269" spans="2:5" x14ac:dyDescent="0.25">
      <c r="B269" s="12">
        <v>266</v>
      </c>
      <c r="C269" s="13" t="s">
        <v>324</v>
      </c>
      <c r="D269" s="118">
        <v>38488</v>
      </c>
      <c r="E269" s="14">
        <v>5</v>
      </c>
    </row>
    <row r="270" spans="2:5" x14ac:dyDescent="0.25">
      <c r="B270" s="12">
        <v>267</v>
      </c>
      <c r="C270" s="13" t="s">
        <v>323</v>
      </c>
      <c r="D270" s="118">
        <v>38320</v>
      </c>
      <c r="E270" s="14">
        <v>2</v>
      </c>
    </row>
    <row r="271" spans="2:5" x14ac:dyDescent="0.25">
      <c r="B271" s="12">
        <v>268</v>
      </c>
      <c r="C271" s="13" t="s">
        <v>324</v>
      </c>
      <c r="D271" s="118">
        <v>38104</v>
      </c>
      <c r="E271" s="14">
        <v>4</v>
      </c>
    </row>
    <row r="272" spans="2:5" x14ac:dyDescent="0.25">
      <c r="B272" s="12">
        <v>269</v>
      </c>
      <c r="C272" s="13" t="s">
        <v>320</v>
      </c>
      <c r="D272" s="118">
        <v>38440</v>
      </c>
      <c r="E272" s="14">
        <v>4</v>
      </c>
    </row>
    <row r="273" spans="2:5" x14ac:dyDescent="0.25">
      <c r="B273" s="12">
        <v>270</v>
      </c>
      <c r="C273" s="13" t="s">
        <v>319</v>
      </c>
      <c r="D273" s="118">
        <v>38464</v>
      </c>
      <c r="E273" s="14">
        <v>5</v>
      </c>
    </row>
    <row r="274" spans="2:5" x14ac:dyDescent="0.25">
      <c r="B274" s="12">
        <v>271</v>
      </c>
      <c r="C274" s="13" t="s">
        <v>326</v>
      </c>
      <c r="D274" s="118">
        <v>38152</v>
      </c>
      <c r="E274" s="14">
        <v>4</v>
      </c>
    </row>
    <row r="275" spans="2:5" x14ac:dyDescent="0.25">
      <c r="B275" s="12">
        <v>272</v>
      </c>
      <c r="C275" s="13" t="s">
        <v>319</v>
      </c>
      <c r="D275" s="118">
        <v>38584</v>
      </c>
      <c r="E275" s="14">
        <v>2</v>
      </c>
    </row>
    <row r="276" spans="2:5" x14ac:dyDescent="0.25">
      <c r="B276" s="12">
        <v>273</v>
      </c>
      <c r="C276" s="13" t="s">
        <v>320</v>
      </c>
      <c r="D276" s="118">
        <v>38128</v>
      </c>
      <c r="E276" s="14">
        <v>4</v>
      </c>
    </row>
    <row r="277" spans="2:5" x14ac:dyDescent="0.25">
      <c r="B277" s="12">
        <v>274</v>
      </c>
      <c r="C277" s="13" t="s">
        <v>326</v>
      </c>
      <c r="D277" s="118">
        <v>38152</v>
      </c>
      <c r="E277" s="14">
        <v>4</v>
      </c>
    </row>
    <row r="278" spans="2:5" x14ac:dyDescent="0.25">
      <c r="B278" s="12">
        <v>275</v>
      </c>
      <c r="C278" s="13" t="s">
        <v>325</v>
      </c>
      <c r="D278" s="118">
        <v>38536</v>
      </c>
      <c r="E278" s="14">
        <v>5</v>
      </c>
    </row>
    <row r="279" spans="2:5" x14ac:dyDescent="0.25">
      <c r="B279" s="12">
        <v>276</v>
      </c>
      <c r="C279" s="13" t="s">
        <v>321</v>
      </c>
      <c r="D279" s="118">
        <v>38056</v>
      </c>
      <c r="E279" s="14">
        <v>3</v>
      </c>
    </row>
    <row r="280" spans="2:5" x14ac:dyDescent="0.25">
      <c r="B280" s="12">
        <v>277</v>
      </c>
      <c r="C280" s="13" t="s">
        <v>322</v>
      </c>
      <c r="D280" s="118">
        <v>38380</v>
      </c>
      <c r="E280" s="14">
        <v>5</v>
      </c>
    </row>
    <row r="281" spans="2:5" x14ac:dyDescent="0.25">
      <c r="B281" s="12">
        <v>278</v>
      </c>
      <c r="C281" s="13" t="s">
        <v>321</v>
      </c>
      <c r="D281" s="118">
        <v>38440</v>
      </c>
      <c r="E281" s="14">
        <v>4</v>
      </c>
    </row>
    <row r="282" spans="2:5" x14ac:dyDescent="0.25">
      <c r="B282" s="12">
        <v>279</v>
      </c>
      <c r="C282" s="13" t="s">
        <v>323</v>
      </c>
      <c r="D282" s="118">
        <v>38392</v>
      </c>
      <c r="E282" s="14">
        <v>3</v>
      </c>
    </row>
    <row r="283" spans="2:5" x14ac:dyDescent="0.25">
      <c r="B283" s="12">
        <v>280</v>
      </c>
      <c r="C283" s="13" t="s">
        <v>322</v>
      </c>
      <c r="D283" s="118">
        <v>38164</v>
      </c>
      <c r="E283" s="14">
        <v>4</v>
      </c>
    </row>
    <row r="284" spans="2:5" x14ac:dyDescent="0.25">
      <c r="B284" s="12">
        <v>281</v>
      </c>
      <c r="C284" s="13" t="s">
        <v>321</v>
      </c>
      <c r="D284" s="118">
        <v>38344</v>
      </c>
      <c r="E284" s="14">
        <v>5</v>
      </c>
    </row>
    <row r="285" spans="2:5" x14ac:dyDescent="0.25">
      <c r="B285" s="12">
        <v>282</v>
      </c>
      <c r="C285" s="13" t="s">
        <v>321</v>
      </c>
      <c r="D285" s="118">
        <v>38476</v>
      </c>
      <c r="E285" s="14">
        <v>3</v>
      </c>
    </row>
    <row r="286" spans="2:5" x14ac:dyDescent="0.25">
      <c r="B286" s="12">
        <v>283</v>
      </c>
      <c r="C286" s="13" t="s">
        <v>326</v>
      </c>
      <c r="D286" s="118">
        <v>38272</v>
      </c>
      <c r="E286" s="14">
        <v>4</v>
      </c>
    </row>
    <row r="287" spans="2:5" x14ac:dyDescent="0.25">
      <c r="B287" s="12">
        <v>284</v>
      </c>
      <c r="C287" s="13" t="s">
        <v>321</v>
      </c>
      <c r="D287" s="118">
        <v>38032</v>
      </c>
      <c r="E287" s="14">
        <v>3</v>
      </c>
    </row>
    <row r="288" spans="2:5" x14ac:dyDescent="0.25">
      <c r="B288" s="12">
        <v>285</v>
      </c>
      <c r="C288" s="13" t="s">
        <v>321</v>
      </c>
      <c r="D288" s="118">
        <v>38476</v>
      </c>
      <c r="E288" s="14">
        <v>3</v>
      </c>
    </row>
    <row r="289" spans="2:5" x14ac:dyDescent="0.25">
      <c r="B289" s="12">
        <v>286</v>
      </c>
      <c r="C289" s="13" t="s">
        <v>323</v>
      </c>
      <c r="D289" s="118">
        <v>38416</v>
      </c>
      <c r="E289" s="14">
        <v>2</v>
      </c>
    </row>
    <row r="290" spans="2:5" x14ac:dyDescent="0.25">
      <c r="B290" s="12">
        <v>287</v>
      </c>
      <c r="C290" s="13" t="s">
        <v>324</v>
      </c>
      <c r="D290" s="118">
        <v>37996</v>
      </c>
      <c r="E290" s="14">
        <v>2</v>
      </c>
    </row>
    <row r="291" spans="2:5" x14ac:dyDescent="0.25">
      <c r="B291" s="12">
        <v>288</v>
      </c>
      <c r="C291" s="13" t="s">
        <v>320</v>
      </c>
      <c r="D291" s="118">
        <v>38332</v>
      </c>
      <c r="E291" s="14">
        <v>5</v>
      </c>
    </row>
    <row r="292" spans="2:5" x14ac:dyDescent="0.25">
      <c r="B292" s="12">
        <v>289</v>
      </c>
      <c r="C292" s="13" t="s">
        <v>324</v>
      </c>
      <c r="D292" s="118">
        <v>38236</v>
      </c>
      <c r="E292" s="14">
        <v>2</v>
      </c>
    </row>
    <row r="293" spans="2:5" x14ac:dyDescent="0.25">
      <c r="B293" s="12">
        <v>290</v>
      </c>
      <c r="C293" s="13" t="s">
        <v>322</v>
      </c>
      <c r="D293" s="118">
        <v>38572</v>
      </c>
      <c r="E293" s="14">
        <v>4</v>
      </c>
    </row>
    <row r="294" spans="2:5" x14ac:dyDescent="0.25">
      <c r="B294" s="12">
        <v>291</v>
      </c>
      <c r="C294" s="13" t="s">
        <v>324</v>
      </c>
      <c r="D294" s="118">
        <v>38044</v>
      </c>
      <c r="E294" s="14">
        <v>4</v>
      </c>
    </row>
    <row r="295" spans="2:5" x14ac:dyDescent="0.25">
      <c r="B295" s="12">
        <v>292</v>
      </c>
      <c r="C295" s="13" t="s">
        <v>320</v>
      </c>
      <c r="D295" s="118">
        <v>38236</v>
      </c>
      <c r="E295" s="14">
        <v>2</v>
      </c>
    </row>
    <row r="296" spans="2:5" x14ac:dyDescent="0.25">
      <c r="B296" s="12">
        <v>293</v>
      </c>
      <c r="C296" s="13" t="s">
        <v>325</v>
      </c>
      <c r="D296" s="118">
        <v>38548</v>
      </c>
      <c r="E296" s="14">
        <v>4</v>
      </c>
    </row>
    <row r="297" spans="2:5" x14ac:dyDescent="0.25">
      <c r="B297" s="12">
        <v>294</v>
      </c>
      <c r="C297" s="13" t="s">
        <v>325</v>
      </c>
      <c r="D297" s="118">
        <v>38572</v>
      </c>
      <c r="E297" s="14">
        <v>3</v>
      </c>
    </row>
    <row r="298" spans="2:5" x14ac:dyDescent="0.25">
      <c r="B298" s="12">
        <v>295</v>
      </c>
      <c r="C298" s="13" t="s">
        <v>324</v>
      </c>
      <c r="D298" s="118">
        <v>38080</v>
      </c>
      <c r="E298" s="14">
        <v>4</v>
      </c>
    </row>
    <row r="299" spans="2:5" x14ac:dyDescent="0.25">
      <c r="B299" s="12">
        <v>296</v>
      </c>
      <c r="C299" s="13" t="s">
        <v>323</v>
      </c>
      <c r="D299" s="118">
        <v>38068</v>
      </c>
      <c r="E299" s="14">
        <v>3</v>
      </c>
    </row>
    <row r="300" spans="2:5" x14ac:dyDescent="0.25">
      <c r="B300" s="12">
        <v>297</v>
      </c>
      <c r="C300" s="13" t="s">
        <v>323</v>
      </c>
      <c r="D300" s="118">
        <v>38572</v>
      </c>
      <c r="E300" s="14">
        <v>3</v>
      </c>
    </row>
    <row r="301" spans="2:5" x14ac:dyDescent="0.25">
      <c r="B301" s="12">
        <v>298</v>
      </c>
      <c r="C301" s="13" t="s">
        <v>322</v>
      </c>
      <c r="D301" s="118">
        <v>38320</v>
      </c>
      <c r="E301" s="14">
        <v>3</v>
      </c>
    </row>
    <row r="302" spans="2:5" x14ac:dyDescent="0.25">
      <c r="B302" s="12">
        <v>299</v>
      </c>
      <c r="C302" s="13" t="s">
        <v>320</v>
      </c>
      <c r="D302" s="118">
        <v>38224</v>
      </c>
      <c r="E302" s="14">
        <v>2</v>
      </c>
    </row>
    <row r="303" spans="2:5" x14ac:dyDescent="0.25">
      <c r="B303" s="12">
        <v>300</v>
      </c>
      <c r="C303" s="13" t="s">
        <v>321</v>
      </c>
      <c r="D303" s="118">
        <v>38272</v>
      </c>
      <c r="E303" s="14">
        <v>2</v>
      </c>
    </row>
    <row r="304" spans="2:5" x14ac:dyDescent="0.25">
      <c r="B304" s="12">
        <v>301</v>
      </c>
      <c r="C304" s="13" t="s">
        <v>321</v>
      </c>
      <c r="D304" s="118">
        <v>38452</v>
      </c>
      <c r="E304" s="14">
        <v>5</v>
      </c>
    </row>
    <row r="305" spans="2:5" x14ac:dyDescent="0.25">
      <c r="B305" s="12">
        <v>302</v>
      </c>
      <c r="C305" s="13" t="s">
        <v>321</v>
      </c>
      <c r="D305" s="118">
        <v>38512</v>
      </c>
      <c r="E305" s="14">
        <v>3</v>
      </c>
    </row>
    <row r="306" spans="2:5" x14ac:dyDescent="0.25">
      <c r="B306" s="12">
        <v>303</v>
      </c>
      <c r="C306" s="13" t="s">
        <v>319</v>
      </c>
      <c r="D306" s="118">
        <v>38068</v>
      </c>
      <c r="E306" s="14">
        <v>5</v>
      </c>
    </row>
    <row r="307" spans="2:5" x14ac:dyDescent="0.25">
      <c r="B307" s="12">
        <v>304</v>
      </c>
      <c r="C307" s="13" t="s">
        <v>321</v>
      </c>
      <c r="D307" s="118">
        <v>38140</v>
      </c>
      <c r="E307" s="14">
        <v>2</v>
      </c>
    </row>
    <row r="308" spans="2:5" x14ac:dyDescent="0.25">
      <c r="B308" s="12">
        <v>305</v>
      </c>
      <c r="C308" s="13" t="s">
        <v>320</v>
      </c>
      <c r="D308" s="118">
        <v>38032</v>
      </c>
      <c r="E308" s="14">
        <v>5</v>
      </c>
    </row>
    <row r="309" spans="2:5" x14ac:dyDescent="0.25">
      <c r="B309" s="12">
        <v>306</v>
      </c>
      <c r="C309" s="13" t="s">
        <v>322</v>
      </c>
      <c r="D309" s="118">
        <v>38188</v>
      </c>
      <c r="E309" s="14">
        <v>3</v>
      </c>
    </row>
    <row r="310" spans="2:5" x14ac:dyDescent="0.25">
      <c r="B310" s="12">
        <v>307</v>
      </c>
      <c r="C310" s="13" t="s">
        <v>320</v>
      </c>
      <c r="D310" s="118">
        <v>38500</v>
      </c>
      <c r="E310" s="14">
        <v>2</v>
      </c>
    </row>
    <row r="311" spans="2:5" x14ac:dyDescent="0.25">
      <c r="B311" s="12">
        <v>308</v>
      </c>
      <c r="C311" s="13" t="s">
        <v>325</v>
      </c>
      <c r="D311" s="118">
        <v>38236</v>
      </c>
      <c r="E311" s="14">
        <v>4</v>
      </c>
    </row>
    <row r="312" spans="2:5" x14ac:dyDescent="0.25">
      <c r="B312" s="12">
        <v>309</v>
      </c>
      <c r="C312" s="13" t="s">
        <v>326</v>
      </c>
      <c r="D312" s="118">
        <v>38200</v>
      </c>
      <c r="E312" s="14">
        <v>5</v>
      </c>
    </row>
    <row r="313" spans="2:5" x14ac:dyDescent="0.25">
      <c r="B313" s="12">
        <v>310</v>
      </c>
      <c r="C313" s="13" t="s">
        <v>326</v>
      </c>
      <c r="D313" s="118">
        <v>38176</v>
      </c>
      <c r="E313" s="14">
        <v>3</v>
      </c>
    </row>
    <row r="314" spans="2:5" x14ac:dyDescent="0.25">
      <c r="B314" s="12">
        <v>311</v>
      </c>
      <c r="C314" s="13" t="s">
        <v>322</v>
      </c>
      <c r="D314" s="118">
        <v>38068</v>
      </c>
      <c r="E314" s="14">
        <v>2</v>
      </c>
    </row>
    <row r="315" spans="2:5" x14ac:dyDescent="0.25">
      <c r="B315" s="12">
        <v>312</v>
      </c>
      <c r="C315" s="13" t="s">
        <v>326</v>
      </c>
      <c r="D315" s="118">
        <v>38152</v>
      </c>
      <c r="E315" s="14">
        <v>5</v>
      </c>
    </row>
    <row r="316" spans="2:5" x14ac:dyDescent="0.25">
      <c r="B316" s="12">
        <v>313</v>
      </c>
      <c r="C316" s="13" t="s">
        <v>319</v>
      </c>
      <c r="D316" s="118">
        <v>38560</v>
      </c>
      <c r="E316" s="14">
        <v>5</v>
      </c>
    </row>
    <row r="317" spans="2:5" x14ac:dyDescent="0.25">
      <c r="B317" s="12">
        <v>314</v>
      </c>
      <c r="C317" s="13" t="s">
        <v>325</v>
      </c>
      <c r="D317" s="118">
        <v>38236</v>
      </c>
      <c r="E317" s="14">
        <v>2</v>
      </c>
    </row>
    <row r="318" spans="2:5" x14ac:dyDescent="0.25">
      <c r="B318" s="12">
        <v>315</v>
      </c>
      <c r="C318" s="13" t="s">
        <v>325</v>
      </c>
      <c r="D318" s="118">
        <v>38416</v>
      </c>
      <c r="E318" s="14">
        <v>4</v>
      </c>
    </row>
    <row r="319" spans="2:5" x14ac:dyDescent="0.25">
      <c r="B319" s="12">
        <v>316</v>
      </c>
      <c r="C319" s="13" t="s">
        <v>325</v>
      </c>
      <c r="D319" s="118">
        <v>38200</v>
      </c>
      <c r="E319" s="14">
        <v>4</v>
      </c>
    </row>
    <row r="320" spans="2:5" x14ac:dyDescent="0.25">
      <c r="B320" s="12">
        <v>317</v>
      </c>
      <c r="C320" s="13" t="s">
        <v>325</v>
      </c>
      <c r="D320" s="118">
        <v>38344</v>
      </c>
      <c r="E320" s="14">
        <v>2</v>
      </c>
    </row>
    <row r="321" spans="2:5" x14ac:dyDescent="0.25">
      <c r="B321" s="12">
        <v>318</v>
      </c>
      <c r="C321" s="13" t="s">
        <v>321</v>
      </c>
      <c r="D321" s="118">
        <v>38140</v>
      </c>
      <c r="E321" s="14">
        <v>5</v>
      </c>
    </row>
    <row r="322" spans="2:5" x14ac:dyDescent="0.25">
      <c r="B322" s="12">
        <v>319</v>
      </c>
      <c r="C322" s="13" t="s">
        <v>320</v>
      </c>
      <c r="D322" s="118">
        <v>38524</v>
      </c>
      <c r="E322" s="14">
        <v>4</v>
      </c>
    </row>
    <row r="323" spans="2:5" x14ac:dyDescent="0.25">
      <c r="B323" s="12">
        <v>320</v>
      </c>
      <c r="C323" s="13" t="s">
        <v>319</v>
      </c>
      <c r="D323" s="118">
        <v>38308</v>
      </c>
      <c r="E323" s="14">
        <v>4</v>
      </c>
    </row>
    <row r="324" spans="2:5" x14ac:dyDescent="0.25">
      <c r="B324" s="12">
        <v>321</v>
      </c>
      <c r="C324" s="13" t="s">
        <v>320</v>
      </c>
      <c r="D324" s="118">
        <v>38140</v>
      </c>
      <c r="E324" s="14">
        <v>5</v>
      </c>
    </row>
    <row r="325" spans="2:5" x14ac:dyDescent="0.25">
      <c r="B325" s="12">
        <v>322</v>
      </c>
      <c r="C325" s="13" t="s">
        <v>323</v>
      </c>
      <c r="D325" s="118">
        <v>38500</v>
      </c>
      <c r="E325" s="14">
        <v>3</v>
      </c>
    </row>
    <row r="326" spans="2:5" x14ac:dyDescent="0.25">
      <c r="B326" s="12">
        <v>323</v>
      </c>
      <c r="C326" s="13" t="s">
        <v>322</v>
      </c>
      <c r="D326" s="118">
        <v>38584</v>
      </c>
      <c r="E326" s="14">
        <v>4</v>
      </c>
    </row>
    <row r="327" spans="2:5" x14ac:dyDescent="0.25">
      <c r="B327" s="12">
        <v>324</v>
      </c>
      <c r="C327" s="13" t="s">
        <v>323</v>
      </c>
      <c r="D327" s="118">
        <v>38488</v>
      </c>
      <c r="E327" s="14">
        <v>3</v>
      </c>
    </row>
    <row r="328" spans="2:5" x14ac:dyDescent="0.25">
      <c r="B328" s="12">
        <v>325</v>
      </c>
      <c r="C328" s="13" t="s">
        <v>323</v>
      </c>
      <c r="D328" s="118">
        <v>38236</v>
      </c>
      <c r="E328" s="14">
        <v>5</v>
      </c>
    </row>
    <row r="329" spans="2:5" x14ac:dyDescent="0.25">
      <c r="B329" s="12">
        <v>326</v>
      </c>
      <c r="C329" s="13" t="s">
        <v>319</v>
      </c>
      <c r="D329" s="118">
        <v>38380</v>
      </c>
      <c r="E329" s="14">
        <v>2</v>
      </c>
    </row>
    <row r="330" spans="2:5" x14ac:dyDescent="0.25">
      <c r="B330" s="12">
        <v>327</v>
      </c>
      <c r="C330" s="13" t="s">
        <v>321</v>
      </c>
      <c r="D330" s="118">
        <v>38332</v>
      </c>
      <c r="E330" s="14">
        <v>4</v>
      </c>
    </row>
    <row r="331" spans="2:5" x14ac:dyDescent="0.25">
      <c r="B331" s="12">
        <v>328</v>
      </c>
      <c r="C331" s="13" t="s">
        <v>321</v>
      </c>
      <c r="D331" s="118">
        <v>38404</v>
      </c>
      <c r="E331" s="14">
        <v>5</v>
      </c>
    </row>
    <row r="332" spans="2:5" x14ac:dyDescent="0.25">
      <c r="B332" s="12">
        <v>329</v>
      </c>
      <c r="C332" s="13" t="s">
        <v>319</v>
      </c>
      <c r="D332" s="118">
        <v>38308</v>
      </c>
      <c r="E332" s="14">
        <v>4</v>
      </c>
    </row>
    <row r="333" spans="2:5" x14ac:dyDescent="0.25">
      <c r="B333" s="12">
        <v>330</v>
      </c>
      <c r="C333" s="13" t="s">
        <v>323</v>
      </c>
      <c r="D333" s="118">
        <v>38104</v>
      </c>
      <c r="E333" s="14">
        <v>3</v>
      </c>
    </row>
    <row r="334" spans="2:5" x14ac:dyDescent="0.25">
      <c r="B334" s="12">
        <v>331</v>
      </c>
      <c r="C334" s="13" t="s">
        <v>326</v>
      </c>
      <c r="D334" s="118">
        <v>38488</v>
      </c>
      <c r="E334" s="14">
        <v>5</v>
      </c>
    </row>
    <row r="335" spans="2:5" x14ac:dyDescent="0.25">
      <c r="B335" s="12">
        <v>332</v>
      </c>
      <c r="C335" s="13" t="s">
        <v>322</v>
      </c>
      <c r="D335" s="118">
        <v>38188</v>
      </c>
      <c r="E335" s="14">
        <v>4</v>
      </c>
    </row>
    <row r="336" spans="2:5" x14ac:dyDescent="0.25">
      <c r="B336" s="12">
        <v>333</v>
      </c>
      <c r="C336" s="13" t="s">
        <v>324</v>
      </c>
      <c r="D336" s="118">
        <v>38428</v>
      </c>
      <c r="E336" s="14">
        <v>3</v>
      </c>
    </row>
    <row r="337" spans="2:5" x14ac:dyDescent="0.25">
      <c r="B337" s="12">
        <v>334</v>
      </c>
      <c r="C337" s="13" t="s">
        <v>325</v>
      </c>
      <c r="D337" s="118">
        <v>38584</v>
      </c>
      <c r="E337" s="14">
        <v>5</v>
      </c>
    </row>
    <row r="338" spans="2:5" x14ac:dyDescent="0.25">
      <c r="B338" s="12">
        <v>335</v>
      </c>
      <c r="C338" s="13" t="s">
        <v>322</v>
      </c>
      <c r="D338" s="118">
        <v>38308</v>
      </c>
      <c r="E338" s="14">
        <v>3</v>
      </c>
    </row>
    <row r="339" spans="2:5" x14ac:dyDescent="0.25">
      <c r="B339" s="12">
        <v>336</v>
      </c>
      <c r="C339" s="13" t="s">
        <v>320</v>
      </c>
      <c r="D339" s="118">
        <v>38452</v>
      </c>
      <c r="E339" s="14">
        <v>2</v>
      </c>
    </row>
    <row r="340" spans="2:5" x14ac:dyDescent="0.25">
      <c r="B340" s="12">
        <v>337</v>
      </c>
      <c r="C340" s="13" t="s">
        <v>320</v>
      </c>
      <c r="D340" s="118">
        <v>38488</v>
      </c>
      <c r="E340" s="14">
        <v>2</v>
      </c>
    </row>
    <row r="341" spans="2:5" x14ac:dyDescent="0.25">
      <c r="B341" s="12">
        <v>338</v>
      </c>
      <c r="C341" s="13" t="s">
        <v>324</v>
      </c>
      <c r="D341" s="118">
        <v>38476</v>
      </c>
      <c r="E341" s="14">
        <v>5</v>
      </c>
    </row>
    <row r="342" spans="2:5" x14ac:dyDescent="0.25">
      <c r="B342" s="12">
        <v>339</v>
      </c>
      <c r="C342" s="13" t="s">
        <v>322</v>
      </c>
      <c r="D342" s="118">
        <v>38284</v>
      </c>
      <c r="E342" s="14">
        <v>4</v>
      </c>
    </row>
    <row r="343" spans="2:5" x14ac:dyDescent="0.25">
      <c r="B343" s="12">
        <v>340</v>
      </c>
      <c r="C343" s="13" t="s">
        <v>319</v>
      </c>
      <c r="D343" s="118">
        <v>38272</v>
      </c>
      <c r="E343" s="14">
        <v>5</v>
      </c>
    </row>
    <row r="344" spans="2:5" x14ac:dyDescent="0.25">
      <c r="B344" s="12">
        <v>341</v>
      </c>
      <c r="C344" s="13" t="s">
        <v>320</v>
      </c>
      <c r="D344" s="118">
        <v>38104</v>
      </c>
      <c r="E344" s="14">
        <v>4</v>
      </c>
    </row>
    <row r="345" spans="2:5" x14ac:dyDescent="0.25">
      <c r="B345" s="12">
        <v>342</v>
      </c>
      <c r="C345" s="13" t="s">
        <v>321</v>
      </c>
      <c r="D345" s="118">
        <v>38080</v>
      </c>
      <c r="E345" s="14">
        <v>2</v>
      </c>
    </row>
    <row r="346" spans="2:5" x14ac:dyDescent="0.25">
      <c r="B346" s="12">
        <v>343</v>
      </c>
      <c r="C346" s="13" t="s">
        <v>324</v>
      </c>
      <c r="D346" s="118">
        <v>38200</v>
      </c>
      <c r="E346" s="14">
        <v>2</v>
      </c>
    </row>
    <row r="347" spans="2:5" x14ac:dyDescent="0.25">
      <c r="B347" s="12">
        <v>344</v>
      </c>
      <c r="C347" s="13" t="s">
        <v>320</v>
      </c>
      <c r="D347" s="118">
        <v>38440</v>
      </c>
      <c r="E347" s="14">
        <v>4</v>
      </c>
    </row>
    <row r="348" spans="2:5" x14ac:dyDescent="0.25">
      <c r="B348" s="12">
        <v>345</v>
      </c>
      <c r="C348" s="13" t="s">
        <v>324</v>
      </c>
      <c r="D348" s="118">
        <v>38044</v>
      </c>
      <c r="E348" s="14">
        <v>3</v>
      </c>
    </row>
    <row r="349" spans="2:5" x14ac:dyDescent="0.25">
      <c r="B349" s="12">
        <v>346</v>
      </c>
      <c r="C349" s="13" t="s">
        <v>319</v>
      </c>
      <c r="D349" s="118">
        <v>38260</v>
      </c>
      <c r="E349" s="14">
        <v>5</v>
      </c>
    </row>
    <row r="350" spans="2:5" x14ac:dyDescent="0.25">
      <c r="B350" s="12">
        <v>347</v>
      </c>
      <c r="C350" s="13" t="s">
        <v>321</v>
      </c>
      <c r="D350" s="118">
        <v>38416</v>
      </c>
      <c r="E350" s="14">
        <v>5</v>
      </c>
    </row>
    <row r="351" spans="2:5" x14ac:dyDescent="0.25">
      <c r="B351" s="12">
        <v>348</v>
      </c>
      <c r="C351" s="13" t="s">
        <v>324</v>
      </c>
      <c r="D351" s="118">
        <v>38224</v>
      </c>
      <c r="E351" s="14">
        <v>5</v>
      </c>
    </row>
    <row r="352" spans="2:5" x14ac:dyDescent="0.25">
      <c r="B352" s="12">
        <v>349</v>
      </c>
      <c r="C352" s="13" t="s">
        <v>323</v>
      </c>
      <c r="D352" s="118">
        <v>38308</v>
      </c>
      <c r="E352" s="14">
        <v>2</v>
      </c>
    </row>
    <row r="353" spans="2:5" x14ac:dyDescent="0.25">
      <c r="B353" s="12">
        <v>350</v>
      </c>
      <c r="C353" s="13" t="s">
        <v>319</v>
      </c>
      <c r="D353" s="118">
        <v>38392</v>
      </c>
      <c r="E353" s="14">
        <v>4</v>
      </c>
    </row>
    <row r="354" spans="2:5" x14ac:dyDescent="0.25">
      <c r="B354" s="12">
        <v>351</v>
      </c>
      <c r="C354" s="13" t="s">
        <v>320</v>
      </c>
      <c r="D354" s="118">
        <v>38404</v>
      </c>
      <c r="E354" s="14">
        <v>3</v>
      </c>
    </row>
    <row r="355" spans="2:5" x14ac:dyDescent="0.25">
      <c r="B355" s="12">
        <v>352</v>
      </c>
      <c r="C355" s="13" t="s">
        <v>324</v>
      </c>
      <c r="D355" s="118">
        <v>38284</v>
      </c>
      <c r="E355" s="14">
        <v>3</v>
      </c>
    </row>
    <row r="356" spans="2:5" x14ac:dyDescent="0.25">
      <c r="B356" s="12">
        <v>353</v>
      </c>
      <c r="C356" s="13" t="s">
        <v>324</v>
      </c>
      <c r="D356" s="118">
        <v>38284</v>
      </c>
      <c r="E356" s="14">
        <v>2</v>
      </c>
    </row>
    <row r="357" spans="2:5" x14ac:dyDescent="0.25">
      <c r="B357" s="12">
        <v>354</v>
      </c>
      <c r="C357" s="13" t="s">
        <v>321</v>
      </c>
      <c r="D357" s="118">
        <v>38152</v>
      </c>
      <c r="E357" s="14">
        <v>4</v>
      </c>
    </row>
    <row r="358" spans="2:5" x14ac:dyDescent="0.25">
      <c r="B358" s="12">
        <v>355</v>
      </c>
      <c r="C358" s="13" t="s">
        <v>323</v>
      </c>
      <c r="D358" s="118">
        <v>38320</v>
      </c>
      <c r="E358" s="14">
        <v>5</v>
      </c>
    </row>
    <row r="359" spans="2:5" x14ac:dyDescent="0.25">
      <c r="B359" s="12">
        <v>356</v>
      </c>
      <c r="C359" s="13" t="s">
        <v>320</v>
      </c>
      <c r="D359" s="118">
        <v>38464</v>
      </c>
      <c r="E359" s="14">
        <v>2</v>
      </c>
    </row>
    <row r="360" spans="2:5" x14ac:dyDescent="0.25">
      <c r="B360" s="12">
        <v>357</v>
      </c>
      <c r="C360" s="13" t="s">
        <v>325</v>
      </c>
      <c r="D360" s="118">
        <v>38320</v>
      </c>
      <c r="E360" s="14">
        <v>3</v>
      </c>
    </row>
    <row r="361" spans="2:5" x14ac:dyDescent="0.25">
      <c r="B361" s="12">
        <v>358</v>
      </c>
      <c r="C361" s="13" t="s">
        <v>319</v>
      </c>
      <c r="D361" s="118">
        <v>38044</v>
      </c>
      <c r="E361" s="14">
        <v>3</v>
      </c>
    </row>
    <row r="362" spans="2:5" x14ac:dyDescent="0.25">
      <c r="B362" s="12">
        <v>359</v>
      </c>
      <c r="C362" s="13" t="s">
        <v>325</v>
      </c>
      <c r="D362" s="118">
        <v>38104</v>
      </c>
      <c r="E362" s="14">
        <v>2</v>
      </c>
    </row>
    <row r="363" spans="2:5" x14ac:dyDescent="0.25">
      <c r="B363" s="12">
        <v>360</v>
      </c>
      <c r="C363" s="13" t="s">
        <v>320</v>
      </c>
      <c r="D363" s="118">
        <v>38224</v>
      </c>
      <c r="E363" s="14">
        <v>3</v>
      </c>
    </row>
    <row r="364" spans="2:5" x14ac:dyDescent="0.25">
      <c r="B364" s="12">
        <v>361</v>
      </c>
      <c r="C364" s="13" t="s">
        <v>324</v>
      </c>
      <c r="D364" s="118">
        <v>38272</v>
      </c>
      <c r="E364" s="14">
        <v>2</v>
      </c>
    </row>
    <row r="365" spans="2:5" x14ac:dyDescent="0.25">
      <c r="B365" s="12">
        <v>362</v>
      </c>
      <c r="C365" s="13" t="s">
        <v>322</v>
      </c>
      <c r="D365" s="118">
        <v>38452</v>
      </c>
      <c r="E365" s="14">
        <v>5</v>
      </c>
    </row>
    <row r="366" spans="2:5" x14ac:dyDescent="0.25">
      <c r="B366" s="12">
        <v>363</v>
      </c>
      <c r="C366" s="13" t="s">
        <v>321</v>
      </c>
      <c r="D366" s="118">
        <v>38056</v>
      </c>
      <c r="E366" s="14">
        <v>5</v>
      </c>
    </row>
    <row r="367" spans="2:5" x14ac:dyDescent="0.25">
      <c r="B367" s="12">
        <v>364</v>
      </c>
      <c r="C367" s="13" t="s">
        <v>324</v>
      </c>
      <c r="D367" s="118">
        <v>38548</v>
      </c>
      <c r="E367" s="14">
        <v>4</v>
      </c>
    </row>
    <row r="368" spans="2:5" x14ac:dyDescent="0.25">
      <c r="B368" s="12">
        <v>365</v>
      </c>
      <c r="C368" s="13" t="s">
        <v>326</v>
      </c>
      <c r="D368" s="118">
        <v>38296</v>
      </c>
      <c r="E368" s="14">
        <v>5</v>
      </c>
    </row>
    <row r="369" spans="2:5" x14ac:dyDescent="0.25">
      <c r="B369" s="12">
        <v>366</v>
      </c>
      <c r="C369" s="13" t="s">
        <v>319</v>
      </c>
      <c r="D369" s="118">
        <v>38344</v>
      </c>
      <c r="E369" s="14">
        <v>2</v>
      </c>
    </row>
    <row r="370" spans="2:5" x14ac:dyDescent="0.25">
      <c r="B370" s="12">
        <v>367</v>
      </c>
      <c r="C370" s="13" t="s">
        <v>326</v>
      </c>
      <c r="D370" s="118">
        <v>38020</v>
      </c>
      <c r="E370" s="14">
        <v>4</v>
      </c>
    </row>
    <row r="371" spans="2:5" x14ac:dyDescent="0.25">
      <c r="B371" s="12">
        <v>368</v>
      </c>
      <c r="C371" s="13" t="s">
        <v>321</v>
      </c>
      <c r="D371" s="118">
        <v>38488</v>
      </c>
      <c r="E371" s="14">
        <v>3</v>
      </c>
    </row>
    <row r="372" spans="2:5" x14ac:dyDescent="0.25">
      <c r="B372" s="12">
        <v>369</v>
      </c>
      <c r="C372" s="13" t="s">
        <v>321</v>
      </c>
      <c r="D372" s="118">
        <v>38032</v>
      </c>
      <c r="E372" s="14">
        <v>2</v>
      </c>
    </row>
    <row r="373" spans="2:5" x14ac:dyDescent="0.25">
      <c r="B373" s="12">
        <v>370</v>
      </c>
      <c r="C373" s="13" t="s">
        <v>320</v>
      </c>
      <c r="D373" s="118">
        <v>38092</v>
      </c>
      <c r="E373" s="14">
        <v>2</v>
      </c>
    </row>
    <row r="374" spans="2:5" x14ac:dyDescent="0.25">
      <c r="B374" s="12">
        <v>371</v>
      </c>
      <c r="C374" s="13" t="s">
        <v>324</v>
      </c>
      <c r="D374" s="118">
        <v>38128</v>
      </c>
      <c r="E374" s="14">
        <v>2</v>
      </c>
    </row>
    <row r="375" spans="2:5" x14ac:dyDescent="0.25">
      <c r="B375" s="12">
        <v>372</v>
      </c>
      <c r="C375" s="13" t="s">
        <v>322</v>
      </c>
      <c r="D375" s="118">
        <v>38128</v>
      </c>
      <c r="E375" s="14">
        <v>5</v>
      </c>
    </row>
    <row r="376" spans="2:5" x14ac:dyDescent="0.25">
      <c r="B376" s="12">
        <v>373</v>
      </c>
      <c r="C376" s="13" t="s">
        <v>326</v>
      </c>
      <c r="D376" s="118">
        <v>38032</v>
      </c>
      <c r="E376" s="14">
        <v>4</v>
      </c>
    </row>
    <row r="377" spans="2:5" x14ac:dyDescent="0.25">
      <c r="B377" s="12">
        <v>374</v>
      </c>
      <c r="C377" s="13" t="s">
        <v>320</v>
      </c>
      <c r="D377" s="118">
        <v>38548</v>
      </c>
      <c r="E377" s="14">
        <v>2</v>
      </c>
    </row>
    <row r="378" spans="2:5" x14ac:dyDescent="0.25">
      <c r="B378" s="12">
        <v>375</v>
      </c>
      <c r="C378" s="13" t="s">
        <v>321</v>
      </c>
      <c r="D378" s="118">
        <v>38500</v>
      </c>
      <c r="E378" s="14">
        <v>5</v>
      </c>
    </row>
    <row r="379" spans="2:5" x14ac:dyDescent="0.25">
      <c r="B379" s="12">
        <v>376</v>
      </c>
      <c r="C379" s="13" t="s">
        <v>325</v>
      </c>
      <c r="D379" s="118">
        <v>38428</v>
      </c>
      <c r="E379" s="14">
        <v>2</v>
      </c>
    </row>
    <row r="380" spans="2:5" x14ac:dyDescent="0.25">
      <c r="B380" s="12">
        <v>377</v>
      </c>
      <c r="C380" s="13" t="s">
        <v>320</v>
      </c>
      <c r="D380" s="118">
        <v>38236</v>
      </c>
      <c r="E380" s="14">
        <v>2</v>
      </c>
    </row>
    <row r="381" spans="2:5" x14ac:dyDescent="0.25">
      <c r="B381" s="12">
        <v>378</v>
      </c>
      <c r="C381" s="13" t="s">
        <v>324</v>
      </c>
      <c r="D381" s="118">
        <v>38476</v>
      </c>
      <c r="E381" s="14">
        <v>3</v>
      </c>
    </row>
    <row r="382" spans="2:5" x14ac:dyDescent="0.25">
      <c r="B382" s="12">
        <v>379</v>
      </c>
      <c r="C382" s="13" t="s">
        <v>321</v>
      </c>
      <c r="D382" s="118">
        <v>38200</v>
      </c>
      <c r="E382" s="14">
        <v>4</v>
      </c>
    </row>
    <row r="383" spans="2:5" x14ac:dyDescent="0.25">
      <c r="B383" s="12">
        <v>380</v>
      </c>
      <c r="C383" s="13" t="s">
        <v>323</v>
      </c>
      <c r="D383" s="118">
        <v>38164</v>
      </c>
      <c r="E383" s="14">
        <v>5</v>
      </c>
    </row>
    <row r="384" spans="2:5" x14ac:dyDescent="0.25">
      <c r="B384" s="12">
        <v>381</v>
      </c>
      <c r="C384" s="13" t="s">
        <v>325</v>
      </c>
      <c r="D384" s="118">
        <v>38200</v>
      </c>
      <c r="E384" s="14">
        <v>5</v>
      </c>
    </row>
    <row r="385" spans="2:5" x14ac:dyDescent="0.25">
      <c r="B385" s="12">
        <v>382</v>
      </c>
      <c r="C385" s="13" t="s">
        <v>319</v>
      </c>
      <c r="D385" s="118">
        <v>38380</v>
      </c>
      <c r="E385" s="14">
        <v>5</v>
      </c>
    </row>
    <row r="386" spans="2:5" x14ac:dyDescent="0.25">
      <c r="B386" s="12">
        <v>383</v>
      </c>
      <c r="C386" s="13" t="s">
        <v>320</v>
      </c>
      <c r="D386" s="118">
        <v>38080</v>
      </c>
      <c r="E386" s="14">
        <v>5</v>
      </c>
    </row>
    <row r="387" spans="2:5" x14ac:dyDescent="0.25">
      <c r="B387" s="12">
        <v>384</v>
      </c>
      <c r="C387" s="13" t="s">
        <v>324</v>
      </c>
      <c r="D387" s="118">
        <v>38128</v>
      </c>
      <c r="E387" s="14">
        <v>3</v>
      </c>
    </row>
    <row r="388" spans="2:5" x14ac:dyDescent="0.25">
      <c r="B388" s="12">
        <v>385</v>
      </c>
      <c r="C388" s="13" t="s">
        <v>325</v>
      </c>
      <c r="D388" s="118">
        <v>38104</v>
      </c>
      <c r="E388" s="14">
        <v>3</v>
      </c>
    </row>
    <row r="389" spans="2:5" x14ac:dyDescent="0.25">
      <c r="B389" s="12">
        <v>386</v>
      </c>
      <c r="C389" s="13" t="s">
        <v>323</v>
      </c>
      <c r="D389" s="118">
        <v>38572</v>
      </c>
      <c r="E389" s="14">
        <v>3</v>
      </c>
    </row>
    <row r="390" spans="2:5" x14ac:dyDescent="0.25">
      <c r="B390" s="12">
        <v>387</v>
      </c>
      <c r="C390" s="13" t="s">
        <v>323</v>
      </c>
      <c r="D390" s="118">
        <v>38164</v>
      </c>
      <c r="E390" s="14">
        <v>2</v>
      </c>
    </row>
    <row r="391" spans="2:5" x14ac:dyDescent="0.25">
      <c r="B391" s="12">
        <v>388</v>
      </c>
      <c r="C391" s="13" t="s">
        <v>324</v>
      </c>
      <c r="D391" s="118">
        <v>38044</v>
      </c>
      <c r="E391" s="14">
        <v>2</v>
      </c>
    </row>
    <row r="392" spans="2:5" x14ac:dyDescent="0.25">
      <c r="B392" s="12">
        <v>389</v>
      </c>
      <c r="C392" s="13" t="s">
        <v>323</v>
      </c>
      <c r="D392" s="118">
        <v>38344</v>
      </c>
      <c r="E392" s="14">
        <v>2</v>
      </c>
    </row>
    <row r="393" spans="2:5" x14ac:dyDescent="0.25">
      <c r="B393" s="12">
        <v>390</v>
      </c>
      <c r="C393" s="13" t="s">
        <v>320</v>
      </c>
      <c r="D393" s="118">
        <v>38224</v>
      </c>
      <c r="E393" s="14">
        <v>5</v>
      </c>
    </row>
    <row r="394" spans="2:5" x14ac:dyDescent="0.25">
      <c r="B394" s="12">
        <v>391</v>
      </c>
      <c r="C394" s="13" t="s">
        <v>322</v>
      </c>
      <c r="D394" s="118">
        <v>38392</v>
      </c>
      <c r="E394" s="14">
        <v>3</v>
      </c>
    </row>
    <row r="395" spans="2:5" x14ac:dyDescent="0.25">
      <c r="B395" s="12">
        <v>392</v>
      </c>
      <c r="C395" s="13" t="s">
        <v>324</v>
      </c>
      <c r="D395" s="118">
        <v>38500</v>
      </c>
      <c r="E395" s="14">
        <v>2</v>
      </c>
    </row>
    <row r="396" spans="2:5" x14ac:dyDescent="0.25">
      <c r="B396" s="12">
        <v>393</v>
      </c>
      <c r="C396" s="13" t="s">
        <v>319</v>
      </c>
      <c r="D396" s="118">
        <v>38404</v>
      </c>
      <c r="E396" s="14">
        <v>2</v>
      </c>
    </row>
    <row r="397" spans="2:5" x14ac:dyDescent="0.25">
      <c r="B397" s="12">
        <v>394</v>
      </c>
      <c r="C397" s="13" t="s">
        <v>322</v>
      </c>
      <c r="D397" s="118">
        <v>38476</v>
      </c>
      <c r="E397" s="14">
        <v>2</v>
      </c>
    </row>
    <row r="398" spans="2:5" x14ac:dyDescent="0.25">
      <c r="B398" s="12">
        <v>395</v>
      </c>
      <c r="C398" s="13" t="s">
        <v>325</v>
      </c>
      <c r="D398" s="118">
        <v>38224</v>
      </c>
      <c r="E398" s="14">
        <v>2</v>
      </c>
    </row>
    <row r="399" spans="2:5" x14ac:dyDescent="0.25">
      <c r="B399" s="12">
        <v>396</v>
      </c>
      <c r="C399" s="13" t="s">
        <v>322</v>
      </c>
      <c r="D399" s="118">
        <v>38584</v>
      </c>
      <c r="E399" s="14">
        <v>2</v>
      </c>
    </row>
    <row r="400" spans="2:5" x14ac:dyDescent="0.25">
      <c r="B400" s="12">
        <v>397</v>
      </c>
      <c r="C400" s="13" t="s">
        <v>322</v>
      </c>
      <c r="D400" s="118">
        <v>38344</v>
      </c>
      <c r="E400" s="14">
        <v>3</v>
      </c>
    </row>
    <row r="401" spans="2:5" x14ac:dyDescent="0.25">
      <c r="B401" s="12">
        <v>398</v>
      </c>
      <c r="C401" s="13" t="s">
        <v>323</v>
      </c>
      <c r="D401" s="118">
        <v>38056</v>
      </c>
      <c r="E401" s="14">
        <v>5</v>
      </c>
    </row>
    <row r="402" spans="2:5" x14ac:dyDescent="0.25">
      <c r="B402" s="12">
        <v>399</v>
      </c>
      <c r="C402" s="13" t="s">
        <v>324</v>
      </c>
      <c r="D402" s="118">
        <v>38008</v>
      </c>
      <c r="E402" s="14">
        <v>4</v>
      </c>
    </row>
    <row r="403" spans="2:5" x14ac:dyDescent="0.25">
      <c r="B403" s="12">
        <v>400</v>
      </c>
      <c r="C403" s="13" t="s">
        <v>322</v>
      </c>
      <c r="D403" s="118">
        <v>38248</v>
      </c>
      <c r="E403" s="14">
        <v>5</v>
      </c>
    </row>
    <row r="404" spans="2:5" x14ac:dyDescent="0.25">
      <c r="B404" s="12">
        <v>401</v>
      </c>
      <c r="C404" s="13" t="s">
        <v>319</v>
      </c>
      <c r="D404" s="118">
        <v>38404</v>
      </c>
      <c r="E404" s="14">
        <v>3</v>
      </c>
    </row>
    <row r="405" spans="2:5" x14ac:dyDescent="0.25">
      <c r="B405" s="12">
        <v>402</v>
      </c>
      <c r="C405" s="13" t="s">
        <v>324</v>
      </c>
      <c r="D405" s="118">
        <v>38536</v>
      </c>
      <c r="E405" s="14">
        <v>5</v>
      </c>
    </row>
    <row r="406" spans="2:5" x14ac:dyDescent="0.25">
      <c r="B406" s="12">
        <v>403</v>
      </c>
      <c r="C406" s="13" t="s">
        <v>322</v>
      </c>
      <c r="D406" s="118">
        <v>38320</v>
      </c>
      <c r="E406" s="14">
        <v>3</v>
      </c>
    </row>
    <row r="407" spans="2:5" x14ac:dyDescent="0.25">
      <c r="B407" s="12">
        <v>404</v>
      </c>
      <c r="C407" s="13" t="s">
        <v>324</v>
      </c>
      <c r="D407" s="118">
        <v>38032</v>
      </c>
      <c r="E407" s="14">
        <v>2</v>
      </c>
    </row>
    <row r="408" spans="2:5" x14ac:dyDescent="0.25">
      <c r="B408" s="12">
        <v>405</v>
      </c>
      <c r="C408" s="13" t="s">
        <v>324</v>
      </c>
      <c r="D408" s="118">
        <v>38188</v>
      </c>
      <c r="E408" s="14">
        <v>2</v>
      </c>
    </row>
    <row r="409" spans="2:5" x14ac:dyDescent="0.25">
      <c r="B409" s="12">
        <v>406</v>
      </c>
      <c r="C409" s="13" t="s">
        <v>321</v>
      </c>
      <c r="D409" s="118">
        <v>38248</v>
      </c>
      <c r="E409" s="14">
        <v>5</v>
      </c>
    </row>
    <row r="410" spans="2:5" x14ac:dyDescent="0.25">
      <c r="B410" s="12">
        <v>407</v>
      </c>
      <c r="C410" s="13" t="s">
        <v>323</v>
      </c>
      <c r="D410" s="118">
        <v>38200</v>
      </c>
      <c r="E410" s="14">
        <v>2</v>
      </c>
    </row>
    <row r="411" spans="2:5" x14ac:dyDescent="0.25">
      <c r="B411" s="12">
        <v>408</v>
      </c>
      <c r="C411" s="13" t="s">
        <v>321</v>
      </c>
      <c r="D411" s="118">
        <v>38548</v>
      </c>
      <c r="E411" s="14">
        <v>4</v>
      </c>
    </row>
    <row r="412" spans="2:5" x14ac:dyDescent="0.25">
      <c r="B412" s="12">
        <v>409</v>
      </c>
      <c r="C412" s="13" t="s">
        <v>323</v>
      </c>
      <c r="D412" s="118">
        <v>38416</v>
      </c>
      <c r="E412" s="14">
        <v>5</v>
      </c>
    </row>
    <row r="413" spans="2:5" x14ac:dyDescent="0.25">
      <c r="B413" s="12">
        <v>410</v>
      </c>
      <c r="C413" s="13" t="s">
        <v>323</v>
      </c>
      <c r="D413" s="118">
        <v>38272</v>
      </c>
      <c r="E413" s="14">
        <v>4</v>
      </c>
    </row>
    <row r="414" spans="2:5" x14ac:dyDescent="0.25">
      <c r="B414" s="12">
        <v>411</v>
      </c>
      <c r="C414" s="13" t="s">
        <v>319</v>
      </c>
      <c r="D414" s="118">
        <v>38500</v>
      </c>
      <c r="E414" s="14">
        <v>3</v>
      </c>
    </row>
    <row r="415" spans="2:5" x14ac:dyDescent="0.25">
      <c r="B415" s="12">
        <v>412</v>
      </c>
      <c r="C415" s="13" t="s">
        <v>319</v>
      </c>
      <c r="D415" s="118">
        <v>38416</v>
      </c>
      <c r="E415" s="14">
        <v>3</v>
      </c>
    </row>
    <row r="416" spans="2:5" x14ac:dyDescent="0.25">
      <c r="B416" s="12">
        <v>413</v>
      </c>
      <c r="C416" s="13" t="s">
        <v>320</v>
      </c>
      <c r="D416" s="118">
        <v>38416</v>
      </c>
      <c r="E416" s="14">
        <v>2</v>
      </c>
    </row>
    <row r="417" spans="2:5" x14ac:dyDescent="0.25">
      <c r="B417" s="12">
        <v>414</v>
      </c>
      <c r="C417" s="13" t="s">
        <v>323</v>
      </c>
      <c r="D417" s="118">
        <v>38440</v>
      </c>
      <c r="E417" s="14">
        <v>5</v>
      </c>
    </row>
    <row r="418" spans="2:5" x14ac:dyDescent="0.25">
      <c r="B418" s="12">
        <v>415</v>
      </c>
      <c r="C418" s="13" t="s">
        <v>323</v>
      </c>
      <c r="D418" s="118">
        <v>38476</v>
      </c>
      <c r="E418" s="14">
        <v>4</v>
      </c>
    </row>
    <row r="419" spans="2:5" x14ac:dyDescent="0.25">
      <c r="B419" s="12">
        <v>416</v>
      </c>
      <c r="C419" s="13" t="s">
        <v>321</v>
      </c>
      <c r="D419" s="118">
        <v>38056</v>
      </c>
      <c r="E419" s="14">
        <v>3</v>
      </c>
    </row>
    <row r="420" spans="2:5" x14ac:dyDescent="0.25">
      <c r="B420" s="12">
        <v>417</v>
      </c>
      <c r="C420" s="13" t="s">
        <v>321</v>
      </c>
      <c r="D420" s="118">
        <v>38380</v>
      </c>
      <c r="E420" s="14">
        <v>2</v>
      </c>
    </row>
    <row r="421" spans="2:5" x14ac:dyDescent="0.25">
      <c r="B421" s="12">
        <v>418</v>
      </c>
      <c r="C421" s="13" t="s">
        <v>322</v>
      </c>
      <c r="D421" s="118">
        <v>38176</v>
      </c>
      <c r="E421" s="14">
        <v>5</v>
      </c>
    </row>
    <row r="422" spans="2:5" x14ac:dyDescent="0.25">
      <c r="B422" s="12">
        <v>419</v>
      </c>
      <c r="C422" s="13" t="s">
        <v>326</v>
      </c>
      <c r="D422" s="118">
        <v>37996</v>
      </c>
      <c r="E422" s="14">
        <v>5</v>
      </c>
    </row>
    <row r="423" spans="2:5" x14ac:dyDescent="0.25">
      <c r="B423" s="12">
        <v>420</v>
      </c>
      <c r="C423" s="13" t="s">
        <v>324</v>
      </c>
      <c r="D423" s="118">
        <v>38476</v>
      </c>
      <c r="E423" s="14">
        <v>4</v>
      </c>
    </row>
    <row r="424" spans="2:5" x14ac:dyDescent="0.25">
      <c r="B424" s="12">
        <v>421</v>
      </c>
      <c r="C424" s="13" t="s">
        <v>320</v>
      </c>
      <c r="D424" s="118">
        <v>38440</v>
      </c>
      <c r="E424" s="14">
        <v>3</v>
      </c>
    </row>
    <row r="425" spans="2:5" x14ac:dyDescent="0.25">
      <c r="B425" s="12">
        <v>422</v>
      </c>
      <c r="C425" s="13" t="s">
        <v>319</v>
      </c>
      <c r="D425" s="118">
        <v>38452</v>
      </c>
      <c r="E425" s="14">
        <v>2</v>
      </c>
    </row>
    <row r="426" spans="2:5" x14ac:dyDescent="0.25">
      <c r="B426" s="12">
        <v>423</v>
      </c>
      <c r="C426" s="13" t="s">
        <v>322</v>
      </c>
      <c r="D426" s="118">
        <v>38536</v>
      </c>
      <c r="E426" s="14">
        <v>3</v>
      </c>
    </row>
    <row r="427" spans="2:5" x14ac:dyDescent="0.25">
      <c r="B427" s="12">
        <v>424</v>
      </c>
      <c r="C427" s="13" t="s">
        <v>325</v>
      </c>
      <c r="D427" s="118">
        <v>38464</v>
      </c>
      <c r="E427" s="14">
        <v>3</v>
      </c>
    </row>
    <row r="428" spans="2:5" x14ac:dyDescent="0.25">
      <c r="B428" s="12">
        <v>425</v>
      </c>
      <c r="C428" s="13" t="s">
        <v>319</v>
      </c>
      <c r="D428" s="118">
        <v>38020</v>
      </c>
      <c r="E428" s="14">
        <v>4</v>
      </c>
    </row>
    <row r="429" spans="2:5" x14ac:dyDescent="0.25">
      <c r="B429" s="12">
        <v>426</v>
      </c>
      <c r="C429" s="13" t="s">
        <v>325</v>
      </c>
      <c r="D429" s="118">
        <v>38236</v>
      </c>
      <c r="E429" s="14">
        <v>3</v>
      </c>
    </row>
    <row r="430" spans="2:5" x14ac:dyDescent="0.25">
      <c r="B430" s="12">
        <v>427</v>
      </c>
      <c r="C430" s="13" t="s">
        <v>324</v>
      </c>
      <c r="D430" s="118">
        <v>38308</v>
      </c>
      <c r="E430" s="14">
        <v>2</v>
      </c>
    </row>
    <row r="431" spans="2:5" x14ac:dyDescent="0.25">
      <c r="B431" s="12">
        <v>428</v>
      </c>
      <c r="C431" s="13" t="s">
        <v>325</v>
      </c>
      <c r="D431" s="118">
        <v>38056</v>
      </c>
      <c r="E431" s="14">
        <v>2</v>
      </c>
    </row>
    <row r="432" spans="2:5" x14ac:dyDescent="0.25">
      <c r="B432" s="12">
        <v>429</v>
      </c>
      <c r="C432" s="13" t="s">
        <v>321</v>
      </c>
      <c r="D432" s="118">
        <v>38320</v>
      </c>
      <c r="E432" s="14">
        <v>4</v>
      </c>
    </row>
    <row r="433" spans="2:5" x14ac:dyDescent="0.25">
      <c r="B433" s="12">
        <v>430</v>
      </c>
      <c r="C433" s="13" t="s">
        <v>321</v>
      </c>
      <c r="D433" s="118">
        <v>38308</v>
      </c>
      <c r="E433" s="14">
        <v>5</v>
      </c>
    </row>
    <row r="434" spans="2:5" x14ac:dyDescent="0.25">
      <c r="B434" s="12">
        <v>431</v>
      </c>
      <c r="C434" s="13" t="s">
        <v>323</v>
      </c>
      <c r="D434" s="118">
        <v>38056</v>
      </c>
      <c r="E434" s="14">
        <v>3</v>
      </c>
    </row>
    <row r="435" spans="2:5" x14ac:dyDescent="0.25">
      <c r="B435" s="12">
        <v>432</v>
      </c>
      <c r="C435" s="13" t="s">
        <v>326</v>
      </c>
      <c r="D435" s="118">
        <v>38356</v>
      </c>
      <c r="E435" s="14">
        <v>5</v>
      </c>
    </row>
    <row r="436" spans="2:5" x14ac:dyDescent="0.25">
      <c r="B436" s="12">
        <v>433</v>
      </c>
      <c r="C436" s="13" t="s">
        <v>321</v>
      </c>
      <c r="D436" s="118">
        <v>38236</v>
      </c>
      <c r="E436" s="14">
        <v>4</v>
      </c>
    </row>
    <row r="437" spans="2:5" x14ac:dyDescent="0.25">
      <c r="B437" s="12">
        <v>434</v>
      </c>
      <c r="C437" s="13" t="s">
        <v>321</v>
      </c>
      <c r="D437" s="118">
        <v>38452</v>
      </c>
      <c r="E437" s="14">
        <v>3</v>
      </c>
    </row>
    <row r="438" spans="2:5" x14ac:dyDescent="0.25">
      <c r="B438" s="12">
        <v>435</v>
      </c>
      <c r="C438" s="13" t="s">
        <v>325</v>
      </c>
      <c r="D438" s="118">
        <v>38524</v>
      </c>
      <c r="E438" s="14">
        <v>2</v>
      </c>
    </row>
    <row r="439" spans="2:5" x14ac:dyDescent="0.25">
      <c r="B439" s="12">
        <v>436</v>
      </c>
      <c r="C439" s="13" t="s">
        <v>326</v>
      </c>
      <c r="D439" s="118">
        <v>38080</v>
      </c>
      <c r="E439" s="14">
        <v>5</v>
      </c>
    </row>
    <row r="440" spans="2:5" x14ac:dyDescent="0.25">
      <c r="B440" s="12">
        <v>437</v>
      </c>
      <c r="C440" s="13" t="s">
        <v>326</v>
      </c>
      <c r="D440" s="118">
        <v>38392</v>
      </c>
      <c r="E440" s="14">
        <v>2</v>
      </c>
    </row>
    <row r="441" spans="2:5" x14ac:dyDescent="0.25">
      <c r="B441" s="12">
        <v>438</v>
      </c>
      <c r="C441" s="13" t="s">
        <v>321</v>
      </c>
      <c r="D441" s="118">
        <v>38320</v>
      </c>
      <c r="E441" s="14">
        <v>2</v>
      </c>
    </row>
    <row r="442" spans="2:5" x14ac:dyDescent="0.25">
      <c r="B442" s="12">
        <v>439</v>
      </c>
      <c r="C442" s="13" t="s">
        <v>321</v>
      </c>
      <c r="D442" s="118">
        <v>38080</v>
      </c>
      <c r="E442" s="14">
        <v>4</v>
      </c>
    </row>
    <row r="443" spans="2:5" x14ac:dyDescent="0.25">
      <c r="B443" s="12">
        <v>440</v>
      </c>
      <c r="C443" s="13" t="s">
        <v>325</v>
      </c>
      <c r="D443" s="118">
        <v>38284</v>
      </c>
      <c r="E443" s="14">
        <v>4</v>
      </c>
    </row>
    <row r="444" spans="2:5" x14ac:dyDescent="0.25">
      <c r="B444" s="12">
        <v>441</v>
      </c>
      <c r="C444" s="13" t="s">
        <v>325</v>
      </c>
      <c r="D444" s="118">
        <v>38092</v>
      </c>
      <c r="E444" s="14">
        <v>3</v>
      </c>
    </row>
    <row r="445" spans="2:5" x14ac:dyDescent="0.25">
      <c r="B445" s="12">
        <v>442</v>
      </c>
      <c r="C445" s="13" t="s">
        <v>319</v>
      </c>
      <c r="D445" s="118">
        <v>38236</v>
      </c>
      <c r="E445" s="14">
        <v>2</v>
      </c>
    </row>
    <row r="446" spans="2:5" x14ac:dyDescent="0.25">
      <c r="B446" s="12">
        <v>443</v>
      </c>
      <c r="C446" s="13" t="s">
        <v>324</v>
      </c>
      <c r="D446" s="118">
        <v>38536</v>
      </c>
      <c r="E446" s="14">
        <v>5</v>
      </c>
    </row>
    <row r="447" spans="2:5" x14ac:dyDescent="0.25">
      <c r="B447" s="12">
        <v>444</v>
      </c>
      <c r="C447" s="13" t="s">
        <v>323</v>
      </c>
      <c r="D447" s="118">
        <v>38224</v>
      </c>
      <c r="E447" s="14">
        <v>5</v>
      </c>
    </row>
    <row r="448" spans="2:5" x14ac:dyDescent="0.25">
      <c r="B448" s="12">
        <v>445</v>
      </c>
      <c r="C448" s="13" t="s">
        <v>325</v>
      </c>
      <c r="D448" s="118">
        <v>38176</v>
      </c>
      <c r="E448" s="14">
        <v>2</v>
      </c>
    </row>
    <row r="449" spans="2:5" x14ac:dyDescent="0.25">
      <c r="B449" s="12">
        <v>446</v>
      </c>
      <c r="C449" s="13" t="s">
        <v>319</v>
      </c>
      <c r="D449" s="118">
        <v>38452</v>
      </c>
      <c r="E449" s="14">
        <v>3</v>
      </c>
    </row>
    <row r="450" spans="2:5" x14ac:dyDescent="0.25">
      <c r="B450" s="12">
        <v>447</v>
      </c>
      <c r="C450" s="13" t="s">
        <v>322</v>
      </c>
      <c r="D450" s="118">
        <v>38584</v>
      </c>
      <c r="E450" s="14">
        <v>4</v>
      </c>
    </row>
    <row r="451" spans="2:5" x14ac:dyDescent="0.25">
      <c r="B451" s="12">
        <v>448</v>
      </c>
      <c r="C451" s="13" t="s">
        <v>323</v>
      </c>
      <c r="D451" s="118">
        <v>38272</v>
      </c>
      <c r="E451" s="14">
        <v>5</v>
      </c>
    </row>
    <row r="452" spans="2:5" x14ac:dyDescent="0.25">
      <c r="B452" s="12">
        <v>449</v>
      </c>
      <c r="C452" s="13" t="s">
        <v>325</v>
      </c>
      <c r="D452" s="118">
        <v>38356</v>
      </c>
      <c r="E452" s="14">
        <v>2</v>
      </c>
    </row>
    <row r="453" spans="2:5" x14ac:dyDescent="0.25">
      <c r="B453" s="12">
        <v>450</v>
      </c>
      <c r="C453" s="13" t="s">
        <v>319</v>
      </c>
      <c r="D453" s="118">
        <v>38128</v>
      </c>
      <c r="E453" s="14">
        <v>5</v>
      </c>
    </row>
    <row r="454" spans="2:5" x14ac:dyDescent="0.25">
      <c r="B454" s="12">
        <v>451</v>
      </c>
      <c r="C454" s="13" t="s">
        <v>324</v>
      </c>
      <c r="D454" s="118">
        <v>38488</v>
      </c>
      <c r="E454" s="14">
        <v>2</v>
      </c>
    </row>
    <row r="455" spans="2:5" x14ac:dyDescent="0.25">
      <c r="B455" s="12">
        <v>452</v>
      </c>
      <c r="C455" s="13" t="s">
        <v>322</v>
      </c>
      <c r="D455" s="118">
        <v>38416</v>
      </c>
      <c r="E455" s="14">
        <v>3</v>
      </c>
    </row>
    <row r="456" spans="2:5" x14ac:dyDescent="0.25">
      <c r="B456" s="12">
        <v>453</v>
      </c>
      <c r="C456" s="13" t="s">
        <v>321</v>
      </c>
      <c r="D456" s="118">
        <v>38584</v>
      </c>
      <c r="E456" s="14">
        <v>5</v>
      </c>
    </row>
    <row r="457" spans="2:5" x14ac:dyDescent="0.25">
      <c r="B457" s="12">
        <v>454</v>
      </c>
      <c r="C457" s="13" t="s">
        <v>319</v>
      </c>
      <c r="D457" s="118">
        <v>38464</v>
      </c>
      <c r="E457" s="14">
        <v>4</v>
      </c>
    </row>
    <row r="458" spans="2:5" x14ac:dyDescent="0.25">
      <c r="B458" s="12">
        <v>455</v>
      </c>
      <c r="C458" s="13" t="s">
        <v>326</v>
      </c>
      <c r="D458" s="118">
        <v>38020</v>
      </c>
      <c r="E458" s="14">
        <v>3</v>
      </c>
    </row>
    <row r="459" spans="2:5" x14ac:dyDescent="0.25">
      <c r="B459" s="12">
        <v>456</v>
      </c>
      <c r="C459" s="13" t="s">
        <v>319</v>
      </c>
      <c r="D459" s="118">
        <v>38380</v>
      </c>
      <c r="E459" s="14">
        <v>4</v>
      </c>
    </row>
    <row r="460" spans="2:5" x14ac:dyDescent="0.25">
      <c r="B460" s="12">
        <v>457</v>
      </c>
      <c r="C460" s="13" t="s">
        <v>322</v>
      </c>
      <c r="D460" s="118">
        <v>38476</v>
      </c>
      <c r="E460" s="14">
        <v>3</v>
      </c>
    </row>
    <row r="461" spans="2:5" x14ac:dyDescent="0.25">
      <c r="B461" s="12">
        <v>458</v>
      </c>
      <c r="C461" s="13" t="s">
        <v>321</v>
      </c>
      <c r="D461" s="118">
        <v>38188</v>
      </c>
      <c r="E461" s="14">
        <v>2</v>
      </c>
    </row>
    <row r="462" spans="2:5" x14ac:dyDescent="0.25">
      <c r="B462" s="12">
        <v>459</v>
      </c>
      <c r="C462" s="13" t="s">
        <v>326</v>
      </c>
      <c r="D462" s="118">
        <v>38584</v>
      </c>
      <c r="E462" s="14">
        <v>5</v>
      </c>
    </row>
    <row r="463" spans="2:5" x14ac:dyDescent="0.25">
      <c r="B463" s="12">
        <v>460</v>
      </c>
      <c r="C463" s="13" t="s">
        <v>324</v>
      </c>
      <c r="D463" s="118">
        <v>38476</v>
      </c>
      <c r="E463" s="14">
        <v>4</v>
      </c>
    </row>
    <row r="464" spans="2:5" x14ac:dyDescent="0.25">
      <c r="B464" s="12">
        <v>461</v>
      </c>
      <c r="C464" s="13" t="s">
        <v>319</v>
      </c>
      <c r="D464" s="118">
        <v>38224</v>
      </c>
      <c r="E464" s="14">
        <v>4</v>
      </c>
    </row>
    <row r="465" spans="2:5" x14ac:dyDescent="0.25">
      <c r="B465" s="12">
        <v>462</v>
      </c>
      <c r="C465" s="13" t="s">
        <v>320</v>
      </c>
      <c r="D465" s="118">
        <v>38272</v>
      </c>
      <c r="E465" s="14">
        <v>5</v>
      </c>
    </row>
    <row r="466" spans="2:5" x14ac:dyDescent="0.25">
      <c r="B466" s="12">
        <v>463</v>
      </c>
      <c r="C466" s="13" t="s">
        <v>320</v>
      </c>
      <c r="D466" s="118">
        <v>38284</v>
      </c>
      <c r="E466" s="14">
        <v>2</v>
      </c>
    </row>
    <row r="467" spans="2:5" x14ac:dyDescent="0.25">
      <c r="B467" s="12">
        <v>464</v>
      </c>
      <c r="C467" s="13" t="s">
        <v>325</v>
      </c>
      <c r="D467" s="118">
        <v>38212</v>
      </c>
      <c r="E467" s="14">
        <v>2</v>
      </c>
    </row>
    <row r="468" spans="2:5" x14ac:dyDescent="0.25">
      <c r="B468" s="12">
        <v>465</v>
      </c>
      <c r="C468" s="13" t="s">
        <v>323</v>
      </c>
      <c r="D468" s="118">
        <v>37996</v>
      </c>
      <c r="E468" s="14">
        <v>4</v>
      </c>
    </row>
    <row r="469" spans="2:5" x14ac:dyDescent="0.25">
      <c r="B469" s="12">
        <v>466</v>
      </c>
      <c r="C469" s="13" t="s">
        <v>324</v>
      </c>
      <c r="D469" s="118">
        <v>37996</v>
      </c>
      <c r="E469" s="14">
        <v>2</v>
      </c>
    </row>
    <row r="470" spans="2:5" x14ac:dyDescent="0.25">
      <c r="B470" s="12">
        <v>467</v>
      </c>
      <c r="C470" s="13" t="s">
        <v>321</v>
      </c>
      <c r="D470" s="118">
        <v>37996</v>
      </c>
      <c r="E470" s="14">
        <v>3</v>
      </c>
    </row>
    <row r="471" spans="2:5" x14ac:dyDescent="0.25">
      <c r="B471" s="12">
        <v>468</v>
      </c>
      <c r="C471" s="13" t="s">
        <v>320</v>
      </c>
      <c r="D471" s="118">
        <v>38464</v>
      </c>
      <c r="E471" s="14">
        <v>5</v>
      </c>
    </row>
    <row r="472" spans="2:5" x14ac:dyDescent="0.25">
      <c r="B472" s="12">
        <v>469</v>
      </c>
      <c r="C472" s="13" t="s">
        <v>322</v>
      </c>
      <c r="D472" s="118">
        <v>38332</v>
      </c>
      <c r="E472" s="14">
        <v>5</v>
      </c>
    </row>
    <row r="473" spans="2:5" x14ac:dyDescent="0.25">
      <c r="B473" s="12">
        <v>470</v>
      </c>
      <c r="C473" s="13" t="s">
        <v>320</v>
      </c>
      <c r="D473" s="118">
        <v>38200</v>
      </c>
      <c r="E473" s="14">
        <v>2</v>
      </c>
    </row>
    <row r="474" spans="2:5" x14ac:dyDescent="0.25">
      <c r="B474" s="12">
        <v>471</v>
      </c>
      <c r="C474" s="13" t="s">
        <v>319</v>
      </c>
      <c r="D474" s="118">
        <v>38572</v>
      </c>
      <c r="E474" s="14">
        <v>2</v>
      </c>
    </row>
    <row r="475" spans="2:5" x14ac:dyDescent="0.25">
      <c r="B475" s="12">
        <v>472</v>
      </c>
      <c r="C475" s="13" t="s">
        <v>319</v>
      </c>
      <c r="D475" s="118">
        <v>38332</v>
      </c>
      <c r="E475" s="14">
        <v>2</v>
      </c>
    </row>
    <row r="476" spans="2:5" x14ac:dyDescent="0.25">
      <c r="B476" s="12">
        <v>473</v>
      </c>
      <c r="C476" s="13" t="s">
        <v>321</v>
      </c>
      <c r="D476" s="118">
        <v>38452</v>
      </c>
      <c r="E476" s="14">
        <v>2</v>
      </c>
    </row>
    <row r="477" spans="2:5" x14ac:dyDescent="0.25">
      <c r="B477" s="12">
        <v>474</v>
      </c>
      <c r="C477" s="13" t="s">
        <v>326</v>
      </c>
      <c r="D477" s="118">
        <v>38248</v>
      </c>
      <c r="E477" s="14">
        <v>3</v>
      </c>
    </row>
    <row r="478" spans="2:5" x14ac:dyDescent="0.25">
      <c r="B478" s="12">
        <v>475</v>
      </c>
      <c r="C478" s="13" t="s">
        <v>322</v>
      </c>
      <c r="D478" s="118">
        <v>38404</v>
      </c>
      <c r="E478" s="14">
        <v>5</v>
      </c>
    </row>
    <row r="479" spans="2:5" x14ac:dyDescent="0.25">
      <c r="B479" s="12">
        <v>476</v>
      </c>
      <c r="C479" s="13" t="s">
        <v>321</v>
      </c>
      <c r="D479" s="118">
        <v>38248</v>
      </c>
      <c r="E479" s="14">
        <v>3</v>
      </c>
    </row>
    <row r="480" spans="2:5" x14ac:dyDescent="0.25">
      <c r="B480" s="12">
        <v>477</v>
      </c>
      <c r="C480" s="13" t="s">
        <v>323</v>
      </c>
      <c r="D480" s="118">
        <v>38128</v>
      </c>
      <c r="E480" s="14">
        <v>2</v>
      </c>
    </row>
    <row r="481" spans="2:5" x14ac:dyDescent="0.25">
      <c r="B481" s="12">
        <v>478</v>
      </c>
      <c r="C481" s="13" t="s">
        <v>321</v>
      </c>
      <c r="D481" s="118">
        <v>38020</v>
      </c>
      <c r="E481" s="14">
        <v>2</v>
      </c>
    </row>
    <row r="482" spans="2:5" x14ac:dyDescent="0.25">
      <c r="B482" s="12">
        <v>479</v>
      </c>
      <c r="C482" s="13" t="s">
        <v>324</v>
      </c>
      <c r="D482" s="118">
        <v>38092</v>
      </c>
      <c r="E482" s="14">
        <v>4</v>
      </c>
    </row>
    <row r="483" spans="2:5" x14ac:dyDescent="0.25">
      <c r="B483" s="12">
        <v>480</v>
      </c>
      <c r="C483" s="13" t="s">
        <v>319</v>
      </c>
      <c r="D483" s="118">
        <v>38188</v>
      </c>
      <c r="E483" s="14">
        <v>3</v>
      </c>
    </row>
    <row r="484" spans="2:5" x14ac:dyDescent="0.25">
      <c r="B484" s="12">
        <v>481</v>
      </c>
      <c r="C484" s="13" t="s">
        <v>320</v>
      </c>
      <c r="D484" s="118">
        <v>38128</v>
      </c>
      <c r="E484" s="14">
        <v>4</v>
      </c>
    </row>
    <row r="485" spans="2:5" x14ac:dyDescent="0.25">
      <c r="B485" s="12">
        <v>482</v>
      </c>
      <c r="C485" s="13" t="s">
        <v>320</v>
      </c>
      <c r="D485" s="118">
        <v>38092</v>
      </c>
      <c r="E485" s="14">
        <v>2</v>
      </c>
    </row>
    <row r="486" spans="2:5" x14ac:dyDescent="0.25">
      <c r="B486" s="12">
        <v>483</v>
      </c>
      <c r="C486" s="13" t="s">
        <v>322</v>
      </c>
      <c r="D486" s="118">
        <v>38176</v>
      </c>
      <c r="E486" s="14">
        <v>3</v>
      </c>
    </row>
    <row r="487" spans="2:5" x14ac:dyDescent="0.25">
      <c r="B487" s="12">
        <v>484</v>
      </c>
      <c r="C487" s="13" t="s">
        <v>324</v>
      </c>
      <c r="D487" s="118">
        <v>38428</v>
      </c>
      <c r="E487" s="14">
        <v>5</v>
      </c>
    </row>
    <row r="488" spans="2:5" x14ac:dyDescent="0.25">
      <c r="B488" s="12">
        <v>485</v>
      </c>
      <c r="C488" s="13" t="s">
        <v>323</v>
      </c>
      <c r="D488" s="118">
        <v>38104</v>
      </c>
      <c r="E488" s="14">
        <v>4</v>
      </c>
    </row>
    <row r="489" spans="2:5" x14ac:dyDescent="0.25">
      <c r="B489" s="12">
        <v>486</v>
      </c>
      <c r="C489" s="13" t="s">
        <v>319</v>
      </c>
      <c r="D489" s="118">
        <v>38140</v>
      </c>
      <c r="E489" s="14">
        <v>5</v>
      </c>
    </row>
    <row r="490" spans="2:5" x14ac:dyDescent="0.25">
      <c r="B490" s="12">
        <v>487</v>
      </c>
      <c r="C490" s="13" t="s">
        <v>325</v>
      </c>
      <c r="D490" s="118">
        <v>38032</v>
      </c>
      <c r="E490" s="14">
        <v>2</v>
      </c>
    </row>
    <row r="491" spans="2:5" x14ac:dyDescent="0.25">
      <c r="B491" s="12">
        <v>488</v>
      </c>
      <c r="C491" s="13" t="s">
        <v>324</v>
      </c>
      <c r="D491" s="118">
        <v>38584</v>
      </c>
      <c r="E491" s="14">
        <v>2</v>
      </c>
    </row>
    <row r="492" spans="2:5" x14ac:dyDescent="0.25">
      <c r="B492" s="12">
        <v>489</v>
      </c>
      <c r="C492" s="13" t="s">
        <v>322</v>
      </c>
      <c r="D492" s="118">
        <v>38380</v>
      </c>
      <c r="E492" s="14">
        <v>4</v>
      </c>
    </row>
    <row r="493" spans="2:5" x14ac:dyDescent="0.25">
      <c r="B493" s="12">
        <v>490</v>
      </c>
      <c r="C493" s="13" t="s">
        <v>323</v>
      </c>
      <c r="D493" s="118">
        <v>38452</v>
      </c>
      <c r="E493" s="14">
        <v>4</v>
      </c>
    </row>
    <row r="494" spans="2:5" x14ac:dyDescent="0.25">
      <c r="B494" s="12">
        <v>491</v>
      </c>
      <c r="C494" s="13" t="s">
        <v>326</v>
      </c>
      <c r="D494" s="118">
        <v>38440</v>
      </c>
      <c r="E494" s="14">
        <v>2</v>
      </c>
    </row>
    <row r="495" spans="2:5" x14ac:dyDescent="0.25">
      <c r="B495" s="12">
        <v>492</v>
      </c>
      <c r="C495" s="13" t="s">
        <v>324</v>
      </c>
      <c r="D495" s="118">
        <v>38008</v>
      </c>
      <c r="E495" s="14">
        <v>3</v>
      </c>
    </row>
    <row r="496" spans="2:5" x14ac:dyDescent="0.25">
      <c r="B496" s="12">
        <v>493</v>
      </c>
      <c r="C496" s="13" t="s">
        <v>321</v>
      </c>
      <c r="D496" s="118">
        <v>38536</v>
      </c>
      <c r="E496" s="14">
        <v>3</v>
      </c>
    </row>
    <row r="497" spans="2:5" x14ac:dyDescent="0.25">
      <c r="B497" s="12">
        <v>494</v>
      </c>
      <c r="C497" s="13" t="s">
        <v>324</v>
      </c>
      <c r="D497" s="118">
        <v>38368</v>
      </c>
      <c r="E497" s="14">
        <v>3</v>
      </c>
    </row>
    <row r="498" spans="2:5" x14ac:dyDescent="0.25">
      <c r="B498" s="12">
        <v>495</v>
      </c>
      <c r="C498" s="13" t="s">
        <v>320</v>
      </c>
      <c r="D498" s="118">
        <v>38044</v>
      </c>
      <c r="E498" s="14">
        <v>3</v>
      </c>
    </row>
    <row r="499" spans="2:5" x14ac:dyDescent="0.25">
      <c r="B499" s="12">
        <v>496</v>
      </c>
      <c r="C499" s="13" t="s">
        <v>324</v>
      </c>
      <c r="D499" s="118">
        <v>38044</v>
      </c>
      <c r="E499" s="14">
        <v>2</v>
      </c>
    </row>
    <row r="500" spans="2:5" x14ac:dyDescent="0.25">
      <c r="B500" s="12">
        <v>497</v>
      </c>
      <c r="C500" s="13" t="s">
        <v>323</v>
      </c>
      <c r="D500" s="118">
        <v>37996</v>
      </c>
      <c r="E500" s="14">
        <v>3</v>
      </c>
    </row>
    <row r="501" spans="2:5" x14ac:dyDescent="0.25">
      <c r="B501" s="12">
        <v>498</v>
      </c>
      <c r="C501" s="13" t="s">
        <v>322</v>
      </c>
      <c r="D501" s="118">
        <v>38452</v>
      </c>
      <c r="E501" s="14">
        <v>4</v>
      </c>
    </row>
    <row r="502" spans="2:5" x14ac:dyDescent="0.25">
      <c r="B502" s="12">
        <v>499</v>
      </c>
      <c r="C502" s="13" t="s">
        <v>326</v>
      </c>
      <c r="D502" s="118">
        <v>38272</v>
      </c>
      <c r="E502" s="14">
        <v>5</v>
      </c>
    </row>
    <row r="503" spans="2:5" x14ac:dyDescent="0.25">
      <c r="B503" s="12">
        <v>500</v>
      </c>
      <c r="C503" s="13" t="s">
        <v>324</v>
      </c>
      <c r="D503" s="118">
        <v>38344</v>
      </c>
      <c r="E503" s="14">
        <v>5</v>
      </c>
    </row>
    <row r="504" spans="2:5" x14ac:dyDescent="0.25">
      <c r="B504" s="12">
        <v>501</v>
      </c>
      <c r="C504" s="13" t="s">
        <v>325</v>
      </c>
      <c r="D504" s="118">
        <v>38104</v>
      </c>
      <c r="E504" s="14">
        <v>3</v>
      </c>
    </row>
    <row r="505" spans="2:5" x14ac:dyDescent="0.25">
      <c r="B505" s="12">
        <v>502</v>
      </c>
      <c r="C505" s="13" t="s">
        <v>325</v>
      </c>
      <c r="D505" s="118">
        <v>38008</v>
      </c>
      <c r="E505" s="14">
        <v>5</v>
      </c>
    </row>
    <row r="506" spans="2:5" x14ac:dyDescent="0.25">
      <c r="B506" s="12">
        <v>503</v>
      </c>
      <c r="C506" s="13" t="s">
        <v>319</v>
      </c>
      <c r="D506" s="118">
        <v>38536</v>
      </c>
      <c r="E506" s="14">
        <v>5</v>
      </c>
    </row>
    <row r="507" spans="2:5" x14ac:dyDescent="0.25">
      <c r="B507" s="12">
        <v>504</v>
      </c>
      <c r="C507" s="13" t="s">
        <v>322</v>
      </c>
      <c r="D507" s="118">
        <v>37996</v>
      </c>
      <c r="E507" s="14">
        <v>5</v>
      </c>
    </row>
    <row r="508" spans="2:5" x14ac:dyDescent="0.25">
      <c r="B508" s="12">
        <v>505</v>
      </c>
      <c r="C508" s="13" t="s">
        <v>322</v>
      </c>
      <c r="D508" s="118">
        <v>38236</v>
      </c>
      <c r="E508" s="14">
        <v>2</v>
      </c>
    </row>
    <row r="509" spans="2:5" x14ac:dyDescent="0.25">
      <c r="B509" s="12">
        <v>506</v>
      </c>
      <c r="C509" s="13" t="s">
        <v>324</v>
      </c>
      <c r="D509" s="118">
        <v>38452</v>
      </c>
      <c r="E509" s="14">
        <v>4</v>
      </c>
    </row>
    <row r="510" spans="2:5" x14ac:dyDescent="0.25">
      <c r="B510" s="12">
        <v>507</v>
      </c>
      <c r="C510" s="13" t="s">
        <v>322</v>
      </c>
      <c r="D510" s="118">
        <v>38164</v>
      </c>
      <c r="E510" s="14">
        <v>4</v>
      </c>
    </row>
    <row r="511" spans="2:5" x14ac:dyDescent="0.25">
      <c r="B511" s="12">
        <v>508</v>
      </c>
      <c r="C511" s="13" t="s">
        <v>323</v>
      </c>
      <c r="D511" s="118">
        <v>38308</v>
      </c>
      <c r="E511" s="14">
        <v>4</v>
      </c>
    </row>
    <row r="512" spans="2:5" x14ac:dyDescent="0.25">
      <c r="B512" s="12">
        <v>509</v>
      </c>
      <c r="C512" s="13" t="s">
        <v>325</v>
      </c>
      <c r="D512" s="118">
        <v>38020</v>
      </c>
      <c r="E512" s="14">
        <v>2</v>
      </c>
    </row>
    <row r="513" spans="2:5" x14ac:dyDescent="0.25">
      <c r="B513" s="12">
        <v>510</v>
      </c>
      <c r="C513" s="13" t="s">
        <v>324</v>
      </c>
      <c r="D513" s="118">
        <v>38536</v>
      </c>
      <c r="E513" s="14">
        <v>2</v>
      </c>
    </row>
    <row r="514" spans="2:5" x14ac:dyDescent="0.25">
      <c r="B514" s="12">
        <v>511</v>
      </c>
      <c r="C514" s="13" t="s">
        <v>321</v>
      </c>
      <c r="D514" s="118">
        <v>38128</v>
      </c>
      <c r="E514" s="14">
        <v>5</v>
      </c>
    </row>
    <row r="515" spans="2:5" x14ac:dyDescent="0.25">
      <c r="B515" s="12">
        <v>512</v>
      </c>
      <c r="C515" s="13" t="s">
        <v>321</v>
      </c>
      <c r="D515" s="118">
        <v>38260</v>
      </c>
      <c r="E515" s="14">
        <v>2</v>
      </c>
    </row>
    <row r="516" spans="2:5" x14ac:dyDescent="0.25">
      <c r="B516" s="12">
        <v>513</v>
      </c>
      <c r="C516" s="13" t="s">
        <v>319</v>
      </c>
      <c r="D516" s="118">
        <v>38152</v>
      </c>
      <c r="E516" s="14">
        <v>5</v>
      </c>
    </row>
    <row r="517" spans="2:5" x14ac:dyDescent="0.25">
      <c r="B517" s="12">
        <v>514</v>
      </c>
      <c r="C517" s="13" t="s">
        <v>320</v>
      </c>
      <c r="D517" s="118">
        <v>38248</v>
      </c>
      <c r="E517" s="14">
        <v>3</v>
      </c>
    </row>
    <row r="518" spans="2:5" x14ac:dyDescent="0.25">
      <c r="B518" s="12">
        <v>515</v>
      </c>
      <c r="C518" s="13" t="s">
        <v>321</v>
      </c>
      <c r="D518" s="118">
        <v>38104</v>
      </c>
      <c r="E518" s="14">
        <v>4</v>
      </c>
    </row>
    <row r="519" spans="2:5" x14ac:dyDescent="0.25">
      <c r="B519" s="12">
        <v>516</v>
      </c>
      <c r="C519" s="13" t="s">
        <v>323</v>
      </c>
      <c r="D519" s="118">
        <v>38224</v>
      </c>
      <c r="E519" s="14">
        <v>3</v>
      </c>
    </row>
    <row r="520" spans="2:5" x14ac:dyDescent="0.25">
      <c r="B520" s="12">
        <v>517</v>
      </c>
      <c r="C520" s="13" t="s">
        <v>322</v>
      </c>
      <c r="D520" s="118">
        <v>38200</v>
      </c>
      <c r="E520" s="14">
        <v>5</v>
      </c>
    </row>
    <row r="521" spans="2:5" x14ac:dyDescent="0.25">
      <c r="B521" s="12">
        <v>518</v>
      </c>
      <c r="C521" s="13" t="s">
        <v>321</v>
      </c>
      <c r="D521" s="118">
        <v>38440</v>
      </c>
      <c r="E521" s="14">
        <v>4</v>
      </c>
    </row>
    <row r="522" spans="2:5" x14ac:dyDescent="0.25">
      <c r="B522" s="12">
        <v>519</v>
      </c>
      <c r="C522" s="13" t="s">
        <v>320</v>
      </c>
      <c r="D522" s="118">
        <v>38128</v>
      </c>
      <c r="E522" s="14">
        <v>3</v>
      </c>
    </row>
    <row r="523" spans="2:5" x14ac:dyDescent="0.25">
      <c r="B523" s="12">
        <v>520</v>
      </c>
      <c r="C523" s="13" t="s">
        <v>323</v>
      </c>
      <c r="D523" s="118">
        <v>38296</v>
      </c>
      <c r="E523" s="14">
        <v>4</v>
      </c>
    </row>
    <row r="524" spans="2:5" x14ac:dyDescent="0.25">
      <c r="B524" s="12">
        <v>521</v>
      </c>
      <c r="C524" s="13" t="s">
        <v>323</v>
      </c>
      <c r="D524" s="118">
        <v>38392</v>
      </c>
      <c r="E524" s="14">
        <v>3</v>
      </c>
    </row>
    <row r="525" spans="2:5" x14ac:dyDescent="0.25">
      <c r="B525" s="12">
        <v>522</v>
      </c>
      <c r="C525" s="13" t="s">
        <v>324</v>
      </c>
      <c r="D525" s="118">
        <v>38488</v>
      </c>
      <c r="E525" s="14">
        <v>5</v>
      </c>
    </row>
    <row r="526" spans="2:5" x14ac:dyDescent="0.25">
      <c r="B526" s="12">
        <v>523</v>
      </c>
      <c r="C526" s="13" t="s">
        <v>323</v>
      </c>
      <c r="D526" s="118">
        <v>38416</v>
      </c>
      <c r="E526" s="14">
        <v>5</v>
      </c>
    </row>
    <row r="527" spans="2:5" x14ac:dyDescent="0.25">
      <c r="B527" s="12">
        <v>524</v>
      </c>
      <c r="C527" s="13" t="s">
        <v>322</v>
      </c>
      <c r="D527" s="118">
        <v>38176</v>
      </c>
      <c r="E527" s="14">
        <v>3</v>
      </c>
    </row>
    <row r="528" spans="2:5" x14ac:dyDescent="0.25">
      <c r="B528" s="12">
        <v>525</v>
      </c>
      <c r="C528" s="13" t="s">
        <v>322</v>
      </c>
      <c r="D528" s="118">
        <v>38164</v>
      </c>
      <c r="E528" s="14">
        <v>3</v>
      </c>
    </row>
    <row r="529" spans="2:5" x14ac:dyDescent="0.25">
      <c r="B529" s="12">
        <v>526</v>
      </c>
      <c r="C529" s="13" t="s">
        <v>324</v>
      </c>
      <c r="D529" s="118">
        <v>38320</v>
      </c>
      <c r="E529" s="14">
        <v>5</v>
      </c>
    </row>
    <row r="530" spans="2:5" x14ac:dyDescent="0.25">
      <c r="B530" s="12">
        <v>527</v>
      </c>
      <c r="C530" s="13" t="s">
        <v>323</v>
      </c>
      <c r="D530" s="118">
        <v>38080</v>
      </c>
      <c r="E530" s="14">
        <v>5</v>
      </c>
    </row>
    <row r="531" spans="2:5" x14ac:dyDescent="0.25">
      <c r="B531" s="12">
        <v>528</v>
      </c>
      <c r="C531" s="13" t="s">
        <v>321</v>
      </c>
      <c r="D531" s="118">
        <v>38296</v>
      </c>
      <c r="E531" s="14">
        <v>2</v>
      </c>
    </row>
    <row r="532" spans="2:5" x14ac:dyDescent="0.25">
      <c r="B532" s="12">
        <v>529</v>
      </c>
      <c r="C532" s="13" t="s">
        <v>324</v>
      </c>
      <c r="D532" s="118">
        <v>38392</v>
      </c>
      <c r="E532" s="14">
        <v>2</v>
      </c>
    </row>
    <row r="533" spans="2:5" x14ac:dyDescent="0.25">
      <c r="B533" s="12">
        <v>530</v>
      </c>
      <c r="C533" s="13" t="s">
        <v>322</v>
      </c>
      <c r="D533" s="118">
        <v>38236</v>
      </c>
      <c r="E533" s="14">
        <v>3</v>
      </c>
    </row>
    <row r="534" spans="2:5" x14ac:dyDescent="0.25">
      <c r="B534" s="12">
        <v>531</v>
      </c>
      <c r="C534" s="13" t="s">
        <v>321</v>
      </c>
      <c r="D534" s="118">
        <v>38152</v>
      </c>
      <c r="E534" s="14">
        <v>5</v>
      </c>
    </row>
    <row r="535" spans="2:5" x14ac:dyDescent="0.25">
      <c r="B535" s="12">
        <v>532</v>
      </c>
      <c r="C535" s="13" t="s">
        <v>321</v>
      </c>
      <c r="D535" s="118">
        <v>38584</v>
      </c>
      <c r="E535" s="14">
        <v>4</v>
      </c>
    </row>
    <row r="536" spans="2:5" x14ac:dyDescent="0.25">
      <c r="B536" s="12">
        <v>533</v>
      </c>
      <c r="C536" s="13" t="s">
        <v>324</v>
      </c>
      <c r="D536" s="118">
        <v>38392</v>
      </c>
      <c r="E536" s="14">
        <v>5</v>
      </c>
    </row>
    <row r="537" spans="2:5" x14ac:dyDescent="0.25">
      <c r="B537" s="12">
        <v>534</v>
      </c>
      <c r="C537" s="13" t="s">
        <v>323</v>
      </c>
      <c r="D537" s="118">
        <v>38128</v>
      </c>
      <c r="E537" s="14">
        <v>2</v>
      </c>
    </row>
    <row r="538" spans="2:5" x14ac:dyDescent="0.25">
      <c r="B538" s="12">
        <v>535</v>
      </c>
      <c r="C538" s="13" t="s">
        <v>319</v>
      </c>
      <c r="D538" s="118">
        <v>38188</v>
      </c>
      <c r="E538" s="14">
        <v>2</v>
      </c>
    </row>
    <row r="539" spans="2:5" x14ac:dyDescent="0.25">
      <c r="B539" s="12">
        <v>536</v>
      </c>
      <c r="C539" s="13" t="s">
        <v>322</v>
      </c>
      <c r="D539" s="118">
        <v>38032</v>
      </c>
      <c r="E539" s="14">
        <v>4</v>
      </c>
    </row>
    <row r="540" spans="2:5" x14ac:dyDescent="0.25">
      <c r="B540" s="12">
        <v>537</v>
      </c>
      <c r="C540" s="13" t="s">
        <v>319</v>
      </c>
      <c r="D540" s="118">
        <v>38164</v>
      </c>
      <c r="E540" s="14">
        <v>5</v>
      </c>
    </row>
    <row r="541" spans="2:5" x14ac:dyDescent="0.25">
      <c r="B541" s="12">
        <v>538</v>
      </c>
      <c r="C541" s="13" t="s">
        <v>325</v>
      </c>
      <c r="D541" s="118">
        <v>38032</v>
      </c>
      <c r="E541" s="14">
        <v>4</v>
      </c>
    </row>
    <row r="542" spans="2:5" x14ac:dyDescent="0.25">
      <c r="B542" s="12">
        <v>539</v>
      </c>
      <c r="C542" s="13" t="s">
        <v>323</v>
      </c>
      <c r="D542" s="118">
        <v>38308</v>
      </c>
      <c r="E542" s="14">
        <v>2</v>
      </c>
    </row>
    <row r="543" spans="2:5" x14ac:dyDescent="0.25">
      <c r="B543" s="12">
        <v>540</v>
      </c>
      <c r="C543" s="13" t="s">
        <v>321</v>
      </c>
      <c r="D543" s="118">
        <v>38260</v>
      </c>
      <c r="E543" s="14">
        <v>4</v>
      </c>
    </row>
    <row r="544" spans="2:5" x14ac:dyDescent="0.25">
      <c r="B544" s="12">
        <v>541</v>
      </c>
      <c r="C544" s="13" t="s">
        <v>326</v>
      </c>
      <c r="D544" s="118">
        <v>38320</v>
      </c>
      <c r="E544" s="14">
        <v>3</v>
      </c>
    </row>
    <row r="545" spans="2:5" x14ac:dyDescent="0.25">
      <c r="B545" s="12">
        <v>542</v>
      </c>
      <c r="C545" s="13" t="s">
        <v>324</v>
      </c>
      <c r="D545" s="118">
        <v>38368</v>
      </c>
      <c r="E545" s="14">
        <v>5</v>
      </c>
    </row>
    <row r="546" spans="2:5" x14ac:dyDescent="0.25">
      <c r="B546" s="12">
        <v>543</v>
      </c>
      <c r="C546" s="13" t="s">
        <v>322</v>
      </c>
      <c r="D546" s="118">
        <v>38584</v>
      </c>
      <c r="E546" s="14">
        <v>2</v>
      </c>
    </row>
    <row r="547" spans="2:5" x14ac:dyDescent="0.25">
      <c r="B547" s="12">
        <v>544</v>
      </c>
      <c r="C547" s="13" t="s">
        <v>323</v>
      </c>
      <c r="D547" s="118">
        <v>38260</v>
      </c>
      <c r="E547" s="14">
        <v>5</v>
      </c>
    </row>
    <row r="548" spans="2:5" x14ac:dyDescent="0.25">
      <c r="B548" s="12">
        <v>545</v>
      </c>
      <c r="C548" s="13" t="s">
        <v>323</v>
      </c>
      <c r="D548" s="118">
        <v>38320</v>
      </c>
      <c r="E548" s="14">
        <v>3</v>
      </c>
    </row>
    <row r="549" spans="2:5" x14ac:dyDescent="0.25">
      <c r="B549" s="12">
        <v>546</v>
      </c>
      <c r="C549" s="13" t="s">
        <v>323</v>
      </c>
      <c r="D549" s="118">
        <v>38392</v>
      </c>
      <c r="E549" s="14">
        <v>5</v>
      </c>
    </row>
    <row r="550" spans="2:5" x14ac:dyDescent="0.25">
      <c r="B550" s="12">
        <v>547</v>
      </c>
      <c r="C550" s="13" t="s">
        <v>325</v>
      </c>
      <c r="D550" s="118">
        <v>38092</v>
      </c>
      <c r="E550" s="14">
        <v>5</v>
      </c>
    </row>
    <row r="551" spans="2:5" x14ac:dyDescent="0.25">
      <c r="B551" s="12">
        <v>548</v>
      </c>
      <c r="C551" s="13" t="s">
        <v>320</v>
      </c>
      <c r="D551" s="118">
        <v>38344</v>
      </c>
      <c r="E551" s="14">
        <v>5</v>
      </c>
    </row>
    <row r="552" spans="2:5" x14ac:dyDescent="0.25">
      <c r="B552" s="12">
        <v>549</v>
      </c>
      <c r="C552" s="13" t="s">
        <v>319</v>
      </c>
      <c r="D552" s="118">
        <v>38128</v>
      </c>
      <c r="E552" s="14">
        <v>4</v>
      </c>
    </row>
    <row r="553" spans="2:5" x14ac:dyDescent="0.25">
      <c r="B553" s="12">
        <v>550</v>
      </c>
      <c r="C553" s="13" t="s">
        <v>322</v>
      </c>
      <c r="D553" s="118">
        <v>38272</v>
      </c>
      <c r="E553" s="14">
        <v>2</v>
      </c>
    </row>
    <row r="554" spans="2:5" x14ac:dyDescent="0.25">
      <c r="B554" s="12">
        <v>551</v>
      </c>
      <c r="C554" s="13" t="s">
        <v>320</v>
      </c>
      <c r="D554" s="118">
        <v>38308</v>
      </c>
      <c r="E554" s="14">
        <v>3</v>
      </c>
    </row>
    <row r="555" spans="2:5" x14ac:dyDescent="0.25">
      <c r="B555" s="12">
        <v>552</v>
      </c>
      <c r="C555" s="13" t="s">
        <v>326</v>
      </c>
      <c r="D555" s="118">
        <v>38116</v>
      </c>
      <c r="E555" s="14">
        <v>5</v>
      </c>
    </row>
    <row r="556" spans="2:5" x14ac:dyDescent="0.25">
      <c r="B556" s="12">
        <v>553</v>
      </c>
      <c r="C556" s="13" t="s">
        <v>325</v>
      </c>
      <c r="D556" s="118">
        <v>38584</v>
      </c>
      <c r="E556" s="14">
        <v>4</v>
      </c>
    </row>
    <row r="557" spans="2:5" x14ac:dyDescent="0.25">
      <c r="B557" s="12">
        <v>554</v>
      </c>
      <c r="C557" s="13" t="s">
        <v>322</v>
      </c>
      <c r="D557" s="118">
        <v>38080</v>
      </c>
      <c r="E557" s="14">
        <v>2</v>
      </c>
    </row>
    <row r="558" spans="2:5" x14ac:dyDescent="0.25">
      <c r="B558" s="12">
        <v>555</v>
      </c>
      <c r="C558" s="13" t="s">
        <v>326</v>
      </c>
      <c r="D558" s="118">
        <v>38140</v>
      </c>
      <c r="E558" s="14">
        <v>3</v>
      </c>
    </row>
    <row r="559" spans="2:5" x14ac:dyDescent="0.25">
      <c r="B559" s="12">
        <v>556</v>
      </c>
      <c r="C559" s="13" t="s">
        <v>321</v>
      </c>
      <c r="D559" s="118">
        <v>38068</v>
      </c>
      <c r="E559" s="14">
        <v>5</v>
      </c>
    </row>
    <row r="560" spans="2:5" x14ac:dyDescent="0.25">
      <c r="B560" s="12">
        <v>557</v>
      </c>
      <c r="C560" s="13" t="s">
        <v>325</v>
      </c>
      <c r="D560" s="118">
        <v>38428</v>
      </c>
      <c r="E560" s="14">
        <v>4</v>
      </c>
    </row>
    <row r="561" spans="2:5" x14ac:dyDescent="0.25">
      <c r="B561" s="12">
        <v>558</v>
      </c>
      <c r="C561" s="13" t="s">
        <v>325</v>
      </c>
      <c r="D561" s="118">
        <v>38092</v>
      </c>
      <c r="E561" s="14">
        <v>2</v>
      </c>
    </row>
    <row r="562" spans="2:5" x14ac:dyDescent="0.25">
      <c r="B562" s="12">
        <v>559</v>
      </c>
      <c r="C562" s="13" t="s">
        <v>321</v>
      </c>
      <c r="D562" s="118">
        <v>38320</v>
      </c>
      <c r="E562" s="14">
        <v>3</v>
      </c>
    </row>
    <row r="563" spans="2:5" x14ac:dyDescent="0.25">
      <c r="B563" s="12">
        <v>560</v>
      </c>
      <c r="C563" s="13" t="s">
        <v>324</v>
      </c>
      <c r="D563" s="118">
        <v>38212</v>
      </c>
      <c r="E563" s="14">
        <v>4</v>
      </c>
    </row>
    <row r="564" spans="2:5" x14ac:dyDescent="0.25">
      <c r="B564" s="12">
        <v>561</v>
      </c>
      <c r="C564" s="13" t="s">
        <v>319</v>
      </c>
      <c r="D564" s="118">
        <v>38560</v>
      </c>
      <c r="E564" s="14">
        <v>5</v>
      </c>
    </row>
    <row r="565" spans="2:5" x14ac:dyDescent="0.25">
      <c r="B565" s="12">
        <v>562</v>
      </c>
      <c r="C565" s="13" t="s">
        <v>322</v>
      </c>
      <c r="D565" s="118">
        <v>38512</v>
      </c>
      <c r="E565" s="14">
        <v>2</v>
      </c>
    </row>
    <row r="566" spans="2:5" x14ac:dyDescent="0.25">
      <c r="B566" s="12">
        <v>563</v>
      </c>
      <c r="C566" s="13" t="s">
        <v>319</v>
      </c>
      <c r="D566" s="118">
        <v>38416</v>
      </c>
      <c r="E566" s="14">
        <v>5</v>
      </c>
    </row>
    <row r="567" spans="2:5" x14ac:dyDescent="0.25">
      <c r="B567" s="12">
        <v>564</v>
      </c>
      <c r="C567" s="13" t="s">
        <v>319</v>
      </c>
      <c r="D567" s="118">
        <v>38416</v>
      </c>
      <c r="E567" s="14">
        <v>3</v>
      </c>
    </row>
    <row r="568" spans="2:5" x14ac:dyDescent="0.25">
      <c r="B568" s="12">
        <v>565</v>
      </c>
      <c r="C568" s="13" t="s">
        <v>322</v>
      </c>
      <c r="D568" s="118">
        <v>38248</v>
      </c>
      <c r="E568" s="14">
        <v>3</v>
      </c>
    </row>
    <row r="569" spans="2:5" x14ac:dyDescent="0.25">
      <c r="B569" s="12">
        <v>566</v>
      </c>
      <c r="C569" s="13" t="s">
        <v>319</v>
      </c>
      <c r="D569" s="118">
        <v>38188</v>
      </c>
      <c r="E569" s="14">
        <v>5</v>
      </c>
    </row>
    <row r="570" spans="2:5" x14ac:dyDescent="0.25">
      <c r="B570" s="12">
        <v>567</v>
      </c>
      <c r="C570" s="13" t="s">
        <v>323</v>
      </c>
      <c r="D570" s="118">
        <v>38464</v>
      </c>
      <c r="E570" s="14">
        <v>3</v>
      </c>
    </row>
    <row r="571" spans="2:5" x14ac:dyDescent="0.25">
      <c r="B571" s="12">
        <v>568</v>
      </c>
      <c r="C571" s="13" t="s">
        <v>322</v>
      </c>
      <c r="D571" s="118">
        <v>38044</v>
      </c>
      <c r="E571" s="14">
        <v>4</v>
      </c>
    </row>
    <row r="572" spans="2:5" x14ac:dyDescent="0.25">
      <c r="B572" s="12">
        <v>569</v>
      </c>
      <c r="C572" s="13" t="s">
        <v>321</v>
      </c>
      <c r="D572" s="118">
        <v>38164</v>
      </c>
      <c r="E572" s="14">
        <v>4</v>
      </c>
    </row>
    <row r="573" spans="2:5" x14ac:dyDescent="0.25">
      <c r="B573" s="12">
        <v>570</v>
      </c>
      <c r="C573" s="13" t="s">
        <v>325</v>
      </c>
      <c r="D573" s="118">
        <v>38464</v>
      </c>
      <c r="E573" s="14">
        <v>5</v>
      </c>
    </row>
    <row r="574" spans="2:5" x14ac:dyDescent="0.25">
      <c r="B574" s="12">
        <v>571</v>
      </c>
      <c r="C574" s="13" t="s">
        <v>323</v>
      </c>
      <c r="D574" s="118">
        <v>38224</v>
      </c>
      <c r="E574" s="14">
        <v>5</v>
      </c>
    </row>
    <row r="575" spans="2:5" x14ac:dyDescent="0.25">
      <c r="B575" s="12">
        <v>572</v>
      </c>
      <c r="C575" s="13" t="s">
        <v>321</v>
      </c>
      <c r="D575" s="118">
        <v>38200</v>
      </c>
      <c r="E575" s="14">
        <v>2</v>
      </c>
    </row>
    <row r="576" spans="2:5" x14ac:dyDescent="0.25">
      <c r="B576" s="12">
        <v>573</v>
      </c>
      <c r="C576" s="13" t="s">
        <v>325</v>
      </c>
      <c r="D576" s="118">
        <v>37996</v>
      </c>
      <c r="E576" s="14">
        <v>2</v>
      </c>
    </row>
    <row r="577" spans="2:5" x14ac:dyDescent="0.25">
      <c r="B577" s="12">
        <v>574</v>
      </c>
      <c r="C577" s="13" t="s">
        <v>323</v>
      </c>
      <c r="D577" s="118">
        <v>38188</v>
      </c>
      <c r="E577" s="14">
        <v>4</v>
      </c>
    </row>
    <row r="578" spans="2:5" x14ac:dyDescent="0.25">
      <c r="B578" s="12">
        <v>575</v>
      </c>
      <c r="C578" s="13" t="s">
        <v>323</v>
      </c>
      <c r="D578" s="118">
        <v>38248</v>
      </c>
      <c r="E578" s="14">
        <v>5</v>
      </c>
    </row>
    <row r="579" spans="2:5" x14ac:dyDescent="0.25">
      <c r="B579" s="12">
        <v>576</v>
      </c>
      <c r="C579" s="13" t="s">
        <v>323</v>
      </c>
      <c r="D579" s="118">
        <v>38020</v>
      </c>
      <c r="E579" s="14">
        <v>3</v>
      </c>
    </row>
    <row r="580" spans="2:5" x14ac:dyDescent="0.25">
      <c r="B580" s="12">
        <v>577</v>
      </c>
      <c r="C580" s="13" t="s">
        <v>326</v>
      </c>
      <c r="D580" s="118">
        <v>38476</v>
      </c>
      <c r="E580" s="14">
        <v>3</v>
      </c>
    </row>
    <row r="581" spans="2:5" x14ac:dyDescent="0.25">
      <c r="B581" s="12">
        <v>578</v>
      </c>
      <c r="C581" s="13" t="s">
        <v>321</v>
      </c>
      <c r="D581" s="118">
        <v>38236</v>
      </c>
      <c r="E581" s="14">
        <v>5</v>
      </c>
    </row>
    <row r="582" spans="2:5" x14ac:dyDescent="0.25">
      <c r="B582" s="12">
        <v>579</v>
      </c>
      <c r="C582" s="13" t="s">
        <v>326</v>
      </c>
      <c r="D582" s="118">
        <v>38440</v>
      </c>
      <c r="E582" s="14">
        <v>4</v>
      </c>
    </row>
    <row r="583" spans="2:5" x14ac:dyDescent="0.25">
      <c r="B583" s="12">
        <v>580</v>
      </c>
      <c r="C583" s="13" t="s">
        <v>324</v>
      </c>
      <c r="D583" s="118">
        <v>38044</v>
      </c>
      <c r="E583" s="14">
        <v>3</v>
      </c>
    </row>
    <row r="584" spans="2:5" x14ac:dyDescent="0.25">
      <c r="B584" s="12">
        <v>581</v>
      </c>
      <c r="C584" s="13" t="s">
        <v>326</v>
      </c>
      <c r="D584" s="118">
        <v>38440</v>
      </c>
      <c r="E584" s="14">
        <v>2</v>
      </c>
    </row>
    <row r="585" spans="2:5" x14ac:dyDescent="0.25">
      <c r="B585" s="12">
        <v>582</v>
      </c>
      <c r="C585" s="13" t="s">
        <v>324</v>
      </c>
      <c r="D585" s="118">
        <v>38320</v>
      </c>
      <c r="E585" s="14">
        <v>3</v>
      </c>
    </row>
    <row r="586" spans="2:5" x14ac:dyDescent="0.25">
      <c r="B586" s="12">
        <v>583</v>
      </c>
      <c r="C586" s="13" t="s">
        <v>326</v>
      </c>
      <c r="D586" s="118">
        <v>38164</v>
      </c>
      <c r="E586" s="14">
        <v>2</v>
      </c>
    </row>
    <row r="587" spans="2:5" x14ac:dyDescent="0.25">
      <c r="B587" s="12">
        <v>584</v>
      </c>
      <c r="C587" s="13" t="s">
        <v>323</v>
      </c>
      <c r="D587" s="118">
        <v>38428</v>
      </c>
      <c r="E587" s="14">
        <v>3</v>
      </c>
    </row>
    <row r="588" spans="2:5" x14ac:dyDescent="0.25">
      <c r="B588" s="12">
        <v>585</v>
      </c>
      <c r="C588" s="13" t="s">
        <v>322</v>
      </c>
      <c r="D588" s="118">
        <v>38416</v>
      </c>
      <c r="E588" s="14">
        <v>5</v>
      </c>
    </row>
    <row r="589" spans="2:5" x14ac:dyDescent="0.25">
      <c r="B589" s="12">
        <v>586</v>
      </c>
      <c r="C589" s="13" t="s">
        <v>323</v>
      </c>
      <c r="D589" s="118">
        <v>38308</v>
      </c>
      <c r="E589" s="14">
        <v>5</v>
      </c>
    </row>
    <row r="590" spans="2:5" x14ac:dyDescent="0.25">
      <c r="B590" s="12">
        <v>587</v>
      </c>
      <c r="C590" s="13" t="s">
        <v>319</v>
      </c>
      <c r="D590" s="118">
        <v>38212</v>
      </c>
      <c r="E590" s="14">
        <v>3</v>
      </c>
    </row>
    <row r="591" spans="2:5" x14ac:dyDescent="0.25">
      <c r="B591" s="12">
        <v>588</v>
      </c>
      <c r="C591" s="13" t="s">
        <v>324</v>
      </c>
      <c r="D591" s="118">
        <v>38152</v>
      </c>
      <c r="E591" s="14">
        <v>2</v>
      </c>
    </row>
    <row r="592" spans="2:5" x14ac:dyDescent="0.25">
      <c r="B592" s="12">
        <v>589</v>
      </c>
      <c r="C592" s="13" t="s">
        <v>319</v>
      </c>
      <c r="D592" s="118">
        <v>38152</v>
      </c>
      <c r="E592" s="14">
        <v>3</v>
      </c>
    </row>
    <row r="593" spans="2:5" x14ac:dyDescent="0.25">
      <c r="B593" s="12">
        <v>590</v>
      </c>
      <c r="C593" s="13" t="s">
        <v>321</v>
      </c>
      <c r="D593" s="118">
        <v>38080</v>
      </c>
      <c r="E593" s="14">
        <v>4</v>
      </c>
    </row>
    <row r="594" spans="2:5" x14ac:dyDescent="0.25">
      <c r="B594" s="12">
        <v>591</v>
      </c>
      <c r="C594" s="13" t="s">
        <v>323</v>
      </c>
      <c r="D594" s="118">
        <v>38488</v>
      </c>
      <c r="E594" s="14">
        <v>2</v>
      </c>
    </row>
    <row r="595" spans="2:5" x14ac:dyDescent="0.25">
      <c r="B595" s="12">
        <v>592</v>
      </c>
      <c r="C595" s="13" t="s">
        <v>319</v>
      </c>
      <c r="D595" s="118">
        <v>38236</v>
      </c>
      <c r="E595" s="14">
        <v>2</v>
      </c>
    </row>
    <row r="596" spans="2:5" x14ac:dyDescent="0.25">
      <c r="B596" s="12">
        <v>593</v>
      </c>
      <c r="C596" s="13" t="s">
        <v>326</v>
      </c>
      <c r="D596" s="118">
        <v>38560</v>
      </c>
      <c r="E596" s="14">
        <v>4</v>
      </c>
    </row>
    <row r="597" spans="2:5" x14ac:dyDescent="0.25">
      <c r="B597" s="12">
        <v>594</v>
      </c>
      <c r="C597" s="13" t="s">
        <v>325</v>
      </c>
      <c r="D597" s="118">
        <v>38452</v>
      </c>
      <c r="E597" s="14">
        <v>3</v>
      </c>
    </row>
    <row r="598" spans="2:5" x14ac:dyDescent="0.25">
      <c r="B598" s="12">
        <v>595</v>
      </c>
      <c r="C598" s="13" t="s">
        <v>324</v>
      </c>
      <c r="D598" s="118">
        <v>38164</v>
      </c>
      <c r="E598" s="14">
        <v>2</v>
      </c>
    </row>
    <row r="599" spans="2:5" x14ac:dyDescent="0.25">
      <c r="B599" s="12">
        <v>596</v>
      </c>
      <c r="C599" s="13" t="s">
        <v>325</v>
      </c>
      <c r="D599" s="118">
        <v>38572</v>
      </c>
      <c r="E599" s="14">
        <v>4</v>
      </c>
    </row>
    <row r="600" spans="2:5" x14ac:dyDescent="0.25">
      <c r="B600" s="12">
        <v>597</v>
      </c>
      <c r="C600" s="13" t="s">
        <v>325</v>
      </c>
      <c r="D600" s="118">
        <v>38224</v>
      </c>
      <c r="E600" s="14">
        <v>5</v>
      </c>
    </row>
    <row r="601" spans="2:5" x14ac:dyDescent="0.25">
      <c r="B601" s="12">
        <v>598</v>
      </c>
      <c r="C601" s="13" t="s">
        <v>320</v>
      </c>
      <c r="D601" s="118">
        <v>38164</v>
      </c>
      <c r="E601" s="14">
        <v>5</v>
      </c>
    </row>
    <row r="602" spans="2:5" x14ac:dyDescent="0.25">
      <c r="B602" s="12">
        <v>599</v>
      </c>
      <c r="C602" s="13" t="s">
        <v>323</v>
      </c>
      <c r="D602" s="118">
        <v>38236</v>
      </c>
      <c r="E602" s="14">
        <v>5</v>
      </c>
    </row>
    <row r="603" spans="2:5" x14ac:dyDescent="0.25">
      <c r="B603" s="12">
        <v>600</v>
      </c>
      <c r="C603" s="13" t="s">
        <v>323</v>
      </c>
      <c r="D603" s="118">
        <v>38452</v>
      </c>
      <c r="E603" s="14">
        <v>5</v>
      </c>
    </row>
    <row r="604" spans="2:5" x14ac:dyDescent="0.25">
      <c r="B604" s="12">
        <v>601</v>
      </c>
      <c r="C604" s="13" t="s">
        <v>326</v>
      </c>
      <c r="D604" s="118">
        <v>38164</v>
      </c>
      <c r="E604" s="14">
        <v>4</v>
      </c>
    </row>
    <row r="605" spans="2:5" x14ac:dyDescent="0.25">
      <c r="B605" s="12">
        <v>602</v>
      </c>
      <c r="C605" s="13" t="s">
        <v>322</v>
      </c>
      <c r="D605" s="118">
        <v>38416</v>
      </c>
      <c r="E605" s="14">
        <v>2</v>
      </c>
    </row>
    <row r="606" spans="2:5" x14ac:dyDescent="0.25">
      <c r="B606" s="12">
        <v>603</v>
      </c>
      <c r="C606" s="13" t="s">
        <v>326</v>
      </c>
      <c r="D606" s="118">
        <v>38248</v>
      </c>
      <c r="E606" s="14">
        <v>4</v>
      </c>
    </row>
    <row r="607" spans="2:5" x14ac:dyDescent="0.25">
      <c r="B607" s="12">
        <v>604</v>
      </c>
      <c r="C607" s="13" t="s">
        <v>322</v>
      </c>
      <c r="D607" s="118">
        <v>38536</v>
      </c>
      <c r="E607" s="14">
        <v>2</v>
      </c>
    </row>
    <row r="608" spans="2:5" x14ac:dyDescent="0.25">
      <c r="B608" s="12">
        <v>605</v>
      </c>
      <c r="C608" s="13" t="s">
        <v>324</v>
      </c>
      <c r="D608" s="118">
        <v>38236</v>
      </c>
      <c r="E608" s="14">
        <v>4</v>
      </c>
    </row>
    <row r="609" spans="2:5" x14ac:dyDescent="0.25">
      <c r="B609" s="12">
        <v>606</v>
      </c>
      <c r="C609" s="13" t="s">
        <v>326</v>
      </c>
      <c r="D609" s="118">
        <v>38548</v>
      </c>
      <c r="E609" s="14">
        <v>5</v>
      </c>
    </row>
    <row r="610" spans="2:5" x14ac:dyDescent="0.25">
      <c r="B610" s="12">
        <v>607</v>
      </c>
      <c r="C610" s="13" t="s">
        <v>320</v>
      </c>
      <c r="D610" s="118">
        <v>38416</v>
      </c>
      <c r="E610" s="14">
        <v>2</v>
      </c>
    </row>
    <row r="611" spans="2:5" x14ac:dyDescent="0.25">
      <c r="B611" s="12">
        <v>608</v>
      </c>
      <c r="C611" s="13" t="s">
        <v>326</v>
      </c>
      <c r="D611" s="118">
        <v>38116</v>
      </c>
      <c r="E611" s="14">
        <v>4</v>
      </c>
    </row>
    <row r="612" spans="2:5" x14ac:dyDescent="0.25">
      <c r="B612" s="12">
        <v>609</v>
      </c>
      <c r="C612" s="13" t="s">
        <v>323</v>
      </c>
      <c r="D612" s="118">
        <v>38224</v>
      </c>
      <c r="E612" s="14">
        <v>5</v>
      </c>
    </row>
    <row r="613" spans="2:5" x14ac:dyDescent="0.25">
      <c r="B613" s="12">
        <v>610</v>
      </c>
      <c r="C613" s="13" t="s">
        <v>322</v>
      </c>
      <c r="D613" s="118">
        <v>38164</v>
      </c>
      <c r="E613" s="14">
        <v>3</v>
      </c>
    </row>
    <row r="614" spans="2:5" x14ac:dyDescent="0.25">
      <c r="B614" s="12">
        <v>611</v>
      </c>
      <c r="C614" s="13" t="s">
        <v>320</v>
      </c>
      <c r="D614" s="118">
        <v>38368</v>
      </c>
      <c r="E614" s="14">
        <v>5</v>
      </c>
    </row>
    <row r="615" spans="2:5" x14ac:dyDescent="0.25">
      <c r="B615" s="12">
        <v>612</v>
      </c>
      <c r="C615" s="13" t="s">
        <v>319</v>
      </c>
      <c r="D615" s="118">
        <v>38476</v>
      </c>
      <c r="E615" s="14">
        <v>3</v>
      </c>
    </row>
    <row r="616" spans="2:5" x14ac:dyDescent="0.25">
      <c r="B616" s="12">
        <v>613</v>
      </c>
      <c r="C616" s="13" t="s">
        <v>319</v>
      </c>
      <c r="D616" s="118">
        <v>38164</v>
      </c>
      <c r="E616" s="14">
        <v>5</v>
      </c>
    </row>
    <row r="617" spans="2:5" x14ac:dyDescent="0.25">
      <c r="B617" s="12">
        <v>614</v>
      </c>
      <c r="C617" s="13" t="s">
        <v>322</v>
      </c>
      <c r="D617" s="118">
        <v>38296</v>
      </c>
      <c r="E617" s="14">
        <v>2</v>
      </c>
    </row>
    <row r="618" spans="2:5" x14ac:dyDescent="0.25">
      <c r="B618" s="12">
        <v>615</v>
      </c>
      <c r="C618" s="13" t="s">
        <v>322</v>
      </c>
      <c r="D618" s="118">
        <v>37996</v>
      </c>
      <c r="E618" s="14">
        <v>2</v>
      </c>
    </row>
    <row r="619" spans="2:5" x14ac:dyDescent="0.25">
      <c r="B619" s="12">
        <v>616</v>
      </c>
      <c r="C619" s="13" t="s">
        <v>322</v>
      </c>
      <c r="D619" s="118">
        <v>38092</v>
      </c>
      <c r="E619" s="14">
        <v>4</v>
      </c>
    </row>
    <row r="620" spans="2:5" x14ac:dyDescent="0.25">
      <c r="B620" s="12">
        <v>617</v>
      </c>
      <c r="C620" s="13" t="s">
        <v>320</v>
      </c>
      <c r="D620" s="118">
        <v>38320</v>
      </c>
      <c r="E620" s="14">
        <v>3</v>
      </c>
    </row>
    <row r="621" spans="2:5" x14ac:dyDescent="0.25">
      <c r="B621" s="12">
        <v>618</v>
      </c>
      <c r="C621" s="13" t="s">
        <v>325</v>
      </c>
      <c r="D621" s="118">
        <v>38428</v>
      </c>
      <c r="E621" s="14">
        <v>4</v>
      </c>
    </row>
    <row r="622" spans="2:5" x14ac:dyDescent="0.25">
      <c r="B622" s="12">
        <v>619</v>
      </c>
      <c r="C622" s="13" t="s">
        <v>322</v>
      </c>
      <c r="D622" s="118">
        <v>38056</v>
      </c>
      <c r="E622" s="14">
        <v>5</v>
      </c>
    </row>
    <row r="623" spans="2:5" x14ac:dyDescent="0.25">
      <c r="B623" s="12">
        <v>620</v>
      </c>
      <c r="C623" s="13" t="s">
        <v>321</v>
      </c>
      <c r="D623" s="118">
        <v>38548</v>
      </c>
      <c r="E623" s="14">
        <v>2</v>
      </c>
    </row>
    <row r="624" spans="2:5" x14ac:dyDescent="0.25">
      <c r="B624" s="12">
        <v>621</v>
      </c>
      <c r="C624" s="13" t="s">
        <v>324</v>
      </c>
      <c r="D624" s="118">
        <v>38380</v>
      </c>
      <c r="E624" s="14">
        <v>5</v>
      </c>
    </row>
    <row r="625" spans="2:5" x14ac:dyDescent="0.25">
      <c r="B625" s="12">
        <v>622</v>
      </c>
      <c r="C625" s="13" t="s">
        <v>319</v>
      </c>
      <c r="D625" s="118">
        <v>38212</v>
      </c>
      <c r="E625" s="14">
        <v>4</v>
      </c>
    </row>
    <row r="626" spans="2:5" x14ac:dyDescent="0.25">
      <c r="B626" s="12">
        <v>623</v>
      </c>
      <c r="C626" s="13" t="s">
        <v>322</v>
      </c>
      <c r="D626" s="118">
        <v>38260</v>
      </c>
      <c r="E626" s="14">
        <v>3</v>
      </c>
    </row>
    <row r="627" spans="2:5" x14ac:dyDescent="0.25">
      <c r="B627" s="12">
        <v>624</v>
      </c>
      <c r="C627" s="13" t="s">
        <v>324</v>
      </c>
      <c r="D627" s="118">
        <v>38464</v>
      </c>
      <c r="E627" s="14">
        <v>3</v>
      </c>
    </row>
    <row r="628" spans="2:5" x14ac:dyDescent="0.25">
      <c r="B628" s="12">
        <v>625</v>
      </c>
      <c r="C628" s="13" t="s">
        <v>319</v>
      </c>
      <c r="D628" s="118">
        <v>38248</v>
      </c>
      <c r="E628" s="14">
        <v>2</v>
      </c>
    </row>
    <row r="629" spans="2:5" x14ac:dyDescent="0.25">
      <c r="B629" s="12">
        <v>626</v>
      </c>
      <c r="C629" s="13" t="s">
        <v>324</v>
      </c>
      <c r="D629" s="118">
        <v>38500</v>
      </c>
      <c r="E629" s="14">
        <v>4</v>
      </c>
    </row>
    <row r="630" spans="2:5" x14ac:dyDescent="0.25">
      <c r="B630" s="12">
        <v>627</v>
      </c>
      <c r="C630" s="13" t="s">
        <v>322</v>
      </c>
      <c r="D630" s="118">
        <v>38308</v>
      </c>
      <c r="E630" s="14">
        <v>2</v>
      </c>
    </row>
    <row r="631" spans="2:5" x14ac:dyDescent="0.25">
      <c r="B631" s="12">
        <v>628</v>
      </c>
      <c r="C631" s="13" t="s">
        <v>326</v>
      </c>
      <c r="D631" s="118">
        <v>38032</v>
      </c>
      <c r="E631" s="14">
        <v>2</v>
      </c>
    </row>
    <row r="632" spans="2:5" x14ac:dyDescent="0.25">
      <c r="B632" s="12">
        <v>629</v>
      </c>
      <c r="C632" s="13" t="s">
        <v>324</v>
      </c>
      <c r="D632" s="118">
        <v>38152</v>
      </c>
      <c r="E632" s="14">
        <v>5</v>
      </c>
    </row>
    <row r="633" spans="2:5" x14ac:dyDescent="0.25">
      <c r="B633" s="12">
        <v>630</v>
      </c>
      <c r="C633" s="13" t="s">
        <v>325</v>
      </c>
      <c r="D633" s="118">
        <v>38056</v>
      </c>
      <c r="E633" s="14">
        <v>3</v>
      </c>
    </row>
    <row r="634" spans="2:5" x14ac:dyDescent="0.25">
      <c r="B634" s="12">
        <v>631</v>
      </c>
      <c r="C634" s="13" t="s">
        <v>320</v>
      </c>
      <c r="D634" s="118">
        <v>38044</v>
      </c>
      <c r="E634" s="14">
        <v>2</v>
      </c>
    </row>
    <row r="635" spans="2:5" x14ac:dyDescent="0.25">
      <c r="B635" s="12">
        <v>632</v>
      </c>
      <c r="C635" s="13" t="s">
        <v>324</v>
      </c>
      <c r="D635" s="118">
        <v>38044</v>
      </c>
      <c r="E635" s="14">
        <v>4</v>
      </c>
    </row>
    <row r="636" spans="2:5" x14ac:dyDescent="0.25">
      <c r="B636" s="12">
        <v>633</v>
      </c>
      <c r="C636" s="13" t="s">
        <v>320</v>
      </c>
      <c r="D636" s="118">
        <v>38368</v>
      </c>
      <c r="E636" s="14">
        <v>4</v>
      </c>
    </row>
    <row r="637" spans="2:5" x14ac:dyDescent="0.25">
      <c r="B637" s="12">
        <v>634</v>
      </c>
      <c r="C637" s="13" t="s">
        <v>323</v>
      </c>
      <c r="D637" s="118">
        <v>38296</v>
      </c>
      <c r="E637" s="14">
        <v>2</v>
      </c>
    </row>
    <row r="638" spans="2:5" x14ac:dyDescent="0.25">
      <c r="B638" s="12">
        <v>635</v>
      </c>
      <c r="C638" s="13" t="s">
        <v>324</v>
      </c>
      <c r="D638" s="118">
        <v>38524</v>
      </c>
      <c r="E638" s="14">
        <v>4</v>
      </c>
    </row>
    <row r="639" spans="2:5" x14ac:dyDescent="0.25">
      <c r="B639" s="12">
        <v>636</v>
      </c>
      <c r="C639" s="13" t="s">
        <v>321</v>
      </c>
      <c r="D639" s="118">
        <v>38116</v>
      </c>
      <c r="E639" s="14">
        <v>2</v>
      </c>
    </row>
    <row r="640" spans="2:5" x14ac:dyDescent="0.25">
      <c r="B640" s="12">
        <v>637</v>
      </c>
      <c r="C640" s="13" t="s">
        <v>321</v>
      </c>
      <c r="D640" s="118">
        <v>38056</v>
      </c>
      <c r="E640" s="14">
        <v>2</v>
      </c>
    </row>
    <row r="641" spans="2:5" x14ac:dyDescent="0.25">
      <c r="B641" s="12">
        <v>638</v>
      </c>
      <c r="C641" s="13" t="s">
        <v>319</v>
      </c>
      <c r="D641" s="118">
        <v>38392</v>
      </c>
      <c r="E641" s="14">
        <v>5</v>
      </c>
    </row>
    <row r="642" spans="2:5" x14ac:dyDescent="0.25">
      <c r="B642" s="12">
        <v>639</v>
      </c>
      <c r="C642" s="13" t="s">
        <v>323</v>
      </c>
      <c r="D642" s="118">
        <v>38332</v>
      </c>
      <c r="E642" s="14">
        <v>3</v>
      </c>
    </row>
    <row r="643" spans="2:5" x14ac:dyDescent="0.25">
      <c r="B643" s="12">
        <v>640</v>
      </c>
      <c r="C643" s="13" t="s">
        <v>325</v>
      </c>
      <c r="D643" s="118">
        <v>38068</v>
      </c>
      <c r="E643" s="14">
        <v>5</v>
      </c>
    </row>
    <row r="644" spans="2:5" x14ac:dyDescent="0.25">
      <c r="B644" s="12">
        <v>641</v>
      </c>
      <c r="C644" s="13" t="s">
        <v>321</v>
      </c>
      <c r="D644" s="118">
        <v>38104</v>
      </c>
      <c r="E644" s="14">
        <v>3</v>
      </c>
    </row>
    <row r="645" spans="2:5" x14ac:dyDescent="0.25">
      <c r="B645" s="12">
        <v>642</v>
      </c>
      <c r="C645" s="13" t="s">
        <v>319</v>
      </c>
      <c r="D645" s="118">
        <v>38452</v>
      </c>
      <c r="E645" s="14">
        <v>4</v>
      </c>
    </row>
    <row r="646" spans="2:5" x14ac:dyDescent="0.25">
      <c r="B646" s="12">
        <v>643</v>
      </c>
      <c r="C646" s="13" t="s">
        <v>321</v>
      </c>
      <c r="D646" s="118">
        <v>38272</v>
      </c>
      <c r="E646" s="14">
        <v>2</v>
      </c>
    </row>
    <row r="647" spans="2:5" x14ac:dyDescent="0.25">
      <c r="B647" s="12">
        <v>644</v>
      </c>
      <c r="C647" s="13" t="s">
        <v>321</v>
      </c>
      <c r="D647" s="118">
        <v>38104</v>
      </c>
      <c r="E647" s="14">
        <v>3</v>
      </c>
    </row>
    <row r="648" spans="2:5" x14ac:dyDescent="0.25">
      <c r="B648" s="12">
        <v>645</v>
      </c>
      <c r="C648" s="13" t="s">
        <v>319</v>
      </c>
      <c r="D648" s="118">
        <v>38308</v>
      </c>
      <c r="E648" s="14">
        <v>3</v>
      </c>
    </row>
    <row r="649" spans="2:5" x14ac:dyDescent="0.25">
      <c r="B649" s="12">
        <v>646</v>
      </c>
      <c r="C649" s="13" t="s">
        <v>323</v>
      </c>
      <c r="D649" s="118">
        <v>38404</v>
      </c>
      <c r="E649" s="14">
        <v>5</v>
      </c>
    </row>
    <row r="650" spans="2:5" x14ac:dyDescent="0.25">
      <c r="B650" s="12">
        <v>647</v>
      </c>
      <c r="C650" s="13" t="s">
        <v>321</v>
      </c>
      <c r="D650" s="118">
        <v>38464</v>
      </c>
      <c r="E650" s="14">
        <v>4</v>
      </c>
    </row>
    <row r="651" spans="2:5" x14ac:dyDescent="0.25">
      <c r="B651" s="12">
        <v>648</v>
      </c>
      <c r="C651" s="13" t="s">
        <v>319</v>
      </c>
      <c r="D651" s="118">
        <v>38308</v>
      </c>
      <c r="E651" s="14">
        <v>5</v>
      </c>
    </row>
    <row r="652" spans="2:5" x14ac:dyDescent="0.25">
      <c r="B652" s="12">
        <v>649</v>
      </c>
      <c r="C652" s="13" t="s">
        <v>324</v>
      </c>
      <c r="D652" s="118">
        <v>38260</v>
      </c>
      <c r="E652" s="14">
        <v>2</v>
      </c>
    </row>
    <row r="653" spans="2:5" x14ac:dyDescent="0.25">
      <c r="B653" s="12">
        <v>650</v>
      </c>
      <c r="C653" s="13" t="s">
        <v>326</v>
      </c>
      <c r="D653" s="118">
        <v>38032</v>
      </c>
      <c r="E653" s="14">
        <v>3</v>
      </c>
    </row>
    <row r="654" spans="2:5" x14ac:dyDescent="0.25">
      <c r="B654" s="12">
        <v>651</v>
      </c>
      <c r="C654" s="13" t="s">
        <v>320</v>
      </c>
      <c r="D654" s="118">
        <v>38236</v>
      </c>
      <c r="E654" s="14">
        <v>3</v>
      </c>
    </row>
    <row r="655" spans="2:5" x14ac:dyDescent="0.25">
      <c r="B655" s="12">
        <v>652</v>
      </c>
      <c r="C655" s="13" t="s">
        <v>323</v>
      </c>
      <c r="D655" s="118">
        <v>38080</v>
      </c>
      <c r="E655" s="14">
        <v>2</v>
      </c>
    </row>
    <row r="656" spans="2:5" x14ac:dyDescent="0.25">
      <c r="B656" s="12">
        <v>653</v>
      </c>
      <c r="C656" s="13" t="s">
        <v>326</v>
      </c>
      <c r="D656" s="118">
        <v>38224</v>
      </c>
      <c r="E656" s="14">
        <v>3</v>
      </c>
    </row>
    <row r="657" spans="2:5" x14ac:dyDescent="0.25">
      <c r="B657" s="12">
        <v>654</v>
      </c>
      <c r="C657" s="13" t="s">
        <v>321</v>
      </c>
      <c r="D657" s="118">
        <v>38080</v>
      </c>
      <c r="E657" s="14">
        <v>3</v>
      </c>
    </row>
    <row r="658" spans="2:5" x14ac:dyDescent="0.25">
      <c r="B658" s="12">
        <v>655</v>
      </c>
      <c r="C658" s="13" t="s">
        <v>320</v>
      </c>
      <c r="D658" s="118">
        <v>38320</v>
      </c>
      <c r="E658" s="14">
        <v>2</v>
      </c>
    </row>
    <row r="659" spans="2:5" x14ac:dyDescent="0.25">
      <c r="B659" s="12">
        <v>656</v>
      </c>
      <c r="C659" s="13" t="s">
        <v>320</v>
      </c>
      <c r="D659" s="118">
        <v>38512</v>
      </c>
      <c r="E659" s="14">
        <v>4</v>
      </c>
    </row>
    <row r="660" spans="2:5" x14ac:dyDescent="0.25">
      <c r="B660" s="12">
        <v>657</v>
      </c>
      <c r="C660" s="13" t="s">
        <v>321</v>
      </c>
      <c r="D660" s="118">
        <v>38248</v>
      </c>
      <c r="E660" s="14">
        <v>5</v>
      </c>
    </row>
    <row r="661" spans="2:5" x14ac:dyDescent="0.25">
      <c r="B661" s="12">
        <v>658</v>
      </c>
      <c r="C661" s="13" t="s">
        <v>326</v>
      </c>
      <c r="D661" s="118">
        <v>38284</v>
      </c>
      <c r="E661" s="14">
        <v>2</v>
      </c>
    </row>
    <row r="662" spans="2:5" x14ac:dyDescent="0.25">
      <c r="B662" s="12">
        <v>659</v>
      </c>
      <c r="C662" s="13" t="s">
        <v>326</v>
      </c>
      <c r="D662" s="118">
        <v>38224</v>
      </c>
      <c r="E662" s="14">
        <v>4</v>
      </c>
    </row>
    <row r="663" spans="2:5" x14ac:dyDescent="0.25">
      <c r="B663" s="12">
        <v>660</v>
      </c>
      <c r="C663" s="13" t="s">
        <v>319</v>
      </c>
      <c r="D663" s="118">
        <v>38044</v>
      </c>
      <c r="E663" s="14">
        <v>2</v>
      </c>
    </row>
    <row r="664" spans="2:5" x14ac:dyDescent="0.25">
      <c r="B664" s="12">
        <v>661</v>
      </c>
      <c r="C664" s="13" t="s">
        <v>321</v>
      </c>
      <c r="D664" s="118">
        <v>38272</v>
      </c>
      <c r="E664" s="14">
        <v>2</v>
      </c>
    </row>
    <row r="665" spans="2:5" x14ac:dyDescent="0.25">
      <c r="B665" s="12">
        <v>662</v>
      </c>
      <c r="C665" s="13" t="s">
        <v>325</v>
      </c>
      <c r="D665" s="118">
        <v>38284</v>
      </c>
      <c r="E665" s="14">
        <v>4</v>
      </c>
    </row>
    <row r="666" spans="2:5" x14ac:dyDescent="0.25">
      <c r="B666" s="12">
        <v>663</v>
      </c>
      <c r="C666" s="13" t="s">
        <v>326</v>
      </c>
      <c r="D666" s="118">
        <v>38500</v>
      </c>
      <c r="E666" s="14">
        <v>5</v>
      </c>
    </row>
    <row r="667" spans="2:5" x14ac:dyDescent="0.25">
      <c r="B667" s="12">
        <v>664</v>
      </c>
      <c r="C667" s="13" t="s">
        <v>324</v>
      </c>
      <c r="D667" s="118">
        <v>38008</v>
      </c>
      <c r="E667" s="14">
        <v>4</v>
      </c>
    </row>
    <row r="668" spans="2:5" x14ac:dyDescent="0.25">
      <c r="B668" s="12">
        <v>665</v>
      </c>
      <c r="C668" s="13" t="s">
        <v>325</v>
      </c>
      <c r="D668" s="118">
        <v>38440</v>
      </c>
      <c r="E668" s="14">
        <v>3</v>
      </c>
    </row>
    <row r="669" spans="2:5" x14ac:dyDescent="0.25">
      <c r="B669" s="12">
        <v>666</v>
      </c>
      <c r="C669" s="13" t="s">
        <v>325</v>
      </c>
      <c r="D669" s="118">
        <v>38248</v>
      </c>
      <c r="E669" s="14">
        <v>2</v>
      </c>
    </row>
    <row r="670" spans="2:5" x14ac:dyDescent="0.25">
      <c r="B670" s="12">
        <v>667</v>
      </c>
      <c r="C670" s="13" t="s">
        <v>320</v>
      </c>
      <c r="D670" s="118">
        <v>38584</v>
      </c>
      <c r="E670" s="14">
        <v>4</v>
      </c>
    </row>
    <row r="671" spans="2:5" x14ac:dyDescent="0.25">
      <c r="B671" s="12">
        <v>668</v>
      </c>
      <c r="C671" s="13" t="s">
        <v>323</v>
      </c>
      <c r="D671" s="118">
        <v>38308</v>
      </c>
      <c r="E671" s="14">
        <v>5</v>
      </c>
    </row>
    <row r="672" spans="2:5" x14ac:dyDescent="0.25">
      <c r="B672" s="12">
        <v>669</v>
      </c>
      <c r="C672" s="13" t="s">
        <v>322</v>
      </c>
      <c r="D672" s="118">
        <v>38128</v>
      </c>
      <c r="E672" s="14">
        <v>2</v>
      </c>
    </row>
    <row r="673" spans="2:5" x14ac:dyDescent="0.25">
      <c r="B673" s="12">
        <v>670</v>
      </c>
      <c r="C673" s="13" t="s">
        <v>319</v>
      </c>
      <c r="D673" s="118">
        <v>38224</v>
      </c>
      <c r="E673" s="14">
        <v>3</v>
      </c>
    </row>
    <row r="674" spans="2:5" x14ac:dyDescent="0.25">
      <c r="B674" s="12">
        <v>671</v>
      </c>
      <c r="C674" s="13" t="s">
        <v>319</v>
      </c>
      <c r="D674" s="118">
        <v>38080</v>
      </c>
      <c r="E674" s="14">
        <v>5</v>
      </c>
    </row>
    <row r="675" spans="2:5" x14ac:dyDescent="0.25">
      <c r="B675" s="12">
        <v>672</v>
      </c>
      <c r="C675" s="13" t="s">
        <v>325</v>
      </c>
      <c r="D675" s="118">
        <v>38416</v>
      </c>
      <c r="E675" s="14">
        <v>5</v>
      </c>
    </row>
    <row r="676" spans="2:5" x14ac:dyDescent="0.25">
      <c r="B676" s="12">
        <v>673</v>
      </c>
      <c r="C676" s="13" t="s">
        <v>323</v>
      </c>
      <c r="D676" s="118">
        <v>38332</v>
      </c>
      <c r="E676" s="14">
        <v>3</v>
      </c>
    </row>
    <row r="677" spans="2:5" x14ac:dyDescent="0.25">
      <c r="B677" s="12">
        <v>674</v>
      </c>
      <c r="C677" s="13" t="s">
        <v>321</v>
      </c>
      <c r="D677" s="118">
        <v>38536</v>
      </c>
      <c r="E677" s="14">
        <v>3</v>
      </c>
    </row>
    <row r="678" spans="2:5" x14ac:dyDescent="0.25">
      <c r="B678" s="12">
        <v>675</v>
      </c>
      <c r="C678" s="13" t="s">
        <v>326</v>
      </c>
      <c r="D678" s="118">
        <v>38560</v>
      </c>
      <c r="E678" s="14">
        <v>2</v>
      </c>
    </row>
    <row r="679" spans="2:5" x14ac:dyDescent="0.25">
      <c r="B679" s="12">
        <v>676</v>
      </c>
      <c r="C679" s="13" t="s">
        <v>321</v>
      </c>
      <c r="D679" s="118">
        <v>38296</v>
      </c>
      <c r="E679" s="14">
        <v>5</v>
      </c>
    </row>
    <row r="680" spans="2:5" x14ac:dyDescent="0.25">
      <c r="B680" s="12">
        <v>677</v>
      </c>
      <c r="C680" s="13" t="s">
        <v>320</v>
      </c>
      <c r="D680" s="118">
        <v>38044</v>
      </c>
      <c r="E680" s="14">
        <v>4</v>
      </c>
    </row>
    <row r="681" spans="2:5" x14ac:dyDescent="0.25">
      <c r="B681" s="12">
        <v>678</v>
      </c>
      <c r="C681" s="13" t="s">
        <v>322</v>
      </c>
      <c r="D681" s="118">
        <v>38368</v>
      </c>
      <c r="E681" s="14">
        <v>5</v>
      </c>
    </row>
    <row r="682" spans="2:5" x14ac:dyDescent="0.25">
      <c r="B682" s="12">
        <v>679</v>
      </c>
      <c r="C682" s="13" t="s">
        <v>324</v>
      </c>
      <c r="D682" s="118">
        <v>38056</v>
      </c>
      <c r="E682" s="14">
        <v>3</v>
      </c>
    </row>
    <row r="683" spans="2:5" x14ac:dyDescent="0.25">
      <c r="B683" s="12">
        <v>680</v>
      </c>
      <c r="C683" s="13" t="s">
        <v>326</v>
      </c>
      <c r="D683" s="118">
        <v>38404</v>
      </c>
      <c r="E683" s="14">
        <v>4</v>
      </c>
    </row>
    <row r="684" spans="2:5" x14ac:dyDescent="0.25">
      <c r="B684" s="12">
        <v>681</v>
      </c>
      <c r="C684" s="13" t="s">
        <v>320</v>
      </c>
      <c r="D684" s="118">
        <v>38008</v>
      </c>
      <c r="E684" s="14">
        <v>2</v>
      </c>
    </row>
    <row r="685" spans="2:5" x14ac:dyDescent="0.25">
      <c r="B685" s="12">
        <v>682</v>
      </c>
      <c r="C685" s="13" t="s">
        <v>322</v>
      </c>
      <c r="D685" s="118">
        <v>38128</v>
      </c>
      <c r="E685" s="14">
        <v>4</v>
      </c>
    </row>
    <row r="686" spans="2:5" x14ac:dyDescent="0.25">
      <c r="B686" s="12">
        <v>683</v>
      </c>
      <c r="C686" s="13" t="s">
        <v>324</v>
      </c>
      <c r="D686" s="118">
        <v>38008</v>
      </c>
      <c r="E686" s="14">
        <v>3</v>
      </c>
    </row>
    <row r="687" spans="2:5" x14ac:dyDescent="0.25">
      <c r="B687" s="12">
        <v>684</v>
      </c>
      <c r="C687" s="13" t="s">
        <v>321</v>
      </c>
      <c r="D687" s="118">
        <v>38308</v>
      </c>
      <c r="E687" s="14">
        <v>3</v>
      </c>
    </row>
    <row r="688" spans="2:5" x14ac:dyDescent="0.25">
      <c r="B688" s="12">
        <v>685</v>
      </c>
      <c r="C688" s="13" t="s">
        <v>321</v>
      </c>
      <c r="D688" s="118">
        <v>38128</v>
      </c>
      <c r="E688" s="14">
        <v>5</v>
      </c>
    </row>
    <row r="689" spans="2:5" x14ac:dyDescent="0.25">
      <c r="B689" s="12">
        <v>686</v>
      </c>
      <c r="C689" s="13" t="s">
        <v>325</v>
      </c>
      <c r="D689" s="118">
        <v>38404</v>
      </c>
      <c r="E689" s="14">
        <v>5</v>
      </c>
    </row>
    <row r="690" spans="2:5" x14ac:dyDescent="0.25">
      <c r="B690" s="12">
        <v>687</v>
      </c>
      <c r="C690" s="13" t="s">
        <v>320</v>
      </c>
      <c r="D690" s="118">
        <v>38392</v>
      </c>
      <c r="E690" s="14">
        <v>4</v>
      </c>
    </row>
    <row r="691" spans="2:5" x14ac:dyDescent="0.25">
      <c r="B691" s="12">
        <v>688</v>
      </c>
      <c r="C691" s="13" t="s">
        <v>323</v>
      </c>
      <c r="D691" s="118">
        <v>38536</v>
      </c>
      <c r="E691" s="14">
        <v>2</v>
      </c>
    </row>
    <row r="692" spans="2:5" x14ac:dyDescent="0.25">
      <c r="B692" s="12">
        <v>689</v>
      </c>
      <c r="C692" s="13" t="s">
        <v>326</v>
      </c>
      <c r="D692" s="118">
        <v>38008</v>
      </c>
      <c r="E692" s="14">
        <v>3</v>
      </c>
    </row>
    <row r="693" spans="2:5" x14ac:dyDescent="0.25">
      <c r="B693" s="12">
        <v>690</v>
      </c>
      <c r="C693" s="13" t="s">
        <v>324</v>
      </c>
      <c r="D693" s="118">
        <v>38200</v>
      </c>
      <c r="E693" s="14">
        <v>2</v>
      </c>
    </row>
    <row r="694" spans="2:5" x14ac:dyDescent="0.25">
      <c r="B694" s="12">
        <v>691</v>
      </c>
      <c r="C694" s="13" t="s">
        <v>324</v>
      </c>
      <c r="D694" s="118">
        <v>38284</v>
      </c>
      <c r="E694" s="14">
        <v>4</v>
      </c>
    </row>
    <row r="695" spans="2:5" x14ac:dyDescent="0.25">
      <c r="B695" s="12">
        <v>692</v>
      </c>
      <c r="C695" s="13" t="s">
        <v>319</v>
      </c>
      <c r="D695" s="118">
        <v>38284</v>
      </c>
      <c r="E695" s="14">
        <v>3</v>
      </c>
    </row>
    <row r="696" spans="2:5" x14ac:dyDescent="0.25">
      <c r="B696" s="12">
        <v>693</v>
      </c>
      <c r="C696" s="13" t="s">
        <v>326</v>
      </c>
      <c r="D696" s="118">
        <v>38476</v>
      </c>
      <c r="E696" s="14">
        <v>2</v>
      </c>
    </row>
    <row r="697" spans="2:5" x14ac:dyDescent="0.25">
      <c r="B697" s="12">
        <v>694</v>
      </c>
      <c r="C697" s="13" t="s">
        <v>320</v>
      </c>
      <c r="D697" s="118">
        <v>38272</v>
      </c>
      <c r="E697" s="14">
        <v>4</v>
      </c>
    </row>
    <row r="698" spans="2:5" x14ac:dyDescent="0.25">
      <c r="B698" s="12">
        <v>695</v>
      </c>
      <c r="C698" s="13" t="s">
        <v>323</v>
      </c>
      <c r="D698" s="118">
        <v>38116</v>
      </c>
      <c r="E698" s="14">
        <v>2</v>
      </c>
    </row>
    <row r="699" spans="2:5" x14ac:dyDescent="0.25">
      <c r="B699" s="12">
        <v>696</v>
      </c>
      <c r="C699" s="13" t="s">
        <v>323</v>
      </c>
      <c r="D699" s="118">
        <v>38584</v>
      </c>
      <c r="E699" s="14">
        <v>5</v>
      </c>
    </row>
    <row r="700" spans="2:5" x14ac:dyDescent="0.25">
      <c r="B700" s="12">
        <v>697</v>
      </c>
      <c r="C700" s="13" t="s">
        <v>320</v>
      </c>
      <c r="D700" s="118">
        <v>38548</v>
      </c>
      <c r="E700" s="14">
        <v>4</v>
      </c>
    </row>
    <row r="701" spans="2:5" x14ac:dyDescent="0.25">
      <c r="B701" s="12">
        <v>698</v>
      </c>
      <c r="C701" s="13" t="s">
        <v>324</v>
      </c>
      <c r="D701" s="118">
        <v>38080</v>
      </c>
      <c r="E701" s="14">
        <v>2</v>
      </c>
    </row>
    <row r="702" spans="2:5" x14ac:dyDescent="0.25">
      <c r="B702" s="12">
        <v>699</v>
      </c>
      <c r="C702" s="13" t="s">
        <v>322</v>
      </c>
      <c r="D702" s="118">
        <v>38260</v>
      </c>
      <c r="E702" s="14">
        <v>2</v>
      </c>
    </row>
    <row r="703" spans="2:5" x14ac:dyDescent="0.25">
      <c r="B703" s="12">
        <v>700</v>
      </c>
      <c r="C703" s="13" t="s">
        <v>322</v>
      </c>
      <c r="D703" s="118">
        <v>38128</v>
      </c>
      <c r="E703" s="14">
        <v>2</v>
      </c>
    </row>
    <row r="704" spans="2:5" x14ac:dyDescent="0.25">
      <c r="B704" s="12">
        <v>701</v>
      </c>
      <c r="C704" s="13" t="s">
        <v>325</v>
      </c>
      <c r="D704" s="118">
        <v>38128</v>
      </c>
      <c r="E704" s="14">
        <v>4</v>
      </c>
    </row>
    <row r="705" spans="2:5" x14ac:dyDescent="0.25">
      <c r="B705" s="12">
        <v>702</v>
      </c>
      <c r="C705" s="13" t="s">
        <v>323</v>
      </c>
      <c r="D705" s="118">
        <v>38044</v>
      </c>
      <c r="E705" s="14">
        <v>5</v>
      </c>
    </row>
    <row r="706" spans="2:5" x14ac:dyDescent="0.25">
      <c r="B706" s="12">
        <v>703</v>
      </c>
      <c r="C706" s="13" t="s">
        <v>324</v>
      </c>
      <c r="D706" s="118">
        <v>38512</v>
      </c>
      <c r="E706" s="14">
        <v>4</v>
      </c>
    </row>
    <row r="707" spans="2:5" x14ac:dyDescent="0.25">
      <c r="B707" s="12">
        <v>704</v>
      </c>
      <c r="C707" s="13" t="s">
        <v>322</v>
      </c>
      <c r="D707" s="118">
        <v>38164</v>
      </c>
      <c r="E707" s="14">
        <v>5</v>
      </c>
    </row>
    <row r="708" spans="2:5" x14ac:dyDescent="0.25">
      <c r="B708" s="12">
        <v>705</v>
      </c>
      <c r="C708" s="13" t="s">
        <v>325</v>
      </c>
      <c r="D708" s="118">
        <v>38020</v>
      </c>
      <c r="E708" s="14">
        <v>3</v>
      </c>
    </row>
    <row r="709" spans="2:5" x14ac:dyDescent="0.25">
      <c r="B709" s="12">
        <v>706</v>
      </c>
      <c r="C709" s="13" t="s">
        <v>326</v>
      </c>
      <c r="D709" s="118">
        <v>38536</v>
      </c>
      <c r="E709" s="14">
        <v>4</v>
      </c>
    </row>
    <row r="710" spans="2:5" x14ac:dyDescent="0.25">
      <c r="B710" s="12">
        <v>707</v>
      </c>
      <c r="C710" s="13" t="s">
        <v>326</v>
      </c>
      <c r="D710" s="118">
        <v>38356</v>
      </c>
      <c r="E710" s="14">
        <v>5</v>
      </c>
    </row>
    <row r="711" spans="2:5" x14ac:dyDescent="0.25">
      <c r="B711" s="12">
        <v>708</v>
      </c>
      <c r="C711" s="13" t="s">
        <v>322</v>
      </c>
      <c r="D711" s="118">
        <v>38320</v>
      </c>
      <c r="E711" s="14">
        <v>4</v>
      </c>
    </row>
    <row r="712" spans="2:5" x14ac:dyDescent="0.25">
      <c r="B712" s="12">
        <v>709</v>
      </c>
      <c r="C712" s="13" t="s">
        <v>321</v>
      </c>
      <c r="D712" s="118">
        <v>38080</v>
      </c>
      <c r="E712" s="14">
        <v>3</v>
      </c>
    </row>
    <row r="713" spans="2:5" x14ac:dyDescent="0.25">
      <c r="B713" s="12">
        <v>710</v>
      </c>
      <c r="C713" s="13" t="s">
        <v>323</v>
      </c>
      <c r="D713" s="118">
        <v>38224</v>
      </c>
      <c r="E713" s="14">
        <v>2</v>
      </c>
    </row>
    <row r="714" spans="2:5" x14ac:dyDescent="0.25">
      <c r="B714" s="12">
        <v>711</v>
      </c>
      <c r="C714" s="13" t="s">
        <v>321</v>
      </c>
      <c r="D714" s="118">
        <v>38020</v>
      </c>
      <c r="E714" s="14">
        <v>2</v>
      </c>
    </row>
    <row r="715" spans="2:5" x14ac:dyDescent="0.25">
      <c r="B715" s="12">
        <v>712</v>
      </c>
      <c r="C715" s="13" t="s">
        <v>325</v>
      </c>
      <c r="D715" s="118">
        <v>38200</v>
      </c>
      <c r="E715" s="14">
        <v>2</v>
      </c>
    </row>
    <row r="716" spans="2:5" x14ac:dyDescent="0.25">
      <c r="B716" s="12">
        <v>713</v>
      </c>
      <c r="C716" s="13" t="s">
        <v>319</v>
      </c>
      <c r="D716" s="118">
        <v>38392</v>
      </c>
      <c r="E716" s="14">
        <v>5</v>
      </c>
    </row>
    <row r="717" spans="2:5" x14ac:dyDescent="0.25">
      <c r="B717" s="12">
        <v>714</v>
      </c>
      <c r="C717" s="13" t="s">
        <v>319</v>
      </c>
      <c r="D717" s="118">
        <v>38500</v>
      </c>
      <c r="E717" s="14">
        <v>5</v>
      </c>
    </row>
    <row r="718" spans="2:5" x14ac:dyDescent="0.25">
      <c r="B718" s="12">
        <v>715</v>
      </c>
      <c r="C718" s="13" t="s">
        <v>323</v>
      </c>
      <c r="D718" s="118">
        <v>38272</v>
      </c>
      <c r="E718" s="14">
        <v>5</v>
      </c>
    </row>
    <row r="719" spans="2:5" x14ac:dyDescent="0.25">
      <c r="B719" s="12">
        <v>716</v>
      </c>
      <c r="C719" s="13" t="s">
        <v>326</v>
      </c>
      <c r="D719" s="118">
        <v>38428</v>
      </c>
      <c r="E719" s="14">
        <v>5</v>
      </c>
    </row>
    <row r="720" spans="2:5" x14ac:dyDescent="0.25">
      <c r="B720" s="12">
        <v>717</v>
      </c>
      <c r="C720" s="13" t="s">
        <v>322</v>
      </c>
      <c r="D720" s="118">
        <v>38140</v>
      </c>
      <c r="E720" s="14">
        <v>3</v>
      </c>
    </row>
    <row r="721" spans="2:5" x14ac:dyDescent="0.25">
      <c r="B721" s="12">
        <v>718</v>
      </c>
      <c r="C721" s="13" t="s">
        <v>323</v>
      </c>
      <c r="D721" s="118">
        <v>38380</v>
      </c>
      <c r="E721" s="14">
        <v>5</v>
      </c>
    </row>
    <row r="722" spans="2:5" x14ac:dyDescent="0.25">
      <c r="B722" s="12">
        <v>719</v>
      </c>
      <c r="C722" s="13" t="s">
        <v>326</v>
      </c>
      <c r="D722" s="118">
        <v>38116</v>
      </c>
      <c r="E722" s="14">
        <v>3</v>
      </c>
    </row>
    <row r="723" spans="2:5" x14ac:dyDescent="0.25">
      <c r="B723" s="12">
        <v>720</v>
      </c>
      <c r="C723" s="13" t="s">
        <v>325</v>
      </c>
      <c r="D723" s="118">
        <v>38068</v>
      </c>
      <c r="E723" s="14">
        <v>2</v>
      </c>
    </row>
    <row r="724" spans="2:5" x14ac:dyDescent="0.25">
      <c r="B724" s="12">
        <v>721</v>
      </c>
      <c r="C724" s="13" t="s">
        <v>322</v>
      </c>
      <c r="D724" s="118">
        <v>38128</v>
      </c>
      <c r="E724" s="14">
        <v>5</v>
      </c>
    </row>
    <row r="725" spans="2:5" x14ac:dyDescent="0.25">
      <c r="B725" s="12">
        <v>722</v>
      </c>
      <c r="C725" s="13" t="s">
        <v>321</v>
      </c>
      <c r="D725" s="118">
        <v>38176</v>
      </c>
      <c r="E725" s="14">
        <v>3</v>
      </c>
    </row>
    <row r="726" spans="2:5" x14ac:dyDescent="0.25">
      <c r="B726" s="12">
        <v>723</v>
      </c>
      <c r="C726" s="13" t="s">
        <v>326</v>
      </c>
      <c r="D726" s="118">
        <v>38080</v>
      </c>
      <c r="E726" s="14">
        <v>2</v>
      </c>
    </row>
    <row r="727" spans="2:5" x14ac:dyDescent="0.25">
      <c r="B727" s="12">
        <v>724</v>
      </c>
      <c r="C727" s="13" t="s">
        <v>323</v>
      </c>
      <c r="D727" s="118">
        <v>38200</v>
      </c>
      <c r="E727" s="14">
        <v>4</v>
      </c>
    </row>
    <row r="728" spans="2:5" x14ac:dyDescent="0.25">
      <c r="B728" s="12">
        <v>725</v>
      </c>
      <c r="C728" s="13" t="s">
        <v>319</v>
      </c>
      <c r="D728" s="118">
        <v>38284</v>
      </c>
      <c r="E728" s="14">
        <v>2</v>
      </c>
    </row>
    <row r="729" spans="2:5" x14ac:dyDescent="0.25">
      <c r="B729" s="12">
        <v>726</v>
      </c>
      <c r="C729" s="13" t="s">
        <v>322</v>
      </c>
      <c r="D729" s="118">
        <v>38428</v>
      </c>
      <c r="E729" s="14">
        <v>4</v>
      </c>
    </row>
    <row r="730" spans="2:5" x14ac:dyDescent="0.25">
      <c r="B730" s="12">
        <v>727</v>
      </c>
      <c r="C730" s="13" t="s">
        <v>322</v>
      </c>
      <c r="D730" s="118">
        <v>38020</v>
      </c>
      <c r="E730" s="14">
        <v>4</v>
      </c>
    </row>
    <row r="731" spans="2:5" x14ac:dyDescent="0.25">
      <c r="B731" s="12">
        <v>728</v>
      </c>
      <c r="C731" s="13" t="s">
        <v>326</v>
      </c>
      <c r="D731" s="118">
        <v>38188</v>
      </c>
      <c r="E731" s="14">
        <v>4</v>
      </c>
    </row>
    <row r="732" spans="2:5" x14ac:dyDescent="0.25">
      <c r="B732" s="12">
        <v>729</v>
      </c>
      <c r="C732" s="13" t="s">
        <v>326</v>
      </c>
      <c r="D732" s="118">
        <v>38152</v>
      </c>
      <c r="E732" s="14">
        <v>2</v>
      </c>
    </row>
    <row r="733" spans="2:5" x14ac:dyDescent="0.25">
      <c r="B733" s="12">
        <v>730</v>
      </c>
      <c r="C733" s="13" t="s">
        <v>319</v>
      </c>
      <c r="D733" s="118">
        <v>38572</v>
      </c>
      <c r="E733" s="14">
        <v>3</v>
      </c>
    </row>
    <row r="734" spans="2:5" x14ac:dyDescent="0.25">
      <c r="B734" s="12">
        <v>731</v>
      </c>
      <c r="C734" s="13" t="s">
        <v>319</v>
      </c>
      <c r="D734" s="118">
        <v>38152</v>
      </c>
      <c r="E734" s="14">
        <v>2</v>
      </c>
    </row>
    <row r="735" spans="2:5" x14ac:dyDescent="0.25">
      <c r="B735" s="12">
        <v>732</v>
      </c>
      <c r="C735" s="13" t="s">
        <v>324</v>
      </c>
      <c r="D735" s="118">
        <v>38248</v>
      </c>
      <c r="E735" s="14">
        <v>5</v>
      </c>
    </row>
    <row r="736" spans="2:5" x14ac:dyDescent="0.25">
      <c r="B736" s="12">
        <v>733</v>
      </c>
      <c r="C736" s="13" t="s">
        <v>320</v>
      </c>
      <c r="D736" s="118">
        <v>38308</v>
      </c>
      <c r="E736" s="14">
        <v>4</v>
      </c>
    </row>
    <row r="737" spans="2:5" x14ac:dyDescent="0.25">
      <c r="B737" s="12">
        <v>734</v>
      </c>
      <c r="C737" s="13" t="s">
        <v>322</v>
      </c>
      <c r="D737" s="118">
        <v>38200</v>
      </c>
      <c r="E737" s="14">
        <v>2</v>
      </c>
    </row>
    <row r="738" spans="2:5" x14ac:dyDescent="0.25">
      <c r="B738" s="12">
        <v>735</v>
      </c>
      <c r="C738" s="13" t="s">
        <v>326</v>
      </c>
      <c r="D738" s="118">
        <v>38416</v>
      </c>
      <c r="E738" s="14">
        <v>2</v>
      </c>
    </row>
    <row r="739" spans="2:5" x14ac:dyDescent="0.25">
      <c r="B739" s="12">
        <v>736</v>
      </c>
      <c r="C739" s="13" t="s">
        <v>320</v>
      </c>
      <c r="D739" s="118">
        <v>38500</v>
      </c>
      <c r="E739" s="14">
        <v>3</v>
      </c>
    </row>
    <row r="740" spans="2:5" x14ac:dyDescent="0.25">
      <c r="B740" s="12">
        <v>737</v>
      </c>
      <c r="C740" s="13" t="s">
        <v>326</v>
      </c>
      <c r="D740" s="118">
        <v>38104</v>
      </c>
      <c r="E740" s="14">
        <v>2</v>
      </c>
    </row>
    <row r="741" spans="2:5" x14ac:dyDescent="0.25">
      <c r="B741" s="12">
        <v>738</v>
      </c>
      <c r="C741" s="13" t="s">
        <v>321</v>
      </c>
      <c r="D741" s="118">
        <v>38344</v>
      </c>
      <c r="E741" s="14">
        <v>4</v>
      </c>
    </row>
    <row r="742" spans="2:5" x14ac:dyDescent="0.25">
      <c r="B742" s="12">
        <v>739</v>
      </c>
      <c r="C742" s="13" t="s">
        <v>326</v>
      </c>
      <c r="D742" s="118">
        <v>38488</v>
      </c>
      <c r="E742" s="14">
        <v>2</v>
      </c>
    </row>
    <row r="743" spans="2:5" x14ac:dyDescent="0.25">
      <c r="B743" s="12">
        <v>740</v>
      </c>
      <c r="C743" s="13" t="s">
        <v>323</v>
      </c>
      <c r="D743" s="118">
        <v>38248</v>
      </c>
      <c r="E743" s="14">
        <v>4</v>
      </c>
    </row>
    <row r="744" spans="2:5" x14ac:dyDescent="0.25">
      <c r="B744" s="12">
        <v>741</v>
      </c>
      <c r="C744" s="13" t="s">
        <v>323</v>
      </c>
      <c r="D744" s="118">
        <v>38572</v>
      </c>
      <c r="E744" s="14">
        <v>4</v>
      </c>
    </row>
    <row r="745" spans="2:5" x14ac:dyDescent="0.25">
      <c r="B745" s="12">
        <v>742</v>
      </c>
      <c r="C745" s="13" t="s">
        <v>320</v>
      </c>
      <c r="D745" s="118">
        <v>38584</v>
      </c>
      <c r="E745" s="14">
        <v>5</v>
      </c>
    </row>
    <row r="746" spans="2:5" x14ac:dyDescent="0.25">
      <c r="B746" s="12">
        <v>743</v>
      </c>
      <c r="C746" s="13" t="s">
        <v>322</v>
      </c>
      <c r="D746" s="118">
        <v>38572</v>
      </c>
      <c r="E746" s="14">
        <v>2</v>
      </c>
    </row>
    <row r="747" spans="2:5" x14ac:dyDescent="0.25">
      <c r="B747" s="12">
        <v>744</v>
      </c>
      <c r="C747" s="13" t="s">
        <v>324</v>
      </c>
      <c r="D747" s="118">
        <v>38344</v>
      </c>
      <c r="E747" s="14">
        <v>4</v>
      </c>
    </row>
    <row r="748" spans="2:5" x14ac:dyDescent="0.25">
      <c r="B748" s="12">
        <v>745</v>
      </c>
      <c r="C748" s="13" t="s">
        <v>326</v>
      </c>
      <c r="D748" s="118">
        <v>38164</v>
      </c>
      <c r="E748" s="14">
        <v>2</v>
      </c>
    </row>
    <row r="749" spans="2:5" x14ac:dyDescent="0.25">
      <c r="B749" s="12">
        <v>746</v>
      </c>
      <c r="C749" s="13" t="s">
        <v>324</v>
      </c>
      <c r="D749" s="118">
        <v>38284</v>
      </c>
      <c r="E749" s="14">
        <v>4</v>
      </c>
    </row>
    <row r="750" spans="2:5" x14ac:dyDescent="0.25">
      <c r="B750" s="12">
        <v>747</v>
      </c>
      <c r="C750" s="13" t="s">
        <v>324</v>
      </c>
      <c r="D750" s="118">
        <v>38188</v>
      </c>
      <c r="E750" s="14">
        <v>4</v>
      </c>
    </row>
    <row r="751" spans="2:5" x14ac:dyDescent="0.25">
      <c r="B751" s="12">
        <v>748</v>
      </c>
      <c r="C751" s="13" t="s">
        <v>322</v>
      </c>
      <c r="D751" s="118">
        <v>38320</v>
      </c>
      <c r="E751" s="14">
        <v>3</v>
      </c>
    </row>
    <row r="752" spans="2:5" x14ac:dyDescent="0.25">
      <c r="B752" s="12">
        <v>749</v>
      </c>
      <c r="C752" s="13" t="s">
        <v>319</v>
      </c>
      <c r="D752" s="118">
        <v>38392</v>
      </c>
      <c r="E752" s="14">
        <v>4</v>
      </c>
    </row>
    <row r="753" spans="2:5" x14ac:dyDescent="0.25">
      <c r="B753" s="12">
        <v>750</v>
      </c>
      <c r="C753" s="13" t="s">
        <v>321</v>
      </c>
      <c r="D753" s="118">
        <v>38236</v>
      </c>
      <c r="E753" s="14">
        <v>4</v>
      </c>
    </row>
    <row r="754" spans="2:5" x14ac:dyDescent="0.25">
      <c r="B754" s="12">
        <v>751</v>
      </c>
      <c r="C754" s="13" t="s">
        <v>320</v>
      </c>
      <c r="D754" s="118">
        <v>38140</v>
      </c>
      <c r="E754" s="14">
        <v>5</v>
      </c>
    </row>
    <row r="755" spans="2:5" x14ac:dyDescent="0.25">
      <c r="B755" s="12">
        <v>752</v>
      </c>
      <c r="C755" s="13" t="s">
        <v>321</v>
      </c>
      <c r="D755" s="118">
        <v>38200</v>
      </c>
      <c r="E755" s="14">
        <v>3</v>
      </c>
    </row>
    <row r="756" spans="2:5" x14ac:dyDescent="0.25">
      <c r="B756" s="12">
        <v>753</v>
      </c>
      <c r="C756" s="13" t="s">
        <v>321</v>
      </c>
      <c r="D756" s="118">
        <v>38164</v>
      </c>
      <c r="E756" s="14">
        <v>3</v>
      </c>
    </row>
    <row r="757" spans="2:5" x14ac:dyDescent="0.25">
      <c r="B757" s="12">
        <v>754</v>
      </c>
      <c r="C757" s="13" t="s">
        <v>319</v>
      </c>
      <c r="D757" s="118">
        <v>38284</v>
      </c>
      <c r="E757" s="14">
        <v>2</v>
      </c>
    </row>
    <row r="758" spans="2:5" x14ac:dyDescent="0.25">
      <c r="B758" s="12">
        <v>755</v>
      </c>
      <c r="C758" s="13" t="s">
        <v>324</v>
      </c>
      <c r="D758" s="118">
        <v>38536</v>
      </c>
      <c r="E758" s="14">
        <v>5</v>
      </c>
    </row>
    <row r="759" spans="2:5" x14ac:dyDescent="0.25">
      <c r="B759" s="12">
        <v>756</v>
      </c>
      <c r="C759" s="13" t="s">
        <v>321</v>
      </c>
      <c r="D759" s="118">
        <v>38212</v>
      </c>
      <c r="E759" s="14">
        <v>2</v>
      </c>
    </row>
    <row r="760" spans="2:5" x14ac:dyDescent="0.25">
      <c r="B760" s="12">
        <v>757</v>
      </c>
      <c r="C760" s="13" t="s">
        <v>324</v>
      </c>
      <c r="D760" s="118">
        <v>38584</v>
      </c>
      <c r="E760" s="14">
        <v>5</v>
      </c>
    </row>
    <row r="761" spans="2:5" x14ac:dyDescent="0.25">
      <c r="B761" s="12">
        <v>758</v>
      </c>
      <c r="C761" s="13" t="s">
        <v>325</v>
      </c>
      <c r="D761" s="118">
        <v>38524</v>
      </c>
      <c r="E761" s="14">
        <v>3</v>
      </c>
    </row>
    <row r="762" spans="2:5" x14ac:dyDescent="0.25">
      <c r="B762" s="12">
        <v>759</v>
      </c>
      <c r="C762" s="13" t="s">
        <v>321</v>
      </c>
      <c r="D762" s="118">
        <v>37996</v>
      </c>
      <c r="E762" s="14">
        <v>2</v>
      </c>
    </row>
    <row r="763" spans="2:5" x14ac:dyDescent="0.25">
      <c r="B763" s="12">
        <v>760</v>
      </c>
      <c r="C763" s="13" t="s">
        <v>324</v>
      </c>
      <c r="D763" s="118">
        <v>38092</v>
      </c>
      <c r="E763" s="14">
        <v>2</v>
      </c>
    </row>
    <row r="764" spans="2:5" x14ac:dyDescent="0.25">
      <c r="B764" s="12">
        <v>761</v>
      </c>
      <c r="C764" s="13" t="s">
        <v>323</v>
      </c>
      <c r="D764" s="118">
        <v>38044</v>
      </c>
      <c r="E764" s="14">
        <v>3</v>
      </c>
    </row>
    <row r="765" spans="2:5" x14ac:dyDescent="0.25">
      <c r="B765" s="12">
        <v>762</v>
      </c>
      <c r="C765" s="13" t="s">
        <v>326</v>
      </c>
      <c r="D765" s="118">
        <v>38068</v>
      </c>
      <c r="E765" s="14">
        <v>5</v>
      </c>
    </row>
    <row r="766" spans="2:5" x14ac:dyDescent="0.25">
      <c r="B766" s="12">
        <v>763</v>
      </c>
      <c r="C766" s="13" t="s">
        <v>322</v>
      </c>
      <c r="D766" s="118">
        <v>38584</v>
      </c>
      <c r="E766" s="14">
        <v>3</v>
      </c>
    </row>
    <row r="767" spans="2:5" x14ac:dyDescent="0.25">
      <c r="B767" s="12">
        <v>764</v>
      </c>
      <c r="C767" s="13" t="s">
        <v>319</v>
      </c>
      <c r="D767" s="118">
        <v>38008</v>
      </c>
      <c r="E767" s="14">
        <v>3</v>
      </c>
    </row>
    <row r="768" spans="2:5" x14ac:dyDescent="0.25">
      <c r="B768" s="12">
        <v>765</v>
      </c>
      <c r="C768" s="13" t="s">
        <v>326</v>
      </c>
      <c r="D768" s="118">
        <v>38116</v>
      </c>
      <c r="E768" s="14">
        <v>5</v>
      </c>
    </row>
    <row r="769" spans="2:5" x14ac:dyDescent="0.25">
      <c r="B769" s="12">
        <v>766</v>
      </c>
      <c r="C769" s="13" t="s">
        <v>325</v>
      </c>
      <c r="D769" s="118">
        <v>38080</v>
      </c>
      <c r="E769" s="14">
        <v>4</v>
      </c>
    </row>
    <row r="770" spans="2:5" x14ac:dyDescent="0.25">
      <c r="B770" s="12">
        <v>767</v>
      </c>
      <c r="C770" s="13" t="s">
        <v>325</v>
      </c>
      <c r="D770" s="118">
        <v>38296</v>
      </c>
      <c r="E770" s="14">
        <v>2</v>
      </c>
    </row>
    <row r="771" spans="2:5" x14ac:dyDescent="0.25">
      <c r="B771" s="12">
        <v>768</v>
      </c>
      <c r="C771" s="13" t="s">
        <v>319</v>
      </c>
      <c r="D771" s="118">
        <v>38368</v>
      </c>
      <c r="E771" s="14">
        <v>5</v>
      </c>
    </row>
    <row r="772" spans="2:5" x14ac:dyDescent="0.25">
      <c r="B772" s="12">
        <v>769</v>
      </c>
      <c r="C772" s="13" t="s">
        <v>320</v>
      </c>
      <c r="D772" s="118">
        <v>38344</v>
      </c>
      <c r="E772" s="14">
        <v>5</v>
      </c>
    </row>
    <row r="773" spans="2:5" x14ac:dyDescent="0.25">
      <c r="B773" s="12">
        <v>770</v>
      </c>
      <c r="C773" s="13" t="s">
        <v>326</v>
      </c>
      <c r="D773" s="118">
        <v>38020</v>
      </c>
      <c r="E773" s="14">
        <v>2</v>
      </c>
    </row>
    <row r="774" spans="2:5" x14ac:dyDescent="0.25">
      <c r="B774" s="12">
        <v>771</v>
      </c>
      <c r="C774" s="13" t="s">
        <v>324</v>
      </c>
      <c r="D774" s="118">
        <v>38224</v>
      </c>
      <c r="E774" s="14">
        <v>5</v>
      </c>
    </row>
    <row r="775" spans="2:5" x14ac:dyDescent="0.25">
      <c r="B775" s="12">
        <v>772</v>
      </c>
      <c r="C775" s="13" t="s">
        <v>321</v>
      </c>
      <c r="D775" s="118">
        <v>38368</v>
      </c>
      <c r="E775" s="14">
        <v>5</v>
      </c>
    </row>
    <row r="776" spans="2:5" x14ac:dyDescent="0.25">
      <c r="B776" s="12">
        <v>773</v>
      </c>
      <c r="C776" s="13" t="s">
        <v>326</v>
      </c>
      <c r="D776" s="118">
        <v>38560</v>
      </c>
      <c r="E776" s="14">
        <v>2</v>
      </c>
    </row>
    <row r="777" spans="2:5" x14ac:dyDescent="0.25">
      <c r="B777" s="12">
        <v>774</v>
      </c>
      <c r="C777" s="13" t="s">
        <v>325</v>
      </c>
      <c r="D777" s="118">
        <v>38176</v>
      </c>
      <c r="E777" s="14">
        <v>4</v>
      </c>
    </row>
    <row r="778" spans="2:5" x14ac:dyDescent="0.25">
      <c r="B778" s="12">
        <v>775</v>
      </c>
      <c r="C778" s="13" t="s">
        <v>320</v>
      </c>
      <c r="D778" s="118">
        <v>38404</v>
      </c>
      <c r="E778" s="14">
        <v>5</v>
      </c>
    </row>
    <row r="779" spans="2:5" x14ac:dyDescent="0.25">
      <c r="B779" s="12">
        <v>776</v>
      </c>
      <c r="C779" s="13" t="s">
        <v>323</v>
      </c>
      <c r="D779" s="118">
        <v>38032</v>
      </c>
      <c r="E779" s="14">
        <v>4</v>
      </c>
    </row>
    <row r="780" spans="2:5" x14ac:dyDescent="0.25">
      <c r="B780" s="12">
        <v>777</v>
      </c>
      <c r="C780" s="13" t="s">
        <v>322</v>
      </c>
      <c r="D780" s="118">
        <v>38584</v>
      </c>
      <c r="E780" s="14">
        <v>4</v>
      </c>
    </row>
    <row r="781" spans="2:5" x14ac:dyDescent="0.25">
      <c r="B781" s="12">
        <v>778</v>
      </c>
      <c r="C781" s="13" t="s">
        <v>320</v>
      </c>
      <c r="D781" s="118">
        <v>38392</v>
      </c>
      <c r="E781" s="14">
        <v>5</v>
      </c>
    </row>
    <row r="782" spans="2:5" x14ac:dyDescent="0.25">
      <c r="B782" s="12">
        <v>779</v>
      </c>
      <c r="C782" s="13" t="s">
        <v>325</v>
      </c>
      <c r="D782" s="118">
        <v>38224</v>
      </c>
      <c r="E782" s="14">
        <v>2</v>
      </c>
    </row>
    <row r="783" spans="2:5" x14ac:dyDescent="0.25">
      <c r="B783" s="12">
        <v>780</v>
      </c>
      <c r="C783" s="13" t="s">
        <v>322</v>
      </c>
      <c r="D783" s="118">
        <v>38356</v>
      </c>
      <c r="E783" s="14">
        <v>2</v>
      </c>
    </row>
    <row r="784" spans="2:5" x14ac:dyDescent="0.25">
      <c r="B784" s="12">
        <v>781</v>
      </c>
      <c r="C784" s="13" t="s">
        <v>325</v>
      </c>
      <c r="D784" s="118">
        <v>38380</v>
      </c>
      <c r="E784" s="14">
        <v>2</v>
      </c>
    </row>
    <row r="785" spans="2:5" x14ac:dyDescent="0.25">
      <c r="B785" s="12">
        <v>782</v>
      </c>
      <c r="C785" s="13" t="s">
        <v>326</v>
      </c>
      <c r="D785" s="118">
        <v>38044</v>
      </c>
      <c r="E785" s="14">
        <v>5</v>
      </c>
    </row>
    <row r="786" spans="2:5" x14ac:dyDescent="0.25">
      <c r="B786" s="12">
        <v>783</v>
      </c>
      <c r="C786" s="13" t="s">
        <v>324</v>
      </c>
      <c r="D786" s="118">
        <v>38356</v>
      </c>
      <c r="E786" s="14">
        <v>5</v>
      </c>
    </row>
    <row r="787" spans="2:5" x14ac:dyDescent="0.25">
      <c r="B787" s="12">
        <v>784</v>
      </c>
      <c r="C787" s="13" t="s">
        <v>325</v>
      </c>
      <c r="D787" s="118">
        <v>38332</v>
      </c>
      <c r="E787" s="14">
        <v>4</v>
      </c>
    </row>
    <row r="788" spans="2:5" x14ac:dyDescent="0.25">
      <c r="B788" s="12">
        <v>785</v>
      </c>
      <c r="C788" s="13" t="s">
        <v>324</v>
      </c>
      <c r="D788" s="118">
        <v>38404</v>
      </c>
      <c r="E788" s="14">
        <v>4</v>
      </c>
    </row>
    <row r="789" spans="2:5" x14ac:dyDescent="0.25">
      <c r="B789" s="12">
        <v>786</v>
      </c>
      <c r="C789" s="13" t="s">
        <v>320</v>
      </c>
      <c r="D789" s="118">
        <v>38512</v>
      </c>
      <c r="E789" s="14">
        <v>5</v>
      </c>
    </row>
    <row r="790" spans="2:5" x14ac:dyDescent="0.25">
      <c r="B790" s="12">
        <v>787</v>
      </c>
      <c r="C790" s="13" t="s">
        <v>321</v>
      </c>
      <c r="D790" s="118">
        <v>38536</v>
      </c>
      <c r="E790" s="14">
        <v>5</v>
      </c>
    </row>
    <row r="791" spans="2:5" x14ac:dyDescent="0.25">
      <c r="B791" s="12">
        <v>788</v>
      </c>
      <c r="C791" s="13" t="s">
        <v>319</v>
      </c>
      <c r="D791" s="118">
        <v>38308</v>
      </c>
      <c r="E791" s="14">
        <v>5</v>
      </c>
    </row>
    <row r="792" spans="2:5" x14ac:dyDescent="0.25">
      <c r="B792" s="12">
        <v>789</v>
      </c>
      <c r="C792" s="13" t="s">
        <v>320</v>
      </c>
      <c r="D792" s="118">
        <v>38236</v>
      </c>
      <c r="E792" s="14">
        <v>4</v>
      </c>
    </row>
    <row r="793" spans="2:5" x14ac:dyDescent="0.25">
      <c r="B793" s="12">
        <v>790</v>
      </c>
      <c r="C793" s="13" t="s">
        <v>319</v>
      </c>
      <c r="D793" s="118">
        <v>38236</v>
      </c>
      <c r="E793" s="14">
        <v>3</v>
      </c>
    </row>
    <row r="794" spans="2:5" x14ac:dyDescent="0.25">
      <c r="B794" s="12">
        <v>791</v>
      </c>
      <c r="C794" s="13" t="s">
        <v>326</v>
      </c>
      <c r="D794" s="118">
        <v>38032</v>
      </c>
      <c r="E794" s="14">
        <v>2</v>
      </c>
    </row>
    <row r="795" spans="2:5" x14ac:dyDescent="0.25">
      <c r="B795" s="12">
        <v>792</v>
      </c>
      <c r="C795" s="13" t="s">
        <v>322</v>
      </c>
      <c r="D795" s="118">
        <v>38044</v>
      </c>
      <c r="E795" s="14">
        <v>5</v>
      </c>
    </row>
    <row r="796" spans="2:5" x14ac:dyDescent="0.25">
      <c r="B796" s="12">
        <v>793</v>
      </c>
      <c r="C796" s="13" t="s">
        <v>322</v>
      </c>
      <c r="D796" s="118">
        <v>38080</v>
      </c>
      <c r="E796" s="14">
        <v>5</v>
      </c>
    </row>
    <row r="797" spans="2:5" x14ac:dyDescent="0.25">
      <c r="B797" s="12">
        <v>794</v>
      </c>
      <c r="C797" s="13" t="s">
        <v>320</v>
      </c>
      <c r="D797" s="118">
        <v>38500</v>
      </c>
      <c r="E797" s="14">
        <v>5</v>
      </c>
    </row>
    <row r="798" spans="2:5" x14ac:dyDescent="0.25">
      <c r="B798" s="12">
        <v>795</v>
      </c>
      <c r="C798" s="13" t="s">
        <v>323</v>
      </c>
      <c r="D798" s="118">
        <v>38224</v>
      </c>
      <c r="E798" s="14">
        <v>4</v>
      </c>
    </row>
    <row r="799" spans="2:5" x14ac:dyDescent="0.25">
      <c r="B799" s="12">
        <v>796</v>
      </c>
      <c r="C799" s="13" t="s">
        <v>319</v>
      </c>
      <c r="D799" s="118">
        <v>38368</v>
      </c>
      <c r="E799" s="14">
        <v>4</v>
      </c>
    </row>
    <row r="800" spans="2:5" x14ac:dyDescent="0.25">
      <c r="B800" s="12">
        <v>797</v>
      </c>
      <c r="C800" s="13" t="s">
        <v>324</v>
      </c>
      <c r="D800" s="118">
        <v>38248</v>
      </c>
      <c r="E800" s="14">
        <v>4</v>
      </c>
    </row>
    <row r="801" spans="2:5" x14ac:dyDescent="0.25">
      <c r="B801" s="12">
        <v>798</v>
      </c>
      <c r="C801" s="13" t="s">
        <v>324</v>
      </c>
      <c r="D801" s="118">
        <v>38332</v>
      </c>
      <c r="E801" s="14">
        <v>3</v>
      </c>
    </row>
    <row r="802" spans="2:5" x14ac:dyDescent="0.25">
      <c r="B802" s="12">
        <v>799</v>
      </c>
      <c r="C802" s="13" t="s">
        <v>322</v>
      </c>
      <c r="D802" s="118">
        <v>38440</v>
      </c>
      <c r="E802" s="14">
        <v>5</v>
      </c>
    </row>
    <row r="803" spans="2:5" x14ac:dyDescent="0.25">
      <c r="B803" s="12">
        <v>800</v>
      </c>
      <c r="C803" s="13" t="s">
        <v>325</v>
      </c>
      <c r="D803" s="118">
        <v>37996</v>
      </c>
      <c r="E803" s="14">
        <v>4</v>
      </c>
    </row>
    <row r="804" spans="2:5" x14ac:dyDescent="0.25">
      <c r="B804" s="12">
        <v>801</v>
      </c>
      <c r="C804" s="13" t="s">
        <v>323</v>
      </c>
      <c r="D804" s="118">
        <v>38152</v>
      </c>
      <c r="E804" s="14">
        <v>5</v>
      </c>
    </row>
    <row r="805" spans="2:5" x14ac:dyDescent="0.25">
      <c r="B805" s="12">
        <v>802</v>
      </c>
      <c r="C805" s="13" t="s">
        <v>326</v>
      </c>
      <c r="D805" s="118">
        <v>38104</v>
      </c>
      <c r="E805" s="14">
        <v>4</v>
      </c>
    </row>
    <row r="806" spans="2:5" x14ac:dyDescent="0.25">
      <c r="B806" s="12">
        <v>803</v>
      </c>
      <c r="C806" s="13" t="s">
        <v>325</v>
      </c>
      <c r="D806" s="118">
        <v>38452</v>
      </c>
      <c r="E806" s="14">
        <v>4</v>
      </c>
    </row>
    <row r="807" spans="2:5" x14ac:dyDescent="0.25">
      <c r="B807" s="12">
        <v>804</v>
      </c>
      <c r="C807" s="13" t="s">
        <v>326</v>
      </c>
      <c r="D807" s="118">
        <v>38368</v>
      </c>
      <c r="E807" s="14">
        <v>3</v>
      </c>
    </row>
    <row r="808" spans="2:5" x14ac:dyDescent="0.25">
      <c r="B808" s="12">
        <v>805</v>
      </c>
      <c r="C808" s="13" t="s">
        <v>321</v>
      </c>
      <c r="D808" s="118">
        <v>38500</v>
      </c>
      <c r="E808" s="14">
        <v>3</v>
      </c>
    </row>
    <row r="809" spans="2:5" x14ac:dyDescent="0.25">
      <c r="B809" s="12">
        <v>806</v>
      </c>
      <c r="C809" s="13" t="s">
        <v>324</v>
      </c>
      <c r="D809" s="118">
        <v>38320</v>
      </c>
      <c r="E809" s="14">
        <v>3</v>
      </c>
    </row>
    <row r="810" spans="2:5" x14ac:dyDescent="0.25">
      <c r="B810" s="12">
        <v>807</v>
      </c>
      <c r="C810" s="13" t="s">
        <v>326</v>
      </c>
      <c r="D810" s="118">
        <v>37996</v>
      </c>
      <c r="E810" s="14">
        <v>5</v>
      </c>
    </row>
    <row r="811" spans="2:5" x14ac:dyDescent="0.25">
      <c r="B811" s="12">
        <v>808</v>
      </c>
      <c r="C811" s="13" t="s">
        <v>320</v>
      </c>
      <c r="D811" s="118">
        <v>38356</v>
      </c>
      <c r="E811" s="14">
        <v>5</v>
      </c>
    </row>
    <row r="812" spans="2:5" x14ac:dyDescent="0.25">
      <c r="B812" s="12">
        <v>809</v>
      </c>
      <c r="C812" s="13" t="s">
        <v>321</v>
      </c>
      <c r="D812" s="118">
        <v>38104</v>
      </c>
      <c r="E812" s="14">
        <v>2</v>
      </c>
    </row>
    <row r="813" spans="2:5" x14ac:dyDescent="0.25">
      <c r="B813" s="12">
        <v>810</v>
      </c>
      <c r="C813" s="13" t="s">
        <v>320</v>
      </c>
      <c r="D813" s="118">
        <v>38284</v>
      </c>
      <c r="E813" s="14">
        <v>5</v>
      </c>
    </row>
    <row r="814" spans="2:5" x14ac:dyDescent="0.25">
      <c r="B814" s="12">
        <v>811</v>
      </c>
      <c r="C814" s="13" t="s">
        <v>320</v>
      </c>
      <c r="D814" s="118">
        <v>38488</v>
      </c>
      <c r="E814" s="14">
        <v>2</v>
      </c>
    </row>
    <row r="815" spans="2:5" x14ac:dyDescent="0.25">
      <c r="B815" s="12">
        <v>812</v>
      </c>
      <c r="C815" s="13" t="s">
        <v>326</v>
      </c>
      <c r="D815" s="118">
        <v>38452</v>
      </c>
      <c r="E815" s="14">
        <v>2</v>
      </c>
    </row>
    <row r="816" spans="2:5" x14ac:dyDescent="0.25">
      <c r="B816" s="12">
        <v>813</v>
      </c>
      <c r="C816" s="13" t="s">
        <v>324</v>
      </c>
      <c r="D816" s="118">
        <v>38344</v>
      </c>
      <c r="E816" s="14">
        <v>4</v>
      </c>
    </row>
    <row r="817" spans="2:5" x14ac:dyDescent="0.25">
      <c r="B817" s="12">
        <v>814</v>
      </c>
      <c r="C817" s="13" t="s">
        <v>319</v>
      </c>
      <c r="D817" s="118">
        <v>38032</v>
      </c>
      <c r="E817" s="14">
        <v>5</v>
      </c>
    </row>
    <row r="818" spans="2:5" x14ac:dyDescent="0.25">
      <c r="B818" s="12">
        <v>815</v>
      </c>
      <c r="C818" s="13" t="s">
        <v>322</v>
      </c>
      <c r="D818" s="118">
        <v>38008</v>
      </c>
      <c r="E818" s="14">
        <v>5</v>
      </c>
    </row>
    <row r="819" spans="2:5" x14ac:dyDescent="0.25">
      <c r="B819" s="12">
        <v>816</v>
      </c>
      <c r="C819" s="13" t="s">
        <v>321</v>
      </c>
      <c r="D819" s="118">
        <v>38320</v>
      </c>
      <c r="E819" s="14">
        <v>4</v>
      </c>
    </row>
    <row r="820" spans="2:5" x14ac:dyDescent="0.25">
      <c r="B820" s="12">
        <v>817</v>
      </c>
      <c r="C820" s="13" t="s">
        <v>325</v>
      </c>
      <c r="D820" s="118">
        <v>38560</v>
      </c>
      <c r="E820" s="14">
        <v>2</v>
      </c>
    </row>
    <row r="821" spans="2:5" x14ac:dyDescent="0.25">
      <c r="B821" s="12">
        <v>818</v>
      </c>
      <c r="C821" s="13" t="s">
        <v>324</v>
      </c>
      <c r="D821" s="118">
        <v>38260</v>
      </c>
      <c r="E821" s="14">
        <v>2</v>
      </c>
    </row>
    <row r="822" spans="2:5" x14ac:dyDescent="0.25">
      <c r="B822" s="12">
        <v>819</v>
      </c>
      <c r="C822" s="13" t="s">
        <v>324</v>
      </c>
      <c r="D822" s="118">
        <v>38344</v>
      </c>
      <c r="E822" s="14">
        <v>4</v>
      </c>
    </row>
    <row r="823" spans="2:5" x14ac:dyDescent="0.25">
      <c r="B823" s="12">
        <v>820</v>
      </c>
      <c r="C823" s="13" t="s">
        <v>323</v>
      </c>
      <c r="D823" s="118">
        <v>38560</v>
      </c>
      <c r="E823" s="14">
        <v>2</v>
      </c>
    </row>
    <row r="824" spans="2:5" x14ac:dyDescent="0.25">
      <c r="B824" s="12">
        <v>821</v>
      </c>
      <c r="C824" s="13" t="s">
        <v>326</v>
      </c>
      <c r="D824" s="118">
        <v>38572</v>
      </c>
      <c r="E824" s="14">
        <v>4</v>
      </c>
    </row>
    <row r="825" spans="2:5" x14ac:dyDescent="0.25">
      <c r="B825" s="12">
        <v>822</v>
      </c>
      <c r="C825" s="13" t="s">
        <v>320</v>
      </c>
      <c r="D825" s="118">
        <v>38272</v>
      </c>
      <c r="E825" s="14">
        <v>4</v>
      </c>
    </row>
    <row r="826" spans="2:5" x14ac:dyDescent="0.25">
      <c r="B826" s="12">
        <v>823</v>
      </c>
      <c r="C826" s="13" t="s">
        <v>320</v>
      </c>
      <c r="D826" s="118">
        <v>38020</v>
      </c>
      <c r="E826" s="14">
        <v>3</v>
      </c>
    </row>
    <row r="827" spans="2:5" x14ac:dyDescent="0.25">
      <c r="B827" s="12">
        <v>824</v>
      </c>
      <c r="C827" s="13" t="s">
        <v>325</v>
      </c>
      <c r="D827" s="118">
        <v>38008</v>
      </c>
      <c r="E827" s="14">
        <v>2</v>
      </c>
    </row>
    <row r="828" spans="2:5" x14ac:dyDescent="0.25">
      <c r="B828" s="12">
        <v>825</v>
      </c>
      <c r="C828" s="13" t="s">
        <v>326</v>
      </c>
      <c r="D828" s="118">
        <v>38140</v>
      </c>
      <c r="E828" s="14">
        <v>3</v>
      </c>
    </row>
    <row r="829" spans="2:5" x14ac:dyDescent="0.25">
      <c r="B829" s="12">
        <v>826</v>
      </c>
      <c r="C829" s="13" t="s">
        <v>321</v>
      </c>
      <c r="D829" s="118">
        <v>38548</v>
      </c>
      <c r="E829" s="14">
        <v>5</v>
      </c>
    </row>
    <row r="830" spans="2:5" x14ac:dyDescent="0.25">
      <c r="B830" s="12">
        <v>827</v>
      </c>
      <c r="C830" s="13" t="s">
        <v>326</v>
      </c>
      <c r="D830" s="118">
        <v>38044</v>
      </c>
      <c r="E830" s="14">
        <v>3</v>
      </c>
    </row>
    <row r="831" spans="2:5" x14ac:dyDescent="0.25">
      <c r="B831" s="12">
        <v>828</v>
      </c>
      <c r="C831" s="13" t="s">
        <v>325</v>
      </c>
      <c r="D831" s="118">
        <v>38404</v>
      </c>
      <c r="E831" s="14">
        <v>4</v>
      </c>
    </row>
    <row r="832" spans="2:5" x14ac:dyDescent="0.25">
      <c r="B832" s="12">
        <v>829</v>
      </c>
      <c r="C832" s="13" t="s">
        <v>321</v>
      </c>
      <c r="D832" s="118">
        <v>38560</v>
      </c>
      <c r="E832" s="14">
        <v>4</v>
      </c>
    </row>
    <row r="833" spans="2:5" x14ac:dyDescent="0.25">
      <c r="B833" s="12">
        <v>830</v>
      </c>
      <c r="C833" s="13" t="s">
        <v>322</v>
      </c>
      <c r="D833" s="118">
        <v>38140</v>
      </c>
      <c r="E833" s="14">
        <v>4</v>
      </c>
    </row>
    <row r="834" spans="2:5" x14ac:dyDescent="0.25">
      <c r="B834" s="12">
        <v>831</v>
      </c>
      <c r="C834" s="13" t="s">
        <v>322</v>
      </c>
      <c r="D834" s="118">
        <v>38260</v>
      </c>
      <c r="E834" s="14">
        <v>2</v>
      </c>
    </row>
    <row r="835" spans="2:5" x14ac:dyDescent="0.25">
      <c r="B835" s="12">
        <v>832</v>
      </c>
      <c r="C835" s="13" t="s">
        <v>324</v>
      </c>
      <c r="D835" s="118">
        <v>38152</v>
      </c>
      <c r="E835" s="14">
        <v>4</v>
      </c>
    </row>
    <row r="836" spans="2:5" x14ac:dyDescent="0.25">
      <c r="B836" s="12">
        <v>833</v>
      </c>
      <c r="C836" s="13" t="s">
        <v>325</v>
      </c>
      <c r="D836" s="118">
        <v>38128</v>
      </c>
      <c r="E836" s="14">
        <v>5</v>
      </c>
    </row>
    <row r="837" spans="2:5" x14ac:dyDescent="0.25">
      <c r="B837" s="12">
        <v>834</v>
      </c>
      <c r="C837" s="13" t="s">
        <v>321</v>
      </c>
      <c r="D837" s="118">
        <v>38056</v>
      </c>
      <c r="E837" s="14">
        <v>2</v>
      </c>
    </row>
    <row r="838" spans="2:5" x14ac:dyDescent="0.25">
      <c r="B838" s="12">
        <v>835</v>
      </c>
      <c r="C838" s="13" t="s">
        <v>323</v>
      </c>
      <c r="D838" s="118">
        <v>38476</v>
      </c>
      <c r="E838" s="14">
        <v>4</v>
      </c>
    </row>
    <row r="839" spans="2:5" x14ac:dyDescent="0.25">
      <c r="B839" s="12">
        <v>836</v>
      </c>
      <c r="C839" s="13" t="s">
        <v>323</v>
      </c>
      <c r="D839" s="118">
        <v>38524</v>
      </c>
      <c r="E839" s="14">
        <v>3</v>
      </c>
    </row>
    <row r="840" spans="2:5" x14ac:dyDescent="0.25">
      <c r="B840" s="12">
        <v>837</v>
      </c>
      <c r="C840" s="13" t="s">
        <v>324</v>
      </c>
      <c r="D840" s="118">
        <v>38200</v>
      </c>
      <c r="E840" s="14">
        <v>5</v>
      </c>
    </row>
    <row r="841" spans="2:5" x14ac:dyDescent="0.25">
      <c r="B841" s="12">
        <v>838</v>
      </c>
      <c r="C841" s="13" t="s">
        <v>322</v>
      </c>
      <c r="D841" s="118">
        <v>38212</v>
      </c>
      <c r="E841" s="14">
        <v>4</v>
      </c>
    </row>
    <row r="842" spans="2:5" x14ac:dyDescent="0.25">
      <c r="B842" s="12">
        <v>839</v>
      </c>
      <c r="C842" s="13" t="s">
        <v>319</v>
      </c>
      <c r="D842" s="118">
        <v>37996</v>
      </c>
      <c r="E842" s="14">
        <v>2</v>
      </c>
    </row>
    <row r="843" spans="2:5" x14ac:dyDescent="0.25">
      <c r="B843" s="12">
        <v>840</v>
      </c>
      <c r="C843" s="13" t="s">
        <v>322</v>
      </c>
      <c r="D843" s="118">
        <v>38284</v>
      </c>
      <c r="E843" s="14">
        <v>5</v>
      </c>
    </row>
    <row r="844" spans="2:5" x14ac:dyDescent="0.25">
      <c r="B844" s="12">
        <v>841</v>
      </c>
      <c r="C844" s="13" t="s">
        <v>322</v>
      </c>
      <c r="D844" s="118">
        <v>38188</v>
      </c>
      <c r="E844" s="14">
        <v>5</v>
      </c>
    </row>
    <row r="845" spans="2:5" x14ac:dyDescent="0.25">
      <c r="B845" s="12">
        <v>842</v>
      </c>
      <c r="C845" s="13" t="s">
        <v>323</v>
      </c>
      <c r="D845" s="118">
        <v>38176</v>
      </c>
      <c r="E845" s="14">
        <v>2</v>
      </c>
    </row>
    <row r="846" spans="2:5" x14ac:dyDescent="0.25">
      <c r="B846" s="12">
        <v>843</v>
      </c>
      <c r="C846" s="13" t="s">
        <v>323</v>
      </c>
      <c r="D846" s="118">
        <v>38188</v>
      </c>
      <c r="E846" s="14">
        <v>2</v>
      </c>
    </row>
    <row r="847" spans="2:5" x14ac:dyDescent="0.25">
      <c r="B847" s="12">
        <v>844</v>
      </c>
      <c r="C847" s="13" t="s">
        <v>324</v>
      </c>
      <c r="D847" s="118">
        <v>38296</v>
      </c>
      <c r="E847" s="14">
        <v>4</v>
      </c>
    </row>
    <row r="848" spans="2:5" x14ac:dyDescent="0.25">
      <c r="B848" s="12">
        <v>845</v>
      </c>
      <c r="C848" s="13" t="s">
        <v>321</v>
      </c>
      <c r="D848" s="118">
        <v>38296</v>
      </c>
      <c r="E848" s="14">
        <v>5</v>
      </c>
    </row>
    <row r="849" spans="2:5" x14ac:dyDescent="0.25">
      <c r="B849" s="12">
        <v>846</v>
      </c>
      <c r="C849" s="13" t="s">
        <v>321</v>
      </c>
      <c r="D849" s="118">
        <v>38116</v>
      </c>
      <c r="E849" s="14">
        <v>2</v>
      </c>
    </row>
    <row r="850" spans="2:5" x14ac:dyDescent="0.25">
      <c r="B850" s="12">
        <v>847</v>
      </c>
      <c r="C850" s="13" t="s">
        <v>322</v>
      </c>
      <c r="D850" s="118">
        <v>38536</v>
      </c>
      <c r="E850" s="14">
        <v>5</v>
      </c>
    </row>
    <row r="851" spans="2:5" x14ac:dyDescent="0.25">
      <c r="B851" s="12">
        <v>848</v>
      </c>
      <c r="C851" s="13" t="s">
        <v>324</v>
      </c>
      <c r="D851" s="118">
        <v>38260</v>
      </c>
      <c r="E851" s="14">
        <v>2</v>
      </c>
    </row>
    <row r="852" spans="2:5" x14ac:dyDescent="0.25">
      <c r="B852" s="12">
        <v>849</v>
      </c>
      <c r="C852" s="13" t="s">
        <v>325</v>
      </c>
      <c r="D852" s="118">
        <v>37996</v>
      </c>
      <c r="E852" s="14">
        <v>2</v>
      </c>
    </row>
    <row r="853" spans="2:5" x14ac:dyDescent="0.25">
      <c r="B853" s="12">
        <v>850</v>
      </c>
      <c r="C853" s="13" t="s">
        <v>326</v>
      </c>
      <c r="D853" s="118">
        <v>38500</v>
      </c>
      <c r="E853" s="14">
        <v>4</v>
      </c>
    </row>
    <row r="854" spans="2:5" x14ac:dyDescent="0.25">
      <c r="B854" s="12">
        <v>851</v>
      </c>
      <c r="C854" s="13" t="s">
        <v>322</v>
      </c>
      <c r="D854" s="118">
        <v>38116</v>
      </c>
      <c r="E854" s="14">
        <v>4</v>
      </c>
    </row>
    <row r="855" spans="2:5" x14ac:dyDescent="0.25">
      <c r="B855" s="12">
        <v>852</v>
      </c>
      <c r="C855" s="13" t="s">
        <v>325</v>
      </c>
      <c r="D855" s="118">
        <v>38452</v>
      </c>
      <c r="E855" s="14">
        <v>4</v>
      </c>
    </row>
    <row r="856" spans="2:5" x14ac:dyDescent="0.25">
      <c r="B856" s="12">
        <v>853</v>
      </c>
      <c r="C856" s="13" t="s">
        <v>323</v>
      </c>
      <c r="D856" s="118">
        <v>38032</v>
      </c>
      <c r="E856" s="14">
        <v>3</v>
      </c>
    </row>
    <row r="857" spans="2:5" x14ac:dyDescent="0.25">
      <c r="B857" s="12">
        <v>854</v>
      </c>
      <c r="C857" s="13" t="s">
        <v>322</v>
      </c>
      <c r="D857" s="118">
        <v>38584</v>
      </c>
      <c r="E857" s="14">
        <v>2</v>
      </c>
    </row>
    <row r="858" spans="2:5" x14ac:dyDescent="0.25">
      <c r="B858" s="12">
        <v>855</v>
      </c>
      <c r="C858" s="13" t="s">
        <v>319</v>
      </c>
      <c r="D858" s="118">
        <v>38116</v>
      </c>
      <c r="E858" s="14">
        <v>5</v>
      </c>
    </row>
    <row r="859" spans="2:5" x14ac:dyDescent="0.25">
      <c r="B859" s="12">
        <v>856</v>
      </c>
      <c r="C859" s="13" t="s">
        <v>319</v>
      </c>
      <c r="D859" s="118">
        <v>38008</v>
      </c>
      <c r="E859" s="14">
        <v>2</v>
      </c>
    </row>
    <row r="860" spans="2:5" x14ac:dyDescent="0.25">
      <c r="B860" s="12">
        <v>857</v>
      </c>
      <c r="C860" s="13" t="s">
        <v>326</v>
      </c>
      <c r="D860" s="118">
        <v>38560</v>
      </c>
      <c r="E860" s="14">
        <v>5</v>
      </c>
    </row>
    <row r="861" spans="2:5" x14ac:dyDescent="0.25">
      <c r="B861" s="12">
        <v>858</v>
      </c>
      <c r="C861" s="13" t="s">
        <v>326</v>
      </c>
      <c r="D861" s="118">
        <v>38380</v>
      </c>
      <c r="E861" s="14">
        <v>3</v>
      </c>
    </row>
    <row r="862" spans="2:5" x14ac:dyDescent="0.25">
      <c r="B862" s="12">
        <v>859</v>
      </c>
      <c r="C862" s="13" t="s">
        <v>322</v>
      </c>
      <c r="D862" s="118">
        <v>38260</v>
      </c>
      <c r="E862" s="14">
        <v>2</v>
      </c>
    </row>
    <row r="863" spans="2:5" x14ac:dyDescent="0.25">
      <c r="B863" s="12">
        <v>860</v>
      </c>
      <c r="C863" s="13" t="s">
        <v>321</v>
      </c>
      <c r="D863" s="118">
        <v>38584</v>
      </c>
      <c r="E863" s="14">
        <v>4</v>
      </c>
    </row>
    <row r="864" spans="2:5" x14ac:dyDescent="0.25">
      <c r="B864" s="12">
        <v>861</v>
      </c>
      <c r="C864" s="13" t="s">
        <v>324</v>
      </c>
      <c r="D864" s="118">
        <v>38152</v>
      </c>
      <c r="E864" s="14">
        <v>3</v>
      </c>
    </row>
    <row r="865" spans="2:5" x14ac:dyDescent="0.25">
      <c r="B865" s="12">
        <v>862</v>
      </c>
      <c r="C865" s="13" t="s">
        <v>321</v>
      </c>
      <c r="D865" s="118">
        <v>38440</v>
      </c>
      <c r="E865" s="14">
        <v>3</v>
      </c>
    </row>
    <row r="866" spans="2:5" x14ac:dyDescent="0.25">
      <c r="B866" s="12">
        <v>863</v>
      </c>
      <c r="C866" s="13" t="s">
        <v>319</v>
      </c>
      <c r="D866" s="118">
        <v>38200</v>
      </c>
      <c r="E866" s="14">
        <v>5</v>
      </c>
    </row>
    <row r="867" spans="2:5" x14ac:dyDescent="0.25">
      <c r="B867" s="12">
        <v>864</v>
      </c>
      <c r="C867" s="13" t="s">
        <v>326</v>
      </c>
      <c r="D867" s="118">
        <v>38416</v>
      </c>
      <c r="E867" s="14">
        <v>3</v>
      </c>
    </row>
    <row r="868" spans="2:5" x14ac:dyDescent="0.25">
      <c r="B868" s="12">
        <v>865</v>
      </c>
      <c r="C868" s="13" t="s">
        <v>321</v>
      </c>
      <c r="D868" s="118">
        <v>38488</v>
      </c>
      <c r="E868" s="14">
        <v>4</v>
      </c>
    </row>
    <row r="869" spans="2:5" x14ac:dyDescent="0.25">
      <c r="B869" s="12">
        <v>866</v>
      </c>
      <c r="C869" s="13" t="s">
        <v>323</v>
      </c>
      <c r="D869" s="118">
        <v>38140</v>
      </c>
      <c r="E869" s="14">
        <v>4</v>
      </c>
    </row>
    <row r="870" spans="2:5" x14ac:dyDescent="0.25">
      <c r="B870" s="12">
        <v>867</v>
      </c>
      <c r="C870" s="13" t="s">
        <v>322</v>
      </c>
      <c r="D870" s="118">
        <v>38524</v>
      </c>
      <c r="E870" s="14">
        <v>5</v>
      </c>
    </row>
    <row r="871" spans="2:5" x14ac:dyDescent="0.25">
      <c r="B871" s="12">
        <v>868</v>
      </c>
      <c r="C871" s="13" t="s">
        <v>323</v>
      </c>
      <c r="D871" s="118">
        <v>38296</v>
      </c>
      <c r="E871" s="14">
        <v>2</v>
      </c>
    </row>
    <row r="872" spans="2:5" x14ac:dyDescent="0.25">
      <c r="B872" s="12">
        <v>869</v>
      </c>
      <c r="C872" s="13" t="s">
        <v>320</v>
      </c>
      <c r="D872" s="118">
        <v>38068</v>
      </c>
      <c r="E872" s="14">
        <v>2</v>
      </c>
    </row>
    <row r="873" spans="2:5" x14ac:dyDescent="0.25">
      <c r="B873" s="12">
        <v>870</v>
      </c>
      <c r="C873" s="13" t="s">
        <v>323</v>
      </c>
      <c r="D873" s="118">
        <v>38104</v>
      </c>
      <c r="E873" s="14">
        <v>5</v>
      </c>
    </row>
    <row r="874" spans="2:5" x14ac:dyDescent="0.25">
      <c r="B874" s="12">
        <v>871</v>
      </c>
      <c r="C874" s="13" t="s">
        <v>323</v>
      </c>
      <c r="D874" s="118">
        <v>38068</v>
      </c>
      <c r="E874" s="14">
        <v>2</v>
      </c>
    </row>
    <row r="875" spans="2:5" x14ac:dyDescent="0.25">
      <c r="B875" s="12">
        <v>872</v>
      </c>
      <c r="C875" s="13" t="s">
        <v>324</v>
      </c>
      <c r="D875" s="118">
        <v>38284</v>
      </c>
      <c r="E875" s="14">
        <v>3</v>
      </c>
    </row>
    <row r="876" spans="2:5" x14ac:dyDescent="0.25">
      <c r="B876" s="12">
        <v>873</v>
      </c>
      <c r="C876" s="13" t="s">
        <v>322</v>
      </c>
      <c r="D876" s="118">
        <v>38392</v>
      </c>
      <c r="E876" s="14">
        <v>5</v>
      </c>
    </row>
    <row r="877" spans="2:5" x14ac:dyDescent="0.25">
      <c r="B877" s="12">
        <v>874</v>
      </c>
      <c r="C877" s="13" t="s">
        <v>324</v>
      </c>
      <c r="D877" s="118">
        <v>38140</v>
      </c>
      <c r="E877" s="14">
        <v>3</v>
      </c>
    </row>
    <row r="878" spans="2:5" x14ac:dyDescent="0.25">
      <c r="B878" s="12">
        <v>875</v>
      </c>
      <c r="C878" s="13" t="s">
        <v>322</v>
      </c>
      <c r="D878" s="118">
        <v>38176</v>
      </c>
      <c r="E878" s="14">
        <v>3</v>
      </c>
    </row>
    <row r="879" spans="2:5" x14ac:dyDescent="0.25">
      <c r="B879" s="12">
        <v>876</v>
      </c>
      <c r="C879" s="13" t="s">
        <v>325</v>
      </c>
      <c r="D879" s="118">
        <v>38092</v>
      </c>
      <c r="E879" s="14">
        <v>3</v>
      </c>
    </row>
    <row r="880" spans="2:5" x14ac:dyDescent="0.25">
      <c r="B880" s="12">
        <v>877</v>
      </c>
      <c r="C880" s="13" t="s">
        <v>320</v>
      </c>
      <c r="D880" s="118">
        <v>38080</v>
      </c>
      <c r="E880" s="14">
        <v>2</v>
      </c>
    </row>
    <row r="881" spans="2:5" x14ac:dyDescent="0.25">
      <c r="B881" s="12">
        <v>878</v>
      </c>
      <c r="C881" s="13" t="s">
        <v>321</v>
      </c>
      <c r="D881" s="118">
        <v>38152</v>
      </c>
      <c r="E881" s="14">
        <v>3</v>
      </c>
    </row>
    <row r="882" spans="2:5" x14ac:dyDescent="0.25">
      <c r="B882" s="12">
        <v>879</v>
      </c>
      <c r="C882" s="13" t="s">
        <v>323</v>
      </c>
      <c r="D882" s="118">
        <v>38416</v>
      </c>
      <c r="E882" s="14">
        <v>4</v>
      </c>
    </row>
    <row r="883" spans="2:5" x14ac:dyDescent="0.25">
      <c r="B883" s="12">
        <v>880</v>
      </c>
      <c r="C883" s="13" t="s">
        <v>320</v>
      </c>
      <c r="D883" s="118">
        <v>38380</v>
      </c>
      <c r="E883" s="14">
        <v>3</v>
      </c>
    </row>
    <row r="884" spans="2:5" x14ac:dyDescent="0.25">
      <c r="B884" s="12">
        <v>881</v>
      </c>
      <c r="C884" s="13" t="s">
        <v>321</v>
      </c>
      <c r="D884" s="118">
        <v>38224</v>
      </c>
      <c r="E884" s="14">
        <v>3</v>
      </c>
    </row>
    <row r="885" spans="2:5" x14ac:dyDescent="0.25">
      <c r="B885" s="12">
        <v>882</v>
      </c>
      <c r="C885" s="13" t="s">
        <v>319</v>
      </c>
      <c r="D885" s="118">
        <v>38584</v>
      </c>
      <c r="E885" s="14">
        <v>5</v>
      </c>
    </row>
    <row r="886" spans="2:5" x14ac:dyDescent="0.25">
      <c r="B886" s="12">
        <v>883</v>
      </c>
      <c r="C886" s="13" t="s">
        <v>320</v>
      </c>
      <c r="D886" s="118">
        <v>38200</v>
      </c>
      <c r="E886" s="14">
        <v>5</v>
      </c>
    </row>
    <row r="887" spans="2:5" x14ac:dyDescent="0.25">
      <c r="B887" s="12">
        <v>884</v>
      </c>
      <c r="C887" s="13" t="s">
        <v>322</v>
      </c>
      <c r="D887" s="118">
        <v>38164</v>
      </c>
      <c r="E887" s="14">
        <v>3</v>
      </c>
    </row>
    <row r="888" spans="2:5" x14ac:dyDescent="0.25">
      <c r="B888" s="12">
        <v>885</v>
      </c>
      <c r="C888" s="13" t="s">
        <v>324</v>
      </c>
      <c r="D888" s="118">
        <v>38464</v>
      </c>
      <c r="E888" s="14">
        <v>3</v>
      </c>
    </row>
    <row r="889" spans="2:5" x14ac:dyDescent="0.25">
      <c r="B889" s="12">
        <v>886</v>
      </c>
      <c r="C889" s="13" t="s">
        <v>323</v>
      </c>
      <c r="D889" s="118">
        <v>38404</v>
      </c>
      <c r="E889" s="14">
        <v>4</v>
      </c>
    </row>
    <row r="890" spans="2:5" x14ac:dyDescent="0.25">
      <c r="B890" s="12">
        <v>887</v>
      </c>
      <c r="C890" s="13" t="s">
        <v>319</v>
      </c>
      <c r="D890" s="118">
        <v>38296</v>
      </c>
      <c r="E890" s="14">
        <v>2</v>
      </c>
    </row>
    <row r="891" spans="2:5" x14ac:dyDescent="0.25">
      <c r="B891" s="12">
        <v>888</v>
      </c>
      <c r="C891" s="13" t="s">
        <v>326</v>
      </c>
      <c r="D891" s="118">
        <v>38092</v>
      </c>
      <c r="E891" s="14">
        <v>3</v>
      </c>
    </row>
    <row r="892" spans="2:5" x14ac:dyDescent="0.25">
      <c r="B892" s="12">
        <v>889</v>
      </c>
      <c r="C892" s="13" t="s">
        <v>321</v>
      </c>
      <c r="D892" s="118">
        <v>38260</v>
      </c>
      <c r="E892" s="14">
        <v>2</v>
      </c>
    </row>
    <row r="893" spans="2:5" x14ac:dyDescent="0.25">
      <c r="B893" s="12">
        <v>890</v>
      </c>
      <c r="C893" s="13" t="s">
        <v>319</v>
      </c>
      <c r="D893" s="118">
        <v>38260</v>
      </c>
      <c r="E893" s="14">
        <v>4</v>
      </c>
    </row>
    <row r="894" spans="2:5" x14ac:dyDescent="0.25">
      <c r="B894" s="12">
        <v>891</v>
      </c>
      <c r="C894" s="13" t="s">
        <v>320</v>
      </c>
      <c r="D894" s="118">
        <v>38344</v>
      </c>
      <c r="E894" s="14">
        <v>5</v>
      </c>
    </row>
    <row r="895" spans="2:5" x14ac:dyDescent="0.25">
      <c r="B895" s="12">
        <v>892</v>
      </c>
      <c r="C895" s="13" t="s">
        <v>324</v>
      </c>
      <c r="D895" s="118">
        <v>38188</v>
      </c>
      <c r="E895" s="14">
        <v>4</v>
      </c>
    </row>
    <row r="896" spans="2:5" x14ac:dyDescent="0.25">
      <c r="B896" s="12">
        <v>893</v>
      </c>
      <c r="C896" s="13" t="s">
        <v>320</v>
      </c>
      <c r="D896" s="118">
        <v>37996</v>
      </c>
      <c r="E896" s="14">
        <v>2</v>
      </c>
    </row>
    <row r="897" spans="2:5" x14ac:dyDescent="0.25">
      <c r="B897" s="12">
        <v>894</v>
      </c>
      <c r="C897" s="13" t="s">
        <v>325</v>
      </c>
      <c r="D897" s="118">
        <v>38272</v>
      </c>
      <c r="E897" s="14">
        <v>2</v>
      </c>
    </row>
    <row r="898" spans="2:5" x14ac:dyDescent="0.25">
      <c r="B898" s="12">
        <v>895</v>
      </c>
      <c r="C898" s="13" t="s">
        <v>325</v>
      </c>
      <c r="D898" s="118">
        <v>38392</v>
      </c>
      <c r="E898" s="14">
        <v>2</v>
      </c>
    </row>
    <row r="899" spans="2:5" x14ac:dyDescent="0.25">
      <c r="B899" s="12">
        <v>896</v>
      </c>
      <c r="C899" s="13" t="s">
        <v>322</v>
      </c>
      <c r="D899" s="118">
        <v>38188</v>
      </c>
      <c r="E899" s="14">
        <v>2</v>
      </c>
    </row>
    <row r="900" spans="2:5" x14ac:dyDescent="0.25">
      <c r="B900" s="12">
        <v>897</v>
      </c>
      <c r="C900" s="13" t="s">
        <v>325</v>
      </c>
      <c r="D900" s="118">
        <v>38200</v>
      </c>
      <c r="E900" s="14">
        <v>2</v>
      </c>
    </row>
    <row r="901" spans="2:5" x14ac:dyDescent="0.25">
      <c r="B901" s="12">
        <v>898</v>
      </c>
      <c r="C901" s="13" t="s">
        <v>321</v>
      </c>
      <c r="D901" s="118">
        <v>38476</v>
      </c>
      <c r="E901" s="14">
        <v>4</v>
      </c>
    </row>
    <row r="902" spans="2:5" x14ac:dyDescent="0.25">
      <c r="B902" s="12">
        <v>899</v>
      </c>
      <c r="C902" s="13" t="s">
        <v>324</v>
      </c>
      <c r="D902" s="118">
        <v>38584</v>
      </c>
      <c r="E902" s="14">
        <v>5</v>
      </c>
    </row>
    <row r="903" spans="2:5" x14ac:dyDescent="0.25">
      <c r="B903" s="12">
        <v>900</v>
      </c>
      <c r="C903" s="13" t="s">
        <v>324</v>
      </c>
      <c r="D903" s="118">
        <v>38248</v>
      </c>
      <c r="E903" s="14">
        <v>4</v>
      </c>
    </row>
    <row r="904" spans="2:5" x14ac:dyDescent="0.25">
      <c r="B904" s="12">
        <v>901</v>
      </c>
      <c r="C904" s="13" t="s">
        <v>321</v>
      </c>
      <c r="D904" s="118">
        <v>38248</v>
      </c>
      <c r="E904" s="14">
        <v>2</v>
      </c>
    </row>
    <row r="905" spans="2:5" x14ac:dyDescent="0.25">
      <c r="B905" s="12">
        <v>902</v>
      </c>
      <c r="C905" s="13" t="s">
        <v>323</v>
      </c>
      <c r="D905" s="118">
        <v>38068</v>
      </c>
      <c r="E905" s="14">
        <v>4</v>
      </c>
    </row>
    <row r="906" spans="2:5" x14ac:dyDescent="0.25">
      <c r="B906" s="12">
        <v>903</v>
      </c>
      <c r="C906" s="13" t="s">
        <v>323</v>
      </c>
      <c r="D906" s="118">
        <v>38320</v>
      </c>
      <c r="E906" s="14">
        <v>4</v>
      </c>
    </row>
    <row r="907" spans="2:5" x14ac:dyDescent="0.25">
      <c r="B907" s="12">
        <v>904</v>
      </c>
      <c r="C907" s="13" t="s">
        <v>325</v>
      </c>
      <c r="D907" s="118">
        <v>38392</v>
      </c>
      <c r="E907" s="14">
        <v>5</v>
      </c>
    </row>
    <row r="908" spans="2:5" x14ac:dyDescent="0.25">
      <c r="B908" s="12">
        <v>905</v>
      </c>
      <c r="C908" s="13" t="s">
        <v>326</v>
      </c>
      <c r="D908" s="118">
        <v>38068</v>
      </c>
      <c r="E908" s="14">
        <v>2</v>
      </c>
    </row>
    <row r="909" spans="2:5" x14ac:dyDescent="0.25">
      <c r="B909" s="12">
        <v>906</v>
      </c>
      <c r="C909" s="13" t="s">
        <v>320</v>
      </c>
      <c r="D909" s="118">
        <v>38164</v>
      </c>
      <c r="E909" s="14">
        <v>3</v>
      </c>
    </row>
    <row r="910" spans="2:5" x14ac:dyDescent="0.25">
      <c r="B910" s="12">
        <v>907</v>
      </c>
      <c r="C910" s="13" t="s">
        <v>324</v>
      </c>
      <c r="D910" s="118">
        <v>38500</v>
      </c>
      <c r="E910" s="14">
        <v>4</v>
      </c>
    </row>
    <row r="911" spans="2:5" x14ac:dyDescent="0.25">
      <c r="B911" s="12">
        <v>908</v>
      </c>
      <c r="C911" s="13" t="s">
        <v>326</v>
      </c>
      <c r="D911" s="118">
        <v>38164</v>
      </c>
      <c r="E911" s="14">
        <v>4</v>
      </c>
    </row>
    <row r="912" spans="2:5" x14ac:dyDescent="0.25">
      <c r="B912" s="12">
        <v>909</v>
      </c>
      <c r="C912" s="13" t="s">
        <v>323</v>
      </c>
      <c r="D912" s="118">
        <v>38284</v>
      </c>
      <c r="E912" s="14">
        <v>3</v>
      </c>
    </row>
    <row r="913" spans="2:5" x14ac:dyDescent="0.25">
      <c r="B913" s="12">
        <v>910</v>
      </c>
      <c r="C913" s="13" t="s">
        <v>322</v>
      </c>
      <c r="D913" s="118">
        <v>38428</v>
      </c>
      <c r="E913" s="14">
        <v>2</v>
      </c>
    </row>
    <row r="914" spans="2:5" x14ac:dyDescent="0.25">
      <c r="B914" s="12">
        <v>911</v>
      </c>
      <c r="C914" s="13" t="s">
        <v>323</v>
      </c>
      <c r="D914" s="118">
        <v>38140</v>
      </c>
      <c r="E914" s="14">
        <v>2</v>
      </c>
    </row>
    <row r="915" spans="2:5" x14ac:dyDescent="0.25">
      <c r="B915" s="12">
        <v>912</v>
      </c>
      <c r="C915" s="13" t="s">
        <v>326</v>
      </c>
      <c r="D915" s="118">
        <v>38380</v>
      </c>
      <c r="E915" s="14">
        <v>4</v>
      </c>
    </row>
    <row r="916" spans="2:5" x14ac:dyDescent="0.25">
      <c r="B916" s="12">
        <v>913</v>
      </c>
      <c r="C916" s="13" t="s">
        <v>319</v>
      </c>
      <c r="D916" s="118">
        <v>38020</v>
      </c>
      <c r="E916" s="14">
        <v>4</v>
      </c>
    </row>
    <row r="917" spans="2:5" x14ac:dyDescent="0.25">
      <c r="B917" s="12">
        <v>914</v>
      </c>
      <c r="C917" s="13" t="s">
        <v>326</v>
      </c>
      <c r="D917" s="118">
        <v>38044</v>
      </c>
      <c r="E917" s="14">
        <v>2</v>
      </c>
    </row>
    <row r="918" spans="2:5" x14ac:dyDescent="0.25">
      <c r="B918" s="12">
        <v>915</v>
      </c>
      <c r="C918" s="13" t="s">
        <v>320</v>
      </c>
      <c r="D918" s="118">
        <v>38572</v>
      </c>
      <c r="E918" s="14">
        <v>3</v>
      </c>
    </row>
    <row r="919" spans="2:5" x14ac:dyDescent="0.25">
      <c r="B919" s="12">
        <v>916</v>
      </c>
      <c r="C919" s="13" t="s">
        <v>324</v>
      </c>
      <c r="D919" s="118">
        <v>38308</v>
      </c>
      <c r="E919" s="14">
        <v>5</v>
      </c>
    </row>
    <row r="920" spans="2:5" x14ac:dyDescent="0.25">
      <c r="B920" s="12">
        <v>917</v>
      </c>
      <c r="C920" s="13" t="s">
        <v>322</v>
      </c>
      <c r="D920" s="118">
        <v>38308</v>
      </c>
      <c r="E920" s="14">
        <v>4</v>
      </c>
    </row>
    <row r="921" spans="2:5" x14ac:dyDescent="0.25">
      <c r="B921" s="12">
        <v>918</v>
      </c>
      <c r="C921" s="13" t="s">
        <v>320</v>
      </c>
      <c r="D921" s="118">
        <v>38188</v>
      </c>
      <c r="E921" s="14">
        <v>3</v>
      </c>
    </row>
    <row r="922" spans="2:5" x14ac:dyDescent="0.25">
      <c r="B922" s="12">
        <v>919</v>
      </c>
      <c r="C922" s="13" t="s">
        <v>323</v>
      </c>
      <c r="D922" s="118">
        <v>38416</v>
      </c>
      <c r="E922" s="14">
        <v>2</v>
      </c>
    </row>
    <row r="923" spans="2:5" x14ac:dyDescent="0.25">
      <c r="B923" s="12">
        <v>920</v>
      </c>
      <c r="C923" s="13" t="s">
        <v>324</v>
      </c>
      <c r="D923" s="118">
        <v>38080</v>
      </c>
      <c r="E923" s="14">
        <v>2</v>
      </c>
    </row>
    <row r="924" spans="2:5" x14ac:dyDescent="0.25">
      <c r="B924" s="12">
        <v>921</v>
      </c>
      <c r="C924" s="13" t="s">
        <v>323</v>
      </c>
      <c r="D924" s="118">
        <v>38344</v>
      </c>
      <c r="E924" s="14">
        <v>4</v>
      </c>
    </row>
    <row r="925" spans="2:5" x14ac:dyDescent="0.25">
      <c r="B925" s="12">
        <v>922</v>
      </c>
      <c r="C925" s="13" t="s">
        <v>326</v>
      </c>
      <c r="D925" s="118">
        <v>38188</v>
      </c>
      <c r="E925" s="14">
        <v>2</v>
      </c>
    </row>
    <row r="926" spans="2:5" x14ac:dyDescent="0.25">
      <c r="B926" s="12">
        <v>923</v>
      </c>
      <c r="C926" s="13" t="s">
        <v>321</v>
      </c>
      <c r="D926" s="118">
        <v>38392</v>
      </c>
      <c r="E926" s="14">
        <v>2</v>
      </c>
    </row>
    <row r="927" spans="2:5" x14ac:dyDescent="0.25">
      <c r="B927" s="12">
        <v>924</v>
      </c>
      <c r="C927" s="13" t="s">
        <v>324</v>
      </c>
      <c r="D927" s="118">
        <v>38176</v>
      </c>
      <c r="E927" s="14">
        <v>2</v>
      </c>
    </row>
    <row r="928" spans="2:5" x14ac:dyDescent="0.25">
      <c r="B928" s="12">
        <v>925</v>
      </c>
      <c r="C928" s="13" t="s">
        <v>324</v>
      </c>
      <c r="D928" s="118">
        <v>38488</v>
      </c>
      <c r="E928" s="14">
        <v>4</v>
      </c>
    </row>
    <row r="929" spans="2:5" x14ac:dyDescent="0.25">
      <c r="B929" s="12">
        <v>926</v>
      </c>
      <c r="C929" s="13" t="s">
        <v>321</v>
      </c>
      <c r="D929" s="118">
        <v>38416</v>
      </c>
      <c r="E929" s="14">
        <v>5</v>
      </c>
    </row>
    <row r="930" spans="2:5" x14ac:dyDescent="0.25">
      <c r="B930" s="12">
        <v>927</v>
      </c>
      <c r="C930" s="13" t="s">
        <v>325</v>
      </c>
      <c r="D930" s="118">
        <v>38368</v>
      </c>
      <c r="E930" s="14">
        <v>5</v>
      </c>
    </row>
    <row r="931" spans="2:5" x14ac:dyDescent="0.25">
      <c r="B931" s="12">
        <v>928</v>
      </c>
      <c r="C931" s="13" t="s">
        <v>325</v>
      </c>
      <c r="D931" s="118">
        <v>38212</v>
      </c>
      <c r="E931" s="14">
        <v>5</v>
      </c>
    </row>
    <row r="932" spans="2:5" x14ac:dyDescent="0.25">
      <c r="B932" s="12">
        <v>929</v>
      </c>
      <c r="C932" s="13" t="s">
        <v>321</v>
      </c>
      <c r="D932" s="118">
        <v>38008</v>
      </c>
      <c r="E932" s="14">
        <v>5</v>
      </c>
    </row>
    <row r="933" spans="2:5" x14ac:dyDescent="0.25">
      <c r="B933" s="12">
        <v>930</v>
      </c>
      <c r="C933" s="13" t="s">
        <v>326</v>
      </c>
      <c r="D933" s="118">
        <v>38548</v>
      </c>
      <c r="E933" s="14">
        <v>5</v>
      </c>
    </row>
    <row r="934" spans="2:5" x14ac:dyDescent="0.25">
      <c r="B934" s="12">
        <v>931</v>
      </c>
      <c r="C934" s="13" t="s">
        <v>319</v>
      </c>
      <c r="D934" s="118">
        <v>38380</v>
      </c>
      <c r="E934" s="14">
        <v>3</v>
      </c>
    </row>
    <row r="935" spans="2:5" x14ac:dyDescent="0.25">
      <c r="B935" s="12">
        <v>932</v>
      </c>
      <c r="C935" s="13" t="s">
        <v>319</v>
      </c>
      <c r="D935" s="118">
        <v>38008</v>
      </c>
      <c r="E935" s="14">
        <v>3</v>
      </c>
    </row>
    <row r="936" spans="2:5" x14ac:dyDescent="0.25">
      <c r="B936" s="12">
        <v>933</v>
      </c>
      <c r="C936" s="13" t="s">
        <v>325</v>
      </c>
      <c r="D936" s="118">
        <v>38188</v>
      </c>
      <c r="E936" s="14">
        <v>5</v>
      </c>
    </row>
    <row r="937" spans="2:5" x14ac:dyDescent="0.25">
      <c r="B937" s="12">
        <v>934</v>
      </c>
      <c r="C937" s="13" t="s">
        <v>319</v>
      </c>
      <c r="D937" s="118">
        <v>38056</v>
      </c>
      <c r="E937" s="14">
        <v>5</v>
      </c>
    </row>
    <row r="938" spans="2:5" x14ac:dyDescent="0.25">
      <c r="B938" s="12">
        <v>935</v>
      </c>
      <c r="C938" s="13" t="s">
        <v>325</v>
      </c>
      <c r="D938" s="118">
        <v>38068</v>
      </c>
      <c r="E938" s="14">
        <v>2</v>
      </c>
    </row>
    <row r="939" spans="2:5" x14ac:dyDescent="0.25">
      <c r="B939" s="12">
        <v>936</v>
      </c>
      <c r="C939" s="13" t="s">
        <v>326</v>
      </c>
      <c r="D939" s="118">
        <v>38200</v>
      </c>
      <c r="E939" s="14">
        <v>2</v>
      </c>
    </row>
    <row r="940" spans="2:5" x14ac:dyDescent="0.25">
      <c r="B940" s="12">
        <v>937</v>
      </c>
      <c r="C940" s="13" t="s">
        <v>319</v>
      </c>
      <c r="D940" s="118">
        <v>38116</v>
      </c>
      <c r="E940" s="14">
        <v>3</v>
      </c>
    </row>
    <row r="941" spans="2:5" x14ac:dyDescent="0.25">
      <c r="B941" s="12">
        <v>938</v>
      </c>
      <c r="C941" s="13" t="s">
        <v>326</v>
      </c>
      <c r="D941" s="118">
        <v>38380</v>
      </c>
      <c r="E941" s="14">
        <v>4</v>
      </c>
    </row>
    <row r="942" spans="2:5" x14ac:dyDescent="0.25">
      <c r="B942" s="12">
        <v>939</v>
      </c>
      <c r="C942" s="13" t="s">
        <v>321</v>
      </c>
      <c r="D942" s="118">
        <v>38356</v>
      </c>
      <c r="E942" s="14">
        <v>2</v>
      </c>
    </row>
    <row r="943" spans="2:5" x14ac:dyDescent="0.25">
      <c r="B943" s="12">
        <v>940</v>
      </c>
      <c r="C943" s="13" t="s">
        <v>322</v>
      </c>
      <c r="D943" s="118">
        <v>38272</v>
      </c>
      <c r="E943" s="14">
        <v>4</v>
      </c>
    </row>
    <row r="944" spans="2:5" x14ac:dyDescent="0.25">
      <c r="B944" s="12">
        <v>941</v>
      </c>
      <c r="C944" s="13" t="s">
        <v>324</v>
      </c>
      <c r="D944" s="118">
        <v>38584</v>
      </c>
      <c r="E944" s="14">
        <v>5</v>
      </c>
    </row>
    <row r="945" spans="2:5" x14ac:dyDescent="0.25">
      <c r="B945" s="12">
        <v>942</v>
      </c>
      <c r="C945" s="13" t="s">
        <v>321</v>
      </c>
      <c r="D945" s="118">
        <v>38080</v>
      </c>
      <c r="E945" s="14">
        <v>3</v>
      </c>
    </row>
    <row r="946" spans="2:5" x14ac:dyDescent="0.25">
      <c r="B946" s="12">
        <v>943</v>
      </c>
      <c r="C946" s="13" t="s">
        <v>326</v>
      </c>
      <c r="D946" s="118">
        <v>38512</v>
      </c>
      <c r="E946" s="14">
        <v>5</v>
      </c>
    </row>
    <row r="947" spans="2:5" x14ac:dyDescent="0.25">
      <c r="B947" s="12">
        <v>944</v>
      </c>
      <c r="C947" s="13" t="s">
        <v>321</v>
      </c>
      <c r="D947" s="118">
        <v>38320</v>
      </c>
      <c r="E947" s="14">
        <v>4</v>
      </c>
    </row>
    <row r="948" spans="2:5" x14ac:dyDescent="0.25">
      <c r="B948" s="12">
        <v>945</v>
      </c>
      <c r="C948" s="13" t="s">
        <v>326</v>
      </c>
      <c r="D948" s="118">
        <v>38308</v>
      </c>
      <c r="E948" s="14">
        <v>2</v>
      </c>
    </row>
    <row r="949" spans="2:5" x14ac:dyDescent="0.25">
      <c r="B949" s="12">
        <v>946</v>
      </c>
      <c r="C949" s="13" t="s">
        <v>325</v>
      </c>
      <c r="D949" s="118">
        <v>38044</v>
      </c>
      <c r="E949" s="14">
        <v>3</v>
      </c>
    </row>
    <row r="950" spans="2:5" x14ac:dyDescent="0.25">
      <c r="B950" s="12">
        <v>947</v>
      </c>
      <c r="C950" s="13" t="s">
        <v>320</v>
      </c>
      <c r="D950" s="118">
        <v>38188</v>
      </c>
      <c r="E950" s="14">
        <v>3</v>
      </c>
    </row>
    <row r="951" spans="2:5" x14ac:dyDescent="0.25">
      <c r="B951" s="12">
        <v>948</v>
      </c>
      <c r="C951" s="13" t="s">
        <v>325</v>
      </c>
      <c r="D951" s="118">
        <v>38092</v>
      </c>
      <c r="E951" s="14">
        <v>4</v>
      </c>
    </row>
    <row r="952" spans="2:5" x14ac:dyDescent="0.25">
      <c r="B952" s="12">
        <v>949</v>
      </c>
      <c r="C952" s="13" t="s">
        <v>320</v>
      </c>
      <c r="D952" s="118">
        <v>38128</v>
      </c>
      <c r="E952" s="14">
        <v>5</v>
      </c>
    </row>
    <row r="953" spans="2:5" x14ac:dyDescent="0.25">
      <c r="B953" s="12">
        <v>950</v>
      </c>
      <c r="C953" s="13" t="s">
        <v>321</v>
      </c>
      <c r="D953" s="118">
        <v>38296</v>
      </c>
      <c r="E953" s="14">
        <v>4</v>
      </c>
    </row>
    <row r="954" spans="2:5" x14ac:dyDescent="0.25">
      <c r="B954" s="16">
        <v>951</v>
      </c>
      <c r="C954" s="17" t="s">
        <v>324</v>
      </c>
      <c r="D954" s="123">
        <v>38200</v>
      </c>
      <c r="E954" s="18">
        <v>2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3"/>
  <sheetViews>
    <sheetView showGridLines="0" topLeftCell="A5" zoomScale="85" workbookViewId="0">
      <selection activeCell="K19" sqref="K19"/>
    </sheetView>
  </sheetViews>
  <sheetFormatPr defaultRowHeight="13.2" x14ac:dyDescent="0.25"/>
  <cols>
    <col min="1" max="1" width="8.77734375" style="1"/>
    <col min="2" max="2" width="14.77734375" style="1" customWidth="1"/>
    <col min="3" max="3" width="8.77734375" style="1"/>
    <col min="4" max="4" width="10.21875" style="1" bestFit="1" customWidth="1"/>
    <col min="5" max="5" width="10.77734375" style="1" customWidth="1"/>
    <col min="6" max="9" width="8.77734375" style="1"/>
    <col min="10" max="10" width="26.44140625" style="1" bestFit="1" customWidth="1"/>
    <col min="11" max="11" width="13.5546875" style="1" customWidth="1"/>
    <col min="12" max="257" width="8.77734375" style="1"/>
    <col min="258" max="258" width="14.77734375" style="1" customWidth="1"/>
    <col min="259" max="259" width="8.77734375" style="1"/>
    <col min="260" max="260" width="10.21875" style="1" bestFit="1" customWidth="1"/>
    <col min="261" max="261" width="10.77734375" style="1" customWidth="1"/>
    <col min="262" max="265" width="8.77734375" style="1"/>
    <col min="266" max="266" width="26.44140625" style="1" bestFit="1" customWidth="1"/>
    <col min="267" max="267" width="13.5546875" style="1" customWidth="1"/>
    <col min="268" max="513" width="8.77734375" style="1"/>
    <col min="514" max="514" width="14.77734375" style="1" customWidth="1"/>
    <col min="515" max="515" width="8.77734375" style="1"/>
    <col min="516" max="516" width="10.21875" style="1" bestFit="1" customWidth="1"/>
    <col min="517" max="517" width="10.77734375" style="1" customWidth="1"/>
    <col min="518" max="521" width="8.77734375" style="1"/>
    <col min="522" max="522" width="26.44140625" style="1" bestFit="1" customWidth="1"/>
    <col min="523" max="523" width="13.5546875" style="1" customWidth="1"/>
    <col min="524" max="769" width="8.77734375" style="1"/>
    <col min="770" max="770" width="14.77734375" style="1" customWidth="1"/>
    <col min="771" max="771" width="8.77734375" style="1"/>
    <col min="772" max="772" width="10.21875" style="1" bestFit="1" customWidth="1"/>
    <col min="773" max="773" width="10.77734375" style="1" customWidth="1"/>
    <col min="774" max="777" width="8.77734375" style="1"/>
    <col min="778" max="778" width="26.44140625" style="1" bestFit="1" customWidth="1"/>
    <col min="779" max="779" width="13.5546875" style="1" customWidth="1"/>
    <col min="780" max="1025" width="8.77734375" style="1"/>
    <col min="1026" max="1026" width="14.77734375" style="1" customWidth="1"/>
    <col min="1027" max="1027" width="8.77734375" style="1"/>
    <col min="1028" max="1028" width="10.21875" style="1" bestFit="1" customWidth="1"/>
    <col min="1029" max="1029" width="10.77734375" style="1" customWidth="1"/>
    <col min="1030" max="1033" width="8.77734375" style="1"/>
    <col min="1034" max="1034" width="26.44140625" style="1" bestFit="1" customWidth="1"/>
    <col min="1035" max="1035" width="13.5546875" style="1" customWidth="1"/>
    <col min="1036" max="1281" width="8.77734375" style="1"/>
    <col min="1282" max="1282" width="14.77734375" style="1" customWidth="1"/>
    <col min="1283" max="1283" width="8.77734375" style="1"/>
    <col min="1284" max="1284" width="10.21875" style="1" bestFit="1" customWidth="1"/>
    <col min="1285" max="1285" width="10.77734375" style="1" customWidth="1"/>
    <col min="1286" max="1289" width="8.77734375" style="1"/>
    <col min="1290" max="1290" width="26.44140625" style="1" bestFit="1" customWidth="1"/>
    <col min="1291" max="1291" width="13.5546875" style="1" customWidth="1"/>
    <col min="1292" max="1537" width="8.77734375" style="1"/>
    <col min="1538" max="1538" width="14.77734375" style="1" customWidth="1"/>
    <col min="1539" max="1539" width="8.77734375" style="1"/>
    <col min="1540" max="1540" width="10.21875" style="1" bestFit="1" customWidth="1"/>
    <col min="1541" max="1541" width="10.77734375" style="1" customWidth="1"/>
    <col min="1542" max="1545" width="8.77734375" style="1"/>
    <col min="1546" max="1546" width="26.44140625" style="1" bestFit="1" customWidth="1"/>
    <col min="1547" max="1547" width="13.5546875" style="1" customWidth="1"/>
    <col min="1548" max="1793" width="8.77734375" style="1"/>
    <col min="1794" max="1794" width="14.77734375" style="1" customWidth="1"/>
    <col min="1795" max="1795" width="8.77734375" style="1"/>
    <col min="1796" max="1796" width="10.21875" style="1" bestFit="1" customWidth="1"/>
    <col min="1797" max="1797" width="10.77734375" style="1" customWidth="1"/>
    <col min="1798" max="1801" width="8.77734375" style="1"/>
    <col min="1802" max="1802" width="26.44140625" style="1" bestFit="1" customWidth="1"/>
    <col min="1803" max="1803" width="13.5546875" style="1" customWidth="1"/>
    <col min="1804" max="2049" width="8.77734375" style="1"/>
    <col min="2050" max="2050" width="14.77734375" style="1" customWidth="1"/>
    <col min="2051" max="2051" width="8.77734375" style="1"/>
    <col min="2052" max="2052" width="10.21875" style="1" bestFit="1" customWidth="1"/>
    <col min="2053" max="2053" width="10.77734375" style="1" customWidth="1"/>
    <col min="2054" max="2057" width="8.77734375" style="1"/>
    <col min="2058" max="2058" width="26.44140625" style="1" bestFit="1" customWidth="1"/>
    <col min="2059" max="2059" width="13.5546875" style="1" customWidth="1"/>
    <col min="2060" max="2305" width="8.77734375" style="1"/>
    <col min="2306" max="2306" width="14.77734375" style="1" customWidth="1"/>
    <col min="2307" max="2307" width="8.77734375" style="1"/>
    <col min="2308" max="2308" width="10.21875" style="1" bestFit="1" customWidth="1"/>
    <col min="2309" max="2309" width="10.77734375" style="1" customWidth="1"/>
    <col min="2310" max="2313" width="8.77734375" style="1"/>
    <col min="2314" max="2314" width="26.44140625" style="1" bestFit="1" customWidth="1"/>
    <col min="2315" max="2315" width="13.5546875" style="1" customWidth="1"/>
    <col min="2316" max="2561" width="8.77734375" style="1"/>
    <col min="2562" max="2562" width="14.77734375" style="1" customWidth="1"/>
    <col min="2563" max="2563" width="8.77734375" style="1"/>
    <col min="2564" max="2564" width="10.21875" style="1" bestFit="1" customWidth="1"/>
    <col min="2565" max="2565" width="10.77734375" style="1" customWidth="1"/>
    <col min="2566" max="2569" width="8.77734375" style="1"/>
    <col min="2570" max="2570" width="26.44140625" style="1" bestFit="1" customWidth="1"/>
    <col min="2571" max="2571" width="13.5546875" style="1" customWidth="1"/>
    <col min="2572" max="2817" width="8.77734375" style="1"/>
    <col min="2818" max="2818" width="14.77734375" style="1" customWidth="1"/>
    <col min="2819" max="2819" width="8.77734375" style="1"/>
    <col min="2820" max="2820" width="10.21875" style="1" bestFit="1" customWidth="1"/>
    <col min="2821" max="2821" width="10.77734375" style="1" customWidth="1"/>
    <col min="2822" max="2825" width="8.77734375" style="1"/>
    <col min="2826" max="2826" width="26.44140625" style="1" bestFit="1" customWidth="1"/>
    <col min="2827" max="2827" width="13.5546875" style="1" customWidth="1"/>
    <col min="2828" max="3073" width="8.77734375" style="1"/>
    <col min="3074" max="3074" width="14.77734375" style="1" customWidth="1"/>
    <col min="3075" max="3075" width="8.77734375" style="1"/>
    <col min="3076" max="3076" width="10.21875" style="1" bestFit="1" customWidth="1"/>
    <col min="3077" max="3077" width="10.77734375" style="1" customWidth="1"/>
    <col min="3078" max="3081" width="8.77734375" style="1"/>
    <col min="3082" max="3082" width="26.44140625" style="1" bestFit="1" customWidth="1"/>
    <col min="3083" max="3083" width="13.5546875" style="1" customWidth="1"/>
    <col min="3084" max="3329" width="8.77734375" style="1"/>
    <col min="3330" max="3330" width="14.77734375" style="1" customWidth="1"/>
    <col min="3331" max="3331" width="8.77734375" style="1"/>
    <col min="3332" max="3332" width="10.21875" style="1" bestFit="1" customWidth="1"/>
    <col min="3333" max="3333" width="10.77734375" style="1" customWidth="1"/>
    <col min="3334" max="3337" width="8.77734375" style="1"/>
    <col min="3338" max="3338" width="26.44140625" style="1" bestFit="1" customWidth="1"/>
    <col min="3339" max="3339" width="13.5546875" style="1" customWidth="1"/>
    <col min="3340" max="3585" width="8.77734375" style="1"/>
    <col min="3586" max="3586" width="14.77734375" style="1" customWidth="1"/>
    <col min="3587" max="3587" width="8.77734375" style="1"/>
    <col min="3588" max="3588" width="10.21875" style="1" bestFit="1" customWidth="1"/>
    <col min="3589" max="3589" width="10.77734375" style="1" customWidth="1"/>
    <col min="3590" max="3593" width="8.77734375" style="1"/>
    <col min="3594" max="3594" width="26.44140625" style="1" bestFit="1" customWidth="1"/>
    <col min="3595" max="3595" width="13.5546875" style="1" customWidth="1"/>
    <col min="3596" max="3841" width="8.77734375" style="1"/>
    <col min="3842" max="3842" width="14.77734375" style="1" customWidth="1"/>
    <col min="3843" max="3843" width="8.77734375" style="1"/>
    <col min="3844" max="3844" width="10.21875" style="1" bestFit="1" customWidth="1"/>
    <col min="3845" max="3845" width="10.77734375" style="1" customWidth="1"/>
    <col min="3846" max="3849" width="8.77734375" style="1"/>
    <col min="3850" max="3850" width="26.44140625" style="1" bestFit="1" customWidth="1"/>
    <col min="3851" max="3851" width="13.5546875" style="1" customWidth="1"/>
    <col min="3852" max="4097" width="8.77734375" style="1"/>
    <col min="4098" max="4098" width="14.77734375" style="1" customWidth="1"/>
    <col min="4099" max="4099" width="8.77734375" style="1"/>
    <col min="4100" max="4100" width="10.21875" style="1" bestFit="1" customWidth="1"/>
    <col min="4101" max="4101" width="10.77734375" style="1" customWidth="1"/>
    <col min="4102" max="4105" width="8.77734375" style="1"/>
    <col min="4106" max="4106" width="26.44140625" style="1" bestFit="1" customWidth="1"/>
    <col min="4107" max="4107" width="13.5546875" style="1" customWidth="1"/>
    <col min="4108" max="4353" width="8.77734375" style="1"/>
    <col min="4354" max="4354" width="14.77734375" style="1" customWidth="1"/>
    <col min="4355" max="4355" width="8.77734375" style="1"/>
    <col min="4356" max="4356" width="10.21875" style="1" bestFit="1" customWidth="1"/>
    <col min="4357" max="4357" width="10.77734375" style="1" customWidth="1"/>
    <col min="4358" max="4361" width="8.77734375" style="1"/>
    <col min="4362" max="4362" width="26.44140625" style="1" bestFit="1" customWidth="1"/>
    <col min="4363" max="4363" width="13.5546875" style="1" customWidth="1"/>
    <col min="4364" max="4609" width="8.77734375" style="1"/>
    <col min="4610" max="4610" width="14.77734375" style="1" customWidth="1"/>
    <col min="4611" max="4611" width="8.77734375" style="1"/>
    <col min="4612" max="4612" width="10.21875" style="1" bestFit="1" customWidth="1"/>
    <col min="4613" max="4613" width="10.77734375" style="1" customWidth="1"/>
    <col min="4614" max="4617" width="8.77734375" style="1"/>
    <col min="4618" max="4618" width="26.44140625" style="1" bestFit="1" customWidth="1"/>
    <col min="4619" max="4619" width="13.5546875" style="1" customWidth="1"/>
    <col min="4620" max="4865" width="8.77734375" style="1"/>
    <col min="4866" max="4866" width="14.77734375" style="1" customWidth="1"/>
    <col min="4867" max="4867" width="8.77734375" style="1"/>
    <col min="4868" max="4868" width="10.21875" style="1" bestFit="1" customWidth="1"/>
    <col min="4869" max="4869" width="10.77734375" style="1" customWidth="1"/>
    <col min="4870" max="4873" width="8.77734375" style="1"/>
    <col min="4874" max="4874" width="26.44140625" style="1" bestFit="1" customWidth="1"/>
    <col min="4875" max="4875" width="13.5546875" style="1" customWidth="1"/>
    <col min="4876" max="5121" width="8.77734375" style="1"/>
    <col min="5122" max="5122" width="14.77734375" style="1" customWidth="1"/>
    <col min="5123" max="5123" width="8.77734375" style="1"/>
    <col min="5124" max="5124" width="10.21875" style="1" bestFit="1" customWidth="1"/>
    <col min="5125" max="5125" width="10.77734375" style="1" customWidth="1"/>
    <col min="5126" max="5129" width="8.77734375" style="1"/>
    <col min="5130" max="5130" width="26.44140625" style="1" bestFit="1" customWidth="1"/>
    <col min="5131" max="5131" width="13.5546875" style="1" customWidth="1"/>
    <col min="5132" max="5377" width="8.77734375" style="1"/>
    <col min="5378" max="5378" width="14.77734375" style="1" customWidth="1"/>
    <col min="5379" max="5379" width="8.77734375" style="1"/>
    <col min="5380" max="5380" width="10.21875" style="1" bestFit="1" customWidth="1"/>
    <col min="5381" max="5381" width="10.77734375" style="1" customWidth="1"/>
    <col min="5382" max="5385" width="8.77734375" style="1"/>
    <col min="5386" max="5386" width="26.44140625" style="1" bestFit="1" customWidth="1"/>
    <col min="5387" max="5387" width="13.5546875" style="1" customWidth="1"/>
    <col min="5388" max="5633" width="8.77734375" style="1"/>
    <col min="5634" max="5634" width="14.77734375" style="1" customWidth="1"/>
    <col min="5635" max="5635" width="8.77734375" style="1"/>
    <col min="5636" max="5636" width="10.21875" style="1" bestFit="1" customWidth="1"/>
    <col min="5637" max="5637" width="10.77734375" style="1" customWidth="1"/>
    <col min="5638" max="5641" width="8.77734375" style="1"/>
    <col min="5642" max="5642" width="26.44140625" style="1" bestFit="1" customWidth="1"/>
    <col min="5643" max="5643" width="13.5546875" style="1" customWidth="1"/>
    <col min="5644" max="5889" width="8.77734375" style="1"/>
    <col min="5890" max="5890" width="14.77734375" style="1" customWidth="1"/>
    <col min="5891" max="5891" width="8.77734375" style="1"/>
    <col min="5892" max="5892" width="10.21875" style="1" bestFit="1" customWidth="1"/>
    <col min="5893" max="5893" width="10.77734375" style="1" customWidth="1"/>
    <col min="5894" max="5897" width="8.77734375" style="1"/>
    <col min="5898" max="5898" width="26.44140625" style="1" bestFit="1" customWidth="1"/>
    <col min="5899" max="5899" width="13.5546875" style="1" customWidth="1"/>
    <col min="5900" max="6145" width="8.77734375" style="1"/>
    <col min="6146" max="6146" width="14.77734375" style="1" customWidth="1"/>
    <col min="6147" max="6147" width="8.77734375" style="1"/>
    <col min="6148" max="6148" width="10.21875" style="1" bestFit="1" customWidth="1"/>
    <col min="6149" max="6149" width="10.77734375" style="1" customWidth="1"/>
    <col min="6150" max="6153" width="8.77734375" style="1"/>
    <col min="6154" max="6154" width="26.44140625" style="1" bestFit="1" customWidth="1"/>
    <col min="6155" max="6155" width="13.5546875" style="1" customWidth="1"/>
    <col min="6156" max="6401" width="8.77734375" style="1"/>
    <col min="6402" max="6402" width="14.77734375" style="1" customWidth="1"/>
    <col min="6403" max="6403" width="8.77734375" style="1"/>
    <col min="6404" max="6404" width="10.21875" style="1" bestFit="1" customWidth="1"/>
    <col min="6405" max="6405" width="10.77734375" style="1" customWidth="1"/>
    <col min="6406" max="6409" width="8.77734375" style="1"/>
    <col min="6410" max="6410" width="26.44140625" style="1" bestFit="1" customWidth="1"/>
    <col min="6411" max="6411" width="13.5546875" style="1" customWidth="1"/>
    <col min="6412" max="6657" width="8.77734375" style="1"/>
    <col min="6658" max="6658" width="14.77734375" style="1" customWidth="1"/>
    <col min="6659" max="6659" width="8.77734375" style="1"/>
    <col min="6660" max="6660" width="10.21875" style="1" bestFit="1" customWidth="1"/>
    <col min="6661" max="6661" width="10.77734375" style="1" customWidth="1"/>
    <col min="6662" max="6665" width="8.77734375" style="1"/>
    <col min="6666" max="6666" width="26.44140625" style="1" bestFit="1" customWidth="1"/>
    <col min="6667" max="6667" width="13.5546875" style="1" customWidth="1"/>
    <col min="6668" max="6913" width="8.77734375" style="1"/>
    <col min="6914" max="6914" width="14.77734375" style="1" customWidth="1"/>
    <col min="6915" max="6915" width="8.77734375" style="1"/>
    <col min="6916" max="6916" width="10.21875" style="1" bestFit="1" customWidth="1"/>
    <col min="6917" max="6917" width="10.77734375" style="1" customWidth="1"/>
    <col min="6918" max="6921" width="8.77734375" style="1"/>
    <col min="6922" max="6922" width="26.44140625" style="1" bestFit="1" customWidth="1"/>
    <col min="6923" max="6923" width="13.5546875" style="1" customWidth="1"/>
    <col min="6924" max="7169" width="8.77734375" style="1"/>
    <col min="7170" max="7170" width="14.77734375" style="1" customWidth="1"/>
    <col min="7171" max="7171" width="8.77734375" style="1"/>
    <col min="7172" max="7172" width="10.21875" style="1" bestFit="1" customWidth="1"/>
    <col min="7173" max="7173" width="10.77734375" style="1" customWidth="1"/>
    <col min="7174" max="7177" width="8.77734375" style="1"/>
    <col min="7178" max="7178" width="26.44140625" style="1" bestFit="1" customWidth="1"/>
    <col min="7179" max="7179" width="13.5546875" style="1" customWidth="1"/>
    <col min="7180" max="7425" width="8.77734375" style="1"/>
    <col min="7426" max="7426" width="14.77734375" style="1" customWidth="1"/>
    <col min="7427" max="7427" width="8.77734375" style="1"/>
    <col min="7428" max="7428" width="10.21875" style="1" bestFit="1" customWidth="1"/>
    <col min="7429" max="7429" width="10.77734375" style="1" customWidth="1"/>
    <col min="7430" max="7433" width="8.77734375" style="1"/>
    <col min="7434" max="7434" width="26.44140625" style="1" bestFit="1" customWidth="1"/>
    <col min="7435" max="7435" width="13.5546875" style="1" customWidth="1"/>
    <col min="7436" max="7681" width="8.77734375" style="1"/>
    <col min="7682" max="7682" width="14.77734375" style="1" customWidth="1"/>
    <col min="7683" max="7683" width="8.77734375" style="1"/>
    <col min="7684" max="7684" width="10.21875" style="1" bestFit="1" customWidth="1"/>
    <col min="7685" max="7685" width="10.77734375" style="1" customWidth="1"/>
    <col min="7686" max="7689" width="8.77734375" style="1"/>
    <col min="7690" max="7690" width="26.44140625" style="1" bestFit="1" customWidth="1"/>
    <col min="7691" max="7691" width="13.5546875" style="1" customWidth="1"/>
    <col min="7692" max="7937" width="8.77734375" style="1"/>
    <col min="7938" max="7938" width="14.77734375" style="1" customWidth="1"/>
    <col min="7939" max="7939" width="8.77734375" style="1"/>
    <col min="7940" max="7940" width="10.21875" style="1" bestFit="1" customWidth="1"/>
    <col min="7941" max="7941" width="10.77734375" style="1" customWidth="1"/>
    <col min="7942" max="7945" width="8.77734375" style="1"/>
    <col min="7946" max="7946" width="26.44140625" style="1" bestFit="1" customWidth="1"/>
    <col min="7947" max="7947" width="13.5546875" style="1" customWidth="1"/>
    <col min="7948" max="8193" width="8.77734375" style="1"/>
    <col min="8194" max="8194" width="14.77734375" style="1" customWidth="1"/>
    <col min="8195" max="8195" width="8.77734375" style="1"/>
    <col min="8196" max="8196" width="10.21875" style="1" bestFit="1" customWidth="1"/>
    <col min="8197" max="8197" width="10.77734375" style="1" customWidth="1"/>
    <col min="8198" max="8201" width="8.77734375" style="1"/>
    <col min="8202" max="8202" width="26.44140625" style="1" bestFit="1" customWidth="1"/>
    <col min="8203" max="8203" width="13.5546875" style="1" customWidth="1"/>
    <col min="8204" max="8449" width="8.77734375" style="1"/>
    <col min="8450" max="8450" width="14.77734375" style="1" customWidth="1"/>
    <col min="8451" max="8451" width="8.77734375" style="1"/>
    <col min="8452" max="8452" width="10.21875" style="1" bestFit="1" customWidth="1"/>
    <col min="8453" max="8453" width="10.77734375" style="1" customWidth="1"/>
    <col min="8454" max="8457" width="8.77734375" style="1"/>
    <col min="8458" max="8458" width="26.44140625" style="1" bestFit="1" customWidth="1"/>
    <col min="8459" max="8459" width="13.5546875" style="1" customWidth="1"/>
    <col min="8460" max="8705" width="8.77734375" style="1"/>
    <col min="8706" max="8706" width="14.77734375" style="1" customWidth="1"/>
    <col min="8707" max="8707" width="8.77734375" style="1"/>
    <col min="8708" max="8708" width="10.21875" style="1" bestFit="1" customWidth="1"/>
    <col min="8709" max="8709" width="10.77734375" style="1" customWidth="1"/>
    <col min="8710" max="8713" width="8.77734375" style="1"/>
    <col min="8714" max="8714" width="26.44140625" style="1" bestFit="1" customWidth="1"/>
    <col min="8715" max="8715" width="13.5546875" style="1" customWidth="1"/>
    <col min="8716" max="8961" width="8.77734375" style="1"/>
    <col min="8962" max="8962" width="14.77734375" style="1" customWidth="1"/>
    <col min="8963" max="8963" width="8.77734375" style="1"/>
    <col min="8964" max="8964" width="10.21875" style="1" bestFit="1" customWidth="1"/>
    <col min="8965" max="8965" width="10.77734375" style="1" customWidth="1"/>
    <col min="8966" max="8969" width="8.77734375" style="1"/>
    <col min="8970" max="8970" width="26.44140625" style="1" bestFit="1" customWidth="1"/>
    <col min="8971" max="8971" width="13.5546875" style="1" customWidth="1"/>
    <col min="8972" max="9217" width="8.77734375" style="1"/>
    <col min="9218" max="9218" width="14.77734375" style="1" customWidth="1"/>
    <col min="9219" max="9219" width="8.77734375" style="1"/>
    <col min="9220" max="9220" width="10.21875" style="1" bestFit="1" customWidth="1"/>
    <col min="9221" max="9221" width="10.77734375" style="1" customWidth="1"/>
    <col min="9222" max="9225" width="8.77734375" style="1"/>
    <col min="9226" max="9226" width="26.44140625" style="1" bestFit="1" customWidth="1"/>
    <col min="9227" max="9227" width="13.5546875" style="1" customWidth="1"/>
    <col min="9228" max="9473" width="8.77734375" style="1"/>
    <col min="9474" max="9474" width="14.77734375" style="1" customWidth="1"/>
    <col min="9475" max="9475" width="8.77734375" style="1"/>
    <col min="9476" max="9476" width="10.21875" style="1" bestFit="1" customWidth="1"/>
    <col min="9477" max="9477" width="10.77734375" style="1" customWidth="1"/>
    <col min="9478" max="9481" width="8.77734375" style="1"/>
    <col min="9482" max="9482" width="26.44140625" style="1" bestFit="1" customWidth="1"/>
    <col min="9483" max="9483" width="13.5546875" style="1" customWidth="1"/>
    <col min="9484" max="9729" width="8.77734375" style="1"/>
    <col min="9730" max="9730" width="14.77734375" style="1" customWidth="1"/>
    <col min="9731" max="9731" width="8.77734375" style="1"/>
    <col min="9732" max="9732" width="10.21875" style="1" bestFit="1" customWidth="1"/>
    <col min="9733" max="9733" width="10.77734375" style="1" customWidth="1"/>
    <col min="9734" max="9737" width="8.77734375" style="1"/>
    <col min="9738" max="9738" width="26.44140625" style="1" bestFit="1" customWidth="1"/>
    <col min="9739" max="9739" width="13.5546875" style="1" customWidth="1"/>
    <col min="9740" max="9985" width="8.77734375" style="1"/>
    <col min="9986" max="9986" width="14.77734375" style="1" customWidth="1"/>
    <col min="9987" max="9987" width="8.77734375" style="1"/>
    <col min="9988" max="9988" width="10.21875" style="1" bestFit="1" customWidth="1"/>
    <col min="9989" max="9989" width="10.77734375" style="1" customWidth="1"/>
    <col min="9990" max="9993" width="8.77734375" style="1"/>
    <col min="9994" max="9994" width="26.44140625" style="1" bestFit="1" customWidth="1"/>
    <col min="9995" max="9995" width="13.5546875" style="1" customWidth="1"/>
    <col min="9996" max="10241" width="8.77734375" style="1"/>
    <col min="10242" max="10242" width="14.77734375" style="1" customWidth="1"/>
    <col min="10243" max="10243" width="8.77734375" style="1"/>
    <col min="10244" max="10244" width="10.21875" style="1" bestFit="1" customWidth="1"/>
    <col min="10245" max="10245" width="10.77734375" style="1" customWidth="1"/>
    <col min="10246" max="10249" width="8.77734375" style="1"/>
    <col min="10250" max="10250" width="26.44140625" style="1" bestFit="1" customWidth="1"/>
    <col min="10251" max="10251" width="13.5546875" style="1" customWidth="1"/>
    <col min="10252" max="10497" width="8.77734375" style="1"/>
    <col min="10498" max="10498" width="14.77734375" style="1" customWidth="1"/>
    <col min="10499" max="10499" width="8.77734375" style="1"/>
    <col min="10500" max="10500" width="10.21875" style="1" bestFit="1" customWidth="1"/>
    <col min="10501" max="10501" width="10.77734375" style="1" customWidth="1"/>
    <col min="10502" max="10505" width="8.77734375" style="1"/>
    <col min="10506" max="10506" width="26.44140625" style="1" bestFit="1" customWidth="1"/>
    <col min="10507" max="10507" width="13.5546875" style="1" customWidth="1"/>
    <col min="10508" max="10753" width="8.77734375" style="1"/>
    <col min="10754" max="10754" width="14.77734375" style="1" customWidth="1"/>
    <col min="10755" max="10755" width="8.77734375" style="1"/>
    <col min="10756" max="10756" width="10.21875" style="1" bestFit="1" customWidth="1"/>
    <col min="10757" max="10757" width="10.77734375" style="1" customWidth="1"/>
    <col min="10758" max="10761" width="8.77734375" style="1"/>
    <col min="10762" max="10762" width="26.44140625" style="1" bestFit="1" customWidth="1"/>
    <col min="10763" max="10763" width="13.5546875" style="1" customWidth="1"/>
    <col min="10764" max="11009" width="8.77734375" style="1"/>
    <col min="11010" max="11010" width="14.77734375" style="1" customWidth="1"/>
    <col min="11011" max="11011" width="8.77734375" style="1"/>
    <col min="11012" max="11012" width="10.21875" style="1" bestFit="1" customWidth="1"/>
    <col min="11013" max="11013" width="10.77734375" style="1" customWidth="1"/>
    <col min="11014" max="11017" width="8.77734375" style="1"/>
    <col min="11018" max="11018" width="26.44140625" style="1" bestFit="1" customWidth="1"/>
    <col min="11019" max="11019" width="13.5546875" style="1" customWidth="1"/>
    <col min="11020" max="11265" width="8.77734375" style="1"/>
    <col min="11266" max="11266" width="14.77734375" style="1" customWidth="1"/>
    <col min="11267" max="11267" width="8.77734375" style="1"/>
    <col min="11268" max="11268" width="10.21875" style="1" bestFit="1" customWidth="1"/>
    <col min="11269" max="11269" width="10.77734375" style="1" customWidth="1"/>
    <col min="11270" max="11273" width="8.77734375" style="1"/>
    <col min="11274" max="11274" width="26.44140625" style="1" bestFit="1" customWidth="1"/>
    <col min="11275" max="11275" width="13.5546875" style="1" customWidth="1"/>
    <col min="11276" max="11521" width="8.77734375" style="1"/>
    <col min="11522" max="11522" width="14.77734375" style="1" customWidth="1"/>
    <col min="11523" max="11523" width="8.77734375" style="1"/>
    <col min="11524" max="11524" width="10.21875" style="1" bestFit="1" customWidth="1"/>
    <col min="11525" max="11525" width="10.77734375" style="1" customWidth="1"/>
    <col min="11526" max="11529" width="8.77734375" style="1"/>
    <col min="11530" max="11530" width="26.44140625" style="1" bestFit="1" customWidth="1"/>
    <col min="11531" max="11531" width="13.5546875" style="1" customWidth="1"/>
    <col min="11532" max="11777" width="8.77734375" style="1"/>
    <col min="11778" max="11778" width="14.77734375" style="1" customWidth="1"/>
    <col min="11779" max="11779" width="8.77734375" style="1"/>
    <col min="11780" max="11780" width="10.21875" style="1" bestFit="1" customWidth="1"/>
    <col min="11781" max="11781" width="10.77734375" style="1" customWidth="1"/>
    <col min="11782" max="11785" width="8.77734375" style="1"/>
    <col min="11786" max="11786" width="26.44140625" style="1" bestFit="1" customWidth="1"/>
    <col min="11787" max="11787" width="13.5546875" style="1" customWidth="1"/>
    <col min="11788" max="12033" width="8.77734375" style="1"/>
    <col min="12034" max="12034" width="14.77734375" style="1" customWidth="1"/>
    <col min="12035" max="12035" width="8.77734375" style="1"/>
    <col min="12036" max="12036" width="10.21875" style="1" bestFit="1" customWidth="1"/>
    <col min="12037" max="12037" width="10.77734375" style="1" customWidth="1"/>
    <col min="12038" max="12041" width="8.77734375" style="1"/>
    <col min="12042" max="12042" width="26.44140625" style="1" bestFit="1" customWidth="1"/>
    <col min="12043" max="12043" width="13.5546875" style="1" customWidth="1"/>
    <col min="12044" max="12289" width="8.77734375" style="1"/>
    <col min="12290" max="12290" width="14.77734375" style="1" customWidth="1"/>
    <col min="12291" max="12291" width="8.77734375" style="1"/>
    <col min="12292" max="12292" width="10.21875" style="1" bestFit="1" customWidth="1"/>
    <col min="12293" max="12293" width="10.77734375" style="1" customWidth="1"/>
    <col min="12294" max="12297" width="8.77734375" style="1"/>
    <col min="12298" max="12298" width="26.44140625" style="1" bestFit="1" customWidth="1"/>
    <col min="12299" max="12299" width="13.5546875" style="1" customWidth="1"/>
    <col min="12300" max="12545" width="8.77734375" style="1"/>
    <col min="12546" max="12546" width="14.77734375" style="1" customWidth="1"/>
    <col min="12547" max="12547" width="8.77734375" style="1"/>
    <col min="12548" max="12548" width="10.21875" style="1" bestFit="1" customWidth="1"/>
    <col min="12549" max="12549" width="10.77734375" style="1" customWidth="1"/>
    <col min="12550" max="12553" width="8.77734375" style="1"/>
    <col min="12554" max="12554" width="26.44140625" style="1" bestFit="1" customWidth="1"/>
    <col min="12555" max="12555" width="13.5546875" style="1" customWidth="1"/>
    <col min="12556" max="12801" width="8.77734375" style="1"/>
    <col min="12802" max="12802" width="14.77734375" style="1" customWidth="1"/>
    <col min="12803" max="12803" width="8.77734375" style="1"/>
    <col min="12804" max="12804" width="10.21875" style="1" bestFit="1" customWidth="1"/>
    <col min="12805" max="12805" width="10.77734375" style="1" customWidth="1"/>
    <col min="12806" max="12809" width="8.77734375" style="1"/>
    <col min="12810" max="12810" width="26.44140625" style="1" bestFit="1" customWidth="1"/>
    <col min="12811" max="12811" width="13.5546875" style="1" customWidth="1"/>
    <col min="12812" max="13057" width="8.77734375" style="1"/>
    <col min="13058" max="13058" width="14.77734375" style="1" customWidth="1"/>
    <col min="13059" max="13059" width="8.77734375" style="1"/>
    <col min="13060" max="13060" width="10.21875" style="1" bestFit="1" customWidth="1"/>
    <col min="13061" max="13061" width="10.77734375" style="1" customWidth="1"/>
    <col min="13062" max="13065" width="8.77734375" style="1"/>
    <col min="13066" max="13066" width="26.44140625" style="1" bestFit="1" customWidth="1"/>
    <col min="13067" max="13067" width="13.5546875" style="1" customWidth="1"/>
    <col min="13068" max="13313" width="8.77734375" style="1"/>
    <col min="13314" max="13314" width="14.77734375" style="1" customWidth="1"/>
    <col min="13315" max="13315" width="8.77734375" style="1"/>
    <col min="13316" max="13316" width="10.21875" style="1" bestFit="1" customWidth="1"/>
    <col min="13317" max="13317" width="10.77734375" style="1" customWidth="1"/>
    <col min="13318" max="13321" width="8.77734375" style="1"/>
    <col min="13322" max="13322" width="26.44140625" style="1" bestFit="1" customWidth="1"/>
    <col min="13323" max="13323" width="13.5546875" style="1" customWidth="1"/>
    <col min="13324" max="13569" width="8.77734375" style="1"/>
    <col min="13570" max="13570" width="14.77734375" style="1" customWidth="1"/>
    <col min="13571" max="13571" width="8.77734375" style="1"/>
    <col min="13572" max="13572" width="10.21875" style="1" bestFit="1" customWidth="1"/>
    <col min="13573" max="13573" width="10.77734375" style="1" customWidth="1"/>
    <col min="13574" max="13577" width="8.77734375" style="1"/>
    <col min="13578" max="13578" width="26.44140625" style="1" bestFit="1" customWidth="1"/>
    <col min="13579" max="13579" width="13.5546875" style="1" customWidth="1"/>
    <col min="13580" max="13825" width="8.77734375" style="1"/>
    <col min="13826" max="13826" width="14.77734375" style="1" customWidth="1"/>
    <col min="13827" max="13827" width="8.77734375" style="1"/>
    <col min="13828" max="13828" width="10.21875" style="1" bestFit="1" customWidth="1"/>
    <col min="13829" max="13829" width="10.77734375" style="1" customWidth="1"/>
    <col min="13830" max="13833" width="8.77734375" style="1"/>
    <col min="13834" max="13834" width="26.44140625" style="1" bestFit="1" customWidth="1"/>
    <col min="13835" max="13835" width="13.5546875" style="1" customWidth="1"/>
    <col min="13836" max="14081" width="8.77734375" style="1"/>
    <col min="14082" max="14082" width="14.77734375" style="1" customWidth="1"/>
    <col min="14083" max="14083" width="8.77734375" style="1"/>
    <col min="14084" max="14084" width="10.21875" style="1" bestFit="1" customWidth="1"/>
    <col min="14085" max="14085" width="10.77734375" style="1" customWidth="1"/>
    <col min="14086" max="14089" width="8.77734375" style="1"/>
    <col min="14090" max="14090" width="26.44140625" style="1" bestFit="1" customWidth="1"/>
    <col min="14091" max="14091" width="13.5546875" style="1" customWidth="1"/>
    <col min="14092" max="14337" width="8.77734375" style="1"/>
    <col min="14338" max="14338" width="14.77734375" style="1" customWidth="1"/>
    <col min="14339" max="14339" width="8.77734375" style="1"/>
    <col min="14340" max="14340" width="10.21875" style="1" bestFit="1" customWidth="1"/>
    <col min="14341" max="14341" width="10.77734375" style="1" customWidth="1"/>
    <col min="14342" max="14345" width="8.77734375" style="1"/>
    <col min="14346" max="14346" width="26.44140625" style="1" bestFit="1" customWidth="1"/>
    <col min="14347" max="14347" width="13.5546875" style="1" customWidth="1"/>
    <col min="14348" max="14593" width="8.77734375" style="1"/>
    <col min="14594" max="14594" width="14.77734375" style="1" customWidth="1"/>
    <col min="14595" max="14595" width="8.77734375" style="1"/>
    <col min="14596" max="14596" width="10.21875" style="1" bestFit="1" customWidth="1"/>
    <col min="14597" max="14597" width="10.77734375" style="1" customWidth="1"/>
    <col min="14598" max="14601" width="8.77734375" style="1"/>
    <col min="14602" max="14602" width="26.44140625" style="1" bestFit="1" customWidth="1"/>
    <col min="14603" max="14603" width="13.5546875" style="1" customWidth="1"/>
    <col min="14604" max="14849" width="8.77734375" style="1"/>
    <col min="14850" max="14850" width="14.77734375" style="1" customWidth="1"/>
    <col min="14851" max="14851" width="8.77734375" style="1"/>
    <col min="14852" max="14852" width="10.21875" style="1" bestFit="1" customWidth="1"/>
    <col min="14853" max="14853" width="10.77734375" style="1" customWidth="1"/>
    <col min="14854" max="14857" width="8.77734375" style="1"/>
    <col min="14858" max="14858" width="26.44140625" style="1" bestFit="1" customWidth="1"/>
    <col min="14859" max="14859" width="13.5546875" style="1" customWidth="1"/>
    <col min="14860" max="15105" width="8.77734375" style="1"/>
    <col min="15106" max="15106" width="14.77734375" style="1" customWidth="1"/>
    <col min="15107" max="15107" width="8.77734375" style="1"/>
    <col min="15108" max="15108" width="10.21875" style="1" bestFit="1" customWidth="1"/>
    <col min="15109" max="15109" width="10.77734375" style="1" customWidth="1"/>
    <col min="15110" max="15113" width="8.77734375" style="1"/>
    <col min="15114" max="15114" width="26.44140625" style="1" bestFit="1" customWidth="1"/>
    <col min="15115" max="15115" width="13.5546875" style="1" customWidth="1"/>
    <col min="15116" max="15361" width="8.77734375" style="1"/>
    <col min="15362" max="15362" width="14.77734375" style="1" customWidth="1"/>
    <col min="15363" max="15363" width="8.77734375" style="1"/>
    <col min="15364" max="15364" width="10.21875" style="1" bestFit="1" customWidth="1"/>
    <col min="15365" max="15365" width="10.77734375" style="1" customWidth="1"/>
    <col min="15366" max="15369" width="8.77734375" style="1"/>
    <col min="15370" max="15370" width="26.44140625" style="1" bestFit="1" customWidth="1"/>
    <col min="15371" max="15371" width="13.5546875" style="1" customWidth="1"/>
    <col min="15372" max="15617" width="8.77734375" style="1"/>
    <col min="15618" max="15618" width="14.77734375" style="1" customWidth="1"/>
    <col min="15619" max="15619" width="8.77734375" style="1"/>
    <col min="15620" max="15620" width="10.21875" style="1" bestFit="1" customWidth="1"/>
    <col min="15621" max="15621" width="10.77734375" style="1" customWidth="1"/>
    <col min="15622" max="15625" width="8.77734375" style="1"/>
    <col min="15626" max="15626" width="26.44140625" style="1" bestFit="1" customWidth="1"/>
    <col min="15627" max="15627" width="13.5546875" style="1" customWidth="1"/>
    <col min="15628" max="15873" width="8.77734375" style="1"/>
    <col min="15874" max="15874" width="14.77734375" style="1" customWidth="1"/>
    <col min="15875" max="15875" width="8.77734375" style="1"/>
    <col min="15876" max="15876" width="10.21875" style="1" bestFit="1" customWidth="1"/>
    <col min="15877" max="15877" width="10.77734375" style="1" customWidth="1"/>
    <col min="15878" max="15881" width="8.77734375" style="1"/>
    <col min="15882" max="15882" width="26.44140625" style="1" bestFit="1" customWidth="1"/>
    <col min="15883" max="15883" width="13.5546875" style="1" customWidth="1"/>
    <col min="15884" max="16129" width="8.77734375" style="1"/>
    <col min="16130" max="16130" width="14.77734375" style="1" customWidth="1"/>
    <col min="16131" max="16131" width="8.77734375" style="1"/>
    <col min="16132" max="16132" width="10.21875" style="1" bestFit="1" customWidth="1"/>
    <col min="16133" max="16133" width="10.77734375" style="1" customWidth="1"/>
    <col min="16134" max="16137" width="8.77734375" style="1"/>
    <col min="16138" max="16138" width="26.44140625" style="1" bestFit="1" customWidth="1"/>
    <col min="16139" max="16139" width="13.5546875" style="1" customWidth="1"/>
    <col min="16140" max="16384" width="8.77734375" style="1"/>
  </cols>
  <sheetData>
    <row r="1" spans="1:11" x14ac:dyDescent="0.25">
      <c r="A1" s="65" t="s">
        <v>339</v>
      </c>
    </row>
    <row r="3" spans="1:11" x14ac:dyDescent="0.25">
      <c r="B3" s="4" t="s">
        <v>340</v>
      </c>
      <c r="C3" s="5" t="s">
        <v>341</v>
      </c>
      <c r="D3" s="5" t="s">
        <v>316</v>
      </c>
      <c r="E3" s="5" t="s">
        <v>342</v>
      </c>
      <c r="F3" s="5" t="s">
        <v>343</v>
      </c>
      <c r="G3" s="6" t="s">
        <v>344</v>
      </c>
      <c r="J3" s="5" t="s">
        <v>341</v>
      </c>
      <c r="K3" s="5" t="s">
        <v>345</v>
      </c>
    </row>
    <row r="4" spans="1:11" ht="14.4" x14ac:dyDescent="0.3">
      <c r="B4" s="12">
        <v>1</v>
      </c>
      <c r="C4" s="13" t="s">
        <v>346</v>
      </c>
      <c r="D4" s="118">
        <v>38078</v>
      </c>
      <c r="E4" s="13" t="s">
        <v>347</v>
      </c>
      <c r="F4" s="40">
        <v>45</v>
      </c>
      <c r="G4" s="124">
        <v>137.20455832336393</v>
      </c>
      <c r="J4" s="13" t="s">
        <v>348</v>
      </c>
      <c r="K4" s="125">
        <f>SUMIF(C4:C1903,J4,G4:G1903)</f>
        <v>25258.874171963438</v>
      </c>
    </row>
    <row r="5" spans="1:11" ht="14.4" x14ac:dyDescent="0.3">
      <c r="B5" s="12">
        <v>2</v>
      </c>
      <c r="C5" s="13" t="s">
        <v>349</v>
      </c>
      <c r="D5" s="118">
        <v>38056</v>
      </c>
      <c r="E5" s="13" t="s">
        <v>350</v>
      </c>
      <c r="F5" s="40">
        <v>50</v>
      </c>
      <c r="G5" s="124">
        <v>152.00730307485438</v>
      </c>
      <c r="J5" s="13" t="s">
        <v>349</v>
      </c>
      <c r="K5" s="125">
        <f>SUMIF(C4:C1903,J5,G4:G1903)</f>
        <v>28705.162174484201</v>
      </c>
    </row>
    <row r="6" spans="1:11" ht="14.4" x14ac:dyDescent="0.3">
      <c r="B6" s="12">
        <v>3</v>
      </c>
      <c r="C6" s="13" t="s">
        <v>351</v>
      </c>
      <c r="D6" s="118">
        <v>38408</v>
      </c>
      <c r="E6" s="13" t="s">
        <v>352</v>
      </c>
      <c r="F6" s="40">
        <v>9</v>
      </c>
      <c r="G6" s="124">
        <v>28.719483117139745</v>
      </c>
      <c r="J6" s="13" t="s">
        <v>351</v>
      </c>
      <c r="K6" s="125">
        <f>SUMIF(C4:C1903,J6,G4:G1903)</f>
        <v>25947.235264132571</v>
      </c>
    </row>
    <row r="7" spans="1:11" ht="14.4" x14ac:dyDescent="0.3">
      <c r="B7" s="12">
        <v>4</v>
      </c>
      <c r="C7" s="13" t="s">
        <v>349</v>
      </c>
      <c r="D7" s="118">
        <v>38859</v>
      </c>
      <c r="E7" s="13" t="s">
        <v>347</v>
      </c>
      <c r="F7" s="40">
        <v>55</v>
      </c>
      <c r="G7" s="124">
        <v>167.07532251655616</v>
      </c>
      <c r="J7" s="13" t="s">
        <v>353</v>
      </c>
      <c r="K7" s="125">
        <f>SUMIF(C4:C1903,J7,G4:G1903)</f>
        <v>26741.305814587173</v>
      </c>
    </row>
    <row r="8" spans="1:11" ht="14.4" x14ac:dyDescent="0.3">
      <c r="B8" s="12">
        <v>5</v>
      </c>
      <c r="C8" s="13" t="s">
        <v>353</v>
      </c>
      <c r="D8" s="118">
        <v>38155</v>
      </c>
      <c r="E8" s="13" t="s">
        <v>347</v>
      </c>
      <c r="F8" s="40">
        <v>43</v>
      </c>
      <c r="G8" s="124">
        <v>130.60287243901442</v>
      </c>
      <c r="J8" s="13" t="s">
        <v>354</v>
      </c>
      <c r="K8" s="125">
        <f>SUMIF(C4:C1903,J8,G4:G1903)</f>
        <v>24890.655792285193</v>
      </c>
    </row>
    <row r="9" spans="1:11" ht="14.4" x14ac:dyDescent="0.3">
      <c r="B9" s="12">
        <v>6</v>
      </c>
      <c r="C9" s="13" t="s">
        <v>354</v>
      </c>
      <c r="D9" s="118">
        <v>38683</v>
      </c>
      <c r="E9" s="13" t="s">
        <v>355</v>
      </c>
      <c r="F9" s="40">
        <v>58</v>
      </c>
      <c r="G9" s="124">
        <v>175.99097407072162</v>
      </c>
      <c r="J9" s="13" t="s">
        <v>356</v>
      </c>
      <c r="K9" s="125">
        <f>SUMIF(C4:C1903,J9,G4:G1903)</f>
        <v>23849.558720909081</v>
      </c>
    </row>
    <row r="10" spans="1:11" ht="14.4" x14ac:dyDescent="0.3">
      <c r="B10" s="12">
        <v>7</v>
      </c>
      <c r="C10" s="13" t="s">
        <v>356</v>
      </c>
      <c r="D10" s="118">
        <v>38067</v>
      </c>
      <c r="E10" s="13" t="s">
        <v>355</v>
      </c>
      <c r="F10" s="40">
        <v>8</v>
      </c>
      <c r="G10" s="124">
        <v>25.800692176216739</v>
      </c>
      <c r="J10" s="13" t="s">
        <v>346</v>
      </c>
      <c r="K10" s="125">
        <f>SUMIF(C4:C1903,J10,G4:G1903)</f>
        <v>28803.14720088282</v>
      </c>
    </row>
    <row r="11" spans="1:11" ht="14.4" x14ac:dyDescent="0.3">
      <c r="B11" s="12">
        <v>8</v>
      </c>
      <c r="C11" s="13" t="s">
        <v>354</v>
      </c>
      <c r="D11" s="118">
        <v>39068</v>
      </c>
      <c r="E11" s="13" t="s">
        <v>347</v>
      </c>
      <c r="F11" s="40">
        <v>72</v>
      </c>
      <c r="G11" s="124">
        <v>217.83965386113226</v>
      </c>
      <c r="J11" s="13" t="s">
        <v>357</v>
      </c>
      <c r="K11" s="125">
        <f>SUMIF(C4:C1903,J11,G4:G1903)</f>
        <v>29050.534775342716</v>
      </c>
    </row>
    <row r="12" spans="1:11" ht="14.4" x14ac:dyDescent="0.3">
      <c r="B12" s="12">
        <v>9</v>
      </c>
      <c r="C12" s="13" t="s">
        <v>351</v>
      </c>
      <c r="D12" s="118">
        <v>38903</v>
      </c>
      <c r="E12" s="13" t="s">
        <v>355</v>
      </c>
      <c r="F12" s="40">
        <v>75</v>
      </c>
      <c r="G12" s="124">
        <v>226.64232685518837</v>
      </c>
      <c r="J12" s="17" t="s">
        <v>358</v>
      </c>
      <c r="K12" s="126">
        <f>SUMIF(C4:C1903,J12,G4:G1903)</f>
        <v>27590.573172458844</v>
      </c>
    </row>
    <row r="13" spans="1:11" ht="14.4" x14ac:dyDescent="0.3">
      <c r="B13" s="12">
        <v>10</v>
      </c>
      <c r="C13" s="13" t="s">
        <v>346</v>
      </c>
      <c r="D13" s="118">
        <v>38936</v>
      </c>
      <c r="E13" s="13" t="s">
        <v>347</v>
      </c>
      <c r="F13" s="40">
        <v>24</v>
      </c>
      <c r="G13" s="124">
        <v>73.502342173405509</v>
      </c>
      <c r="K13" s="127"/>
    </row>
    <row r="14" spans="1:11" ht="14.4" x14ac:dyDescent="0.3">
      <c r="B14" s="12">
        <v>11</v>
      </c>
      <c r="C14" s="13" t="s">
        <v>351</v>
      </c>
      <c r="D14" s="118">
        <v>38320</v>
      </c>
      <c r="E14" s="13" t="s">
        <v>359</v>
      </c>
      <c r="F14" s="40">
        <v>43</v>
      </c>
      <c r="G14" s="124">
        <v>130.83536844241408</v>
      </c>
      <c r="K14" s="128"/>
    </row>
    <row r="15" spans="1:11" ht="14.4" x14ac:dyDescent="0.3">
      <c r="B15" s="12">
        <v>12</v>
      </c>
      <c r="C15" s="13" t="s">
        <v>351</v>
      </c>
      <c r="D15" s="118">
        <v>38309</v>
      </c>
      <c r="E15" s="13" t="s">
        <v>347</v>
      </c>
      <c r="F15" s="40">
        <v>23</v>
      </c>
      <c r="G15" s="124">
        <v>71.034367691096961</v>
      </c>
      <c r="J15" s="8" t="s">
        <v>364</v>
      </c>
      <c r="K15" s="36">
        <f>SUM(F4:F1903)</f>
        <v>79009</v>
      </c>
    </row>
    <row r="16" spans="1:11" ht="14.4" x14ac:dyDescent="0.3">
      <c r="B16" s="12">
        <v>13</v>
      </c>
      <c r="C16" s="13" t="s">
        <v>348</v>
      </c>
      <c r="D16" s="118">
        <v>38595</v>
      </c>
      <c r="E16" s="13" t="s">
        <v>347</v>
      </c>
      <c r="F16" s="40">
        <v>49</v>
      </c>
      <c r="G16" s="124">
        <v>149.59279694174981</v>
      </c>
      <c r="J16" s="12" t="s">
        <v>360</v>
      </c>
      <c r="K16" s="125">
        <f>SUMIF(D4:D1903,"&gt;=2005",G4:G1903)</f>
        <v>240837.04708704556</v>
      </c>
    </row>
    <row r="17" spans="2:11" ht="14.4" x14ac:dyDescent="0.3">
      <c r="B17" s="12">
        <v>14</v>
      </c>
      <c r="C17" s="13" t="s">
        <v>349</v>
      </c>
      <c r="D17" s="118">
        <v>38353</v>
      </c>
      <c r="E17" s="13" t="s">
        <v>355</v>
      </c>
      <c r="F17" s="40">
        <v>18</v>
      </c>
      <c r="G17" s="124">
        <v>56.471999230139573</v>
      </c>
      <c r="J17" s="12" t="s">
        <v>361</v>
      </c>
      <c r="K17" s="40">
        <f>SUMIF(E4:E1903,"lip gloss",F4:F1903)</f>
        <v>16333</v>
      </c>
    </row>
    <row r="18" spans="2:11" ht="14.4" x14ac:dyDescent="0.3">
      <c r="B18" s="12">
        <v>15</v>
      </c>
      <c r="C18" s="13" t="s">
        <v>353</v>
      </c>
      <c r="D18" s="118">
        <v>38980</v>
      </c>
      <c r="E18" s="13" t="s">
        <v>350</v>
      </c>
      <c r="F18" s="40">
        <v>-8</v>
      </c>
      <c r="G18" s="124">
        <v>-21.993044717303864</v>
      </c>
      <c r="J18" s="12" t="s">
        <v>362</v>
      </c>
      <c r="K18" s="125">
        <f>SUMIF(E4:E1903,"lip gloss",G4:G1903)</f>
        <v>49834.64340102514</v>
      </c>
    </row>
    <row r="19" spans="2:11" ht="14.4" x14ac:dyDescent="0.3">
      <c r="B19" s="12">
        <v>16</v>
      </c>
      <c r="C19" s="13" t="s">
        <v>348</v>
      </c>
      <c r="D19" s="118">
        <v>38089</v>
      </c>
      <c r="E19" s="13" t="s">
        <v>359</v>
      </c>
      <c r="F19" s="40">
        <v>45</v>
      </c>
      <c r="G19" s="124">
        <v>137.39037590916232</v>
      </c>
      <c r="J19" s="16" t="s">
        <v>363</v>
      </c>
      <c r="K19" s="126">
        <f>SUMIF(C4:C1903, "&lt;&gt;Jen", G4:G1903)</f>
        <v>211786.51231170303</v>
      </c>
    </row>
    <row r="20" spans="2:11" ht="14.4" x14ac:dyDescent="0.3">
      <c r="B20" s="12">
        <v>17</v>
      </c>
      <c r="C20" s="13" t="s">
        <v>354</v>
      </c>
      <c r="D20" s="118">
        <v>38837</v>
      </c>
      <c r="E20" s="13" t="s">
        <v>359</v>
      </c>
      <c r="F20" s="40">
        <v>66</v>
      </c>
      <c r="G20" s="124">
        <v>199.65433473774931</v>
      </c>
    </row>
    <row r="21" spans="2:11" ht="14.4" x14ac:dyDescent="0.3">
      <c r="B21" s="12">
        <v>18</v>
      </c>
      <c r="C21" s="13" t="s">
        <v>357</v>
      </c>
      <c r="D21" s="118">
        <v>38595</v>
      </c>
      <c r="E21" s="13" t="s">
        <v>347</v>
      </c>
      <c r="F21" s="40">
        <v>88</v>
      </c>
      <c r="G21" s="124">
        <v>265.18755145539586</v>
      </c>
    </row>
    <row r="22" spans="2:11" ht="14.4" x14ac:dyDescent="0.3">
      <c r="B22" s="12">
        <v>19</v>
      </c>
      <c r="C22" s="13" t="s">
        <v>357</v>
      </c>
      <c r="D22" s="118">
        <v>38287</v>
      </c>
      <c r="E22" s="13" t="s">
        <v>355</v>
      </c>
      <c r="F22" s="40">
        <v>78</v>
      </c>
      <c r="G22" s="124">
        <v>236.14697789113248</v>
      </c>
    </row>
    <row r="23" spans="2:11" ht="14.4" x14ac:dyDescent="0.3">
      <c r="B23" s="12">
        <v>20</v>
      </c>
      <c r="C23" s="13" t="s">
        <v>353</v>
      </c>
      <c r="D23" s="118">
        <v>38683</v>
      </c>
      <c r="E23" s="13" t="s">
        <v>347</v>
      </c>
      <c r="F23" s="40">
        <v>57</v>
      </c>
      <c r="G23" s="124">
        <v>173.11529461915569</v>
      </c>
    </row>
    <row r="24" spans="2:11" ht="14.4" x14ac:dyDescent="0.3">
      <c r="B24" s="12">
        <v>21</v>
      </c>
      <c r="C24" s="13" t="s">
        <v>353</v>
      </c>
      <c r="D24" s="118">
        <v>38870</v>
      </c>
      <c r="E24" s="13" t="s">
        <v>359</v>
      </c>
      <c r="F24" s="40">
        <v>12</v>
      </c>
      <c r="G24" s="124">
        <v>38.081435709433634</v>
      </c>
    </row>
    <row r="25" spans="2:11" ht="14.4" x14ac:dyDescent="0.3">
      <c r="B25" s="12">
        <v>22</v>
      </c>
      <c r="C25" s="13" t="s">
        <v>346</v>
      </c>
      <c r="D25" s="118">
        <v>38254</v>
      </c>
      <c r="E25" s="13" t="s">
        <v>355</v>
      </c>
      <c r="F25" s="40">
        <v>28</v>
      </c>
      <c r="G25" s="124">
        <v>86.512775700642493</v>
      </c>
    </row>
    <row r="26" spans="2:11" ht="14.4" x14ac:dyDescent="0.3">
      <c r="B26" s="12">
        <v>23</v>
      </c>
      <c r="C26" s="13" t="s">
        <v>354</v>
      </c>
      <c r="D26" s="118">
        <v>38749</v>
      </c>
      <c r="E26" s="13" t="s">
        <v>359</v>
      </c>
      <c r="F26" s="40">
        <v>25</v>
      </c>
      <c r="G26" s="124">
        <v>77.307151643363554</v>
      </c>
    </row>
    <row r="27" spans="2:11" ht="14.4" x14ac:dyDescent="0.3">
      <c r="B27" s="12">
        <v>24</v>
      </c>
      <c r="C27" s="13" t="s">
        <v>349</v>
      </c>
      <c r="D27" s="118">
        <v>38474</v>
      </c>
      <c r="E27" s="13" t="s">
        <v>350</v>
      </c>
      <c r="F27" s="40">
        <v>29</v>
      </c>
      <c r="G27" s="124">
        <v>88.222745876339161</v>
      </c>
    </row>
    <row r="28" spans="2:11" ht="14.4" x14ac:dyDescent="0.3">
      <c r="B28" s="12">
        <v>25</v>
      </c>
      <c r="C28" s="13" t="s">
        <v>357</v>
      </c>
      <c r="D28" s="118">
        <v>38298</v>
      </c>
      <c r="E28" s="13" t="s">
        <v>359</v>
      </c>
      <c r="F28" s="40">
        <v>-4</v>
      </c>
      <c r="G28" s="124">
        <v>-9.9439491268532194</v>
      </c>
    </row>
    <row r="29" spans="2:11" ht="14.4" x14ac:dyDescent="0.3">
      <c r="B29" s="12">
        <v>26</v>
      </c>
      <c r="C29" s="13" t="s">
        <v>348</v>
      </c>
      <c r="D29" s="118">
        <v>39057</v>
      </c>
      <c r="E29" s="13" t="s">
        <v>347</v>
      </c>
      <c r="F29" s="40">
        <v>24</v>
      </c>
      <c r="G29" s="124">
        <v>74.622434460070465</v>
      </c>
    </row>
    <row r="30" spans="2:11" ht="14.4" x14ac:dyDescent="0.3">
      <c r="B30" s="12">
        <v>27</v>
      </c>
      <c r="C30" s="13" t="s">
        <v>357</v>
      </c>
      <c r="D30" s="118">
        <v>38089</v>
      </c>
      <c r="E30" s="13" t="s">
        <v>352</v>
      </c>
      <c r="F30" s="40">
        <v>38</v>
      </c>
      <c r="G30" s="124">
        <v>115.98517718889856</v>
      </c>
    </row>
    <row r="31" spans="2:11" ht="14.4" x14ac:dyDescent="0.3">
      <c r="B31" s="12">
        <v>28</v>
      </c>
      <c r="C31" s="13" t="s">
        <v>356</v>
      </c>
      <c r="D31" s="118">
        <v>38617</v>
      </c>
      <c r="E31" s="13" t="s">
        <v>350</v>
      </c>
      <c r="F31" s="40">
        <v>77</v>
      </c>
      <c r="G31" s="124">
        <v>233.05438870487612</v>
      </c>
    </row>
    <row r="32" spans="2:11" ht="14.4" x14ac:dyDescent="0.3">
      <c r="B32" s="12">
        <v>29</v>
      </c>
      <c r="C32" s="13" t="s">
        <v>346</v>
      </c>
      <c r="D32" s="118">
        <v>39013</v>
      </c>
      <c r="E32" s="13" t="s">
        <v>350</v>
      </c>
      <c r="F32" s="40">
        <v>77</v>
      </c>
      <c r="G32" s="124">
        <v>233.35651970431758</v>
      </c>
    </row>
    <row r="33" spans="2:7" ht="14.4" x14ac:dyDescent="0.3">
      <c r="B33" s="12">
        <v>30</v>
      </c>
      <c r="C33" s="13" t="s">
        <v>349</v>
      </c>
      <c r="D33" s="118">
        <v>38672</v>
      </c>
      <c r="E33" s="13" t="s">
        <v>350</v>
      </c>
      <c r="F33" s="40">
        <v>60</v>
      </c>
      <c r="G33" s="124">
        <v>182.24664750326718</v>
      </c>
    </row>
    <row r="34" spans="2:7" ht="14.4" x14ac:dyDescent="0.3">
      <c r="B34" s="12">
        <v>31</v>
      </c>
      <c r="C34" s="13" t="s">
        <v>353</v>
      </c>
      <c r="D34" s="118">
        <v>38606</v>
      </c>
      <c r="E34" s="13" t="s">
        <v>347</v>
      </c>
      <c r="F34" s="40">
        <v>6</v>
      </c>
      <c r="G34" s="124">
        <v>20.481843585001322</v>
      </c>
    </row>
    <row r="35" spans="2:7" ht="14.4" x14ac:dyDescent="0.3">
      <c r="B35" s="12">
        <v>32</v>
      </c>
      <c r="C35" s="13" t="s">
        <v>356</v>
      </c>
      <c r="D35" s="118">
        <v>38804</v>
      </c>
      <c r="E35" s="13" t="s">
        <v>347</v>
      </c>
      <c r="F35" s="40">
        <v>53</v>
      </c>
      <c r="G35" s="124">
        <v>161.46395235499537</v>
      </c>
    </row>
    <row r="36" spans="2:7" ht="14.4" x14ac:dyDescent="0.3">
      <c r="B36" s="12">
        <v>33</v>
      </c>
      <c r="C36" s="13" t="s">
        <v>358</v>
      </c>
      <c r="D36" s="118">
        <v>38155</v>
      </c>
      <c r="E36" s="13" t="s">
        <v>359</v>
      </c>
      <c r="F36" s="40">
        <v>41</v>
      </c>
      <c r="G36" s="124">
        <v>125.2697558819725</v>
      </c>
    </row>
    <row r="37" spans="2:7" ht="14.4" x14ac:dyDescent="0.3">
      <c r="B37" s="12">
        <v>34</v>
      </c>
      <c r="C37" s="13" t="s">
        <v>353</v>
      </c>
      <c r="D37" s="118">
        <v>38969</v>
      </c>
      <c r="E37" s="13" t="s">
        <v>359</v>
      </c>
      <c r="F37" s="40">
        <v>19</v>
      </c>
      <c r="G37" s="124">
        <v>59.153898700773034</v>
      </c>
    </row>
    <row r="38" spans="2:7" ht="14.4" x14ac:dyDescent="0.3">
      <c r="B38" s="12">
        <v>35</v>
      </c>
      <c r="C38" s="13" t="s">
        <v>357</v>
      </c>
      <c r="D38" s="118">
        <v>39079</v>
      </c>
      <c r="E38" s="13" t="s">
        <v>350</v>
      </c>
      <c r="F38" s="40">
        <v>39</v>
      </c>
      <c r="G38" s="124">
        <v>119.30030273172213</v>
      </c>
    </row>
    <row r="39" spans="2:7" ht="14.4" x14ac:dyDescent="0.3">
      <c r="B39" s="12">
        <v>36</v>
      </c>
      <c r="C39" s="13" t="s">
        <v>346</v>
      </c>
      <c r="D39" s="118">
        <v>38243</v>
      </c>
      <c r="E39" s="13" t="s">
        <v>347</v>
      </c>
      <c r="F39" s="40">
        <v>2</v>
      </c>
      <c r="G39" s="124">
        <v>8.2604004984897017</v>
      </c>
    </row>
    <row r="40" spans="2:7" ht="14.4" x14ac:dyDescent="0.3">
      <c r="B40" s="12">
        <v>37</v>
      </c>
      <c r="C40" s="13" t="s">
        <v>353</v>
      </c>
      <c r="D40" s="118">
        <v>38540</v>
      </c>
      <c r="E40" s="13" t="s">
        <v>355</v>
      </c>
      <c r="F40" s="40">
        <v>34</v>
      </c>
      <c r="G40" s="124">
        <v>103.43841434718642</v>
      </c>
    </row>
    <row r="41" spans="2:7" ht="14.4" x14ac:dyDescent="0.3">
      <c r="B41" s="12">
        <v>38</v>
      </c>
      <c r="C41" s="13" t="s">
        <v>348</v>
      </c>
      <c r="D41" s="118">
        <v>38419</v>
      </c>
      <c r="E41" s="13" t="s">
        <v>350</v>
      </c>
      <c r="F41" s="40">
        <v>59</v>
      </c>
      <c r="G41" s="124">
        <v>179.01001770576869</v>
      </c>
    </row>
    <row r="42" spans="2:7" ht="14.4" x14ac:dyDescent="0.3">
      <c r="B42" s="12">
        <v>39</v>
      </c>
      <c r="C42" s="13" t="s">
        <v>358</v>
      </c>
      <c r="D42" s="118">
        <v>38771</v>
      </c>
      <c r="E42" s="13" t="s">
        <v>350</v>
      </c>
      <c r="F42" s="40">
        <v>-9</v>
      </c>
      <c r="G42" s="124">
        <v>-24.625751249139931</v>
      </c>
    </row>
    <row r="43" spans="2:7" ht="14.4" x14ac:dyDescent="0.3">
      <c r="B43" s="12">
        <v>40</v>
      </c>
      <c r="C43" s="13" t="s">
        <v>349</v>
      </c>
      <c r="D43" s="118">
        <v>38892</v>
      </c>
      <c r="E43" s="13" t="s">
        <v>350</v>
      </c>
      <c r="F43" s="40">
        <v>38</v>
      </c>
      <c r="G43" s="124">
        <v>115.58433775100286</v>
      </c>
    </row>
    <row r="44" spans="2:7" ht="14.4" x14ac:dyDescent="0.3">
      <c r="B44" s="12">
        <v>41</v>
      </c>
      <c r="C44" s="13" t="s">
        <v>348</v>
      </c>
      <c r="D44" s="118">
        <v>38023</v>
      </c>
      <c r="E44" s="13" t="s">
        <v>355</v>
      </c>
      <c r="F44" s="40">
        <v>25</v>
      </c>
      <c r="G44" s="124">
        <v>76.562095842195291</v>
      </c>
    </row>
    <row r="45" spans="2:7" ht="14.4" x14ac:dyDescent="0.3">
      <c r="B45" s="12">
        <v>42</v>
      </c>
      <c r="C45" s="13" t="s">
        <v>348</v>
      </c>
      <c r="D45" s="118">
        <v>38452</v>
      </c>
      <c r="E45" s="13" t="s">
        <v>359</v>
      </c>
      <c r="F45" s="40">
        <v>19</v>
      </c>
      <c r="G45" s="124">
        <v>59.382749361194016</v>
      </c>
    </row>
    <row r="46" spans="2:7" ht="14.4" x14ac:dyDescent="0.3">
      <c r="B46" s="12">
        <v>43</v>
      </c>
      <c r="C46" s="13" t="s">
        <v>346</v>
      </c>
      <c r="D46" s="118">
        <v>38078</v>
      </c>
      <c r="E46" s="13" t="s">
        <v>350</v>
      </c>
      <c r="F46" s="40">
        <v>86</v>
      </c>
      <c r="G46" s="124">
        <v>259.85996934004856</v>
      </c>
    </row>
    <row r="47" spans="2:7" ht="14.4" x14ac:dyDescent="0.3">
      <c r="B47" s="12">
        <v>44</v>
      </c>
      <c r="C47" s="13" t="s">
        <v>354</v>
      </c>
      <c r="D47" s="118">
        <v>38144</v>
      </c>
      <c r="E47" s="13" t="s">
        <v>347</v>
      </c>
      <c r="F47" s="40">
        <v>55</v>
      </c>
      <c r="G47" s="124">
        <v>167.11761356978838</v>
      </c>
    </row>
    <row r="48" spans="2:7" ht="14.4" x14ac:dyDescent="0.3">
      <c r="B48" s="12">
        <v>45</v>
      </c>
      <c r="C48" s="13" t="s">
        <v>348</v>
      </c>
      <c r="D48" s="118">
        <v>38980</v>
      </c>
      <c r="E48" s="13" t="s">
        <v>347</v>
      </c>
      <c r="F48" s="40">
        <v>2</v>
      </c>
      <c r="G48" s="124">
        <v>7.8483600384211831</v>
      </c>
    </row>
    <row r="49" spans="2:7" ht="14.4" x14ac:dyDescent="0.3">
      <c r="B49" s="12">
        <v>46</v>
      </c>
      <c r="C49" s="13" t="s">
        <v>351</v>
      </c>
      <c r="D49" s="118">
        <v>38573</v>
      </c>
      <c r="E49" s="13" t="s">
        <v>359</v>
      </c>
      <c r="F49" s="40">
        <v>93</v>
      </c>
      <c r="G49" s="124">
        <v>280.68747862762837</v>
      </c>
    </row>
    <row r="50" spans="2:7" ht="14.4" x14ac:dyDescent="0.3">
      <c r="B50" s="12">
        <v>47</v>
      </c>
      <c r="C50" s="13" t="s">
        <v>353</v>
      </c>
      <c r="D50" s="118">
        <v>38254</v>
      </c>
      <c r="E50" s="13" t="s">
        <v>355</v>
      </c>
      <c r="F50" s="40">
        <v>14</v>
      </c>
      <c r="G50" s="124">
        <v>43.931553656204748</v>
      </c>
    </row>
    <row r="51" spans="2:7" ht="14.4" x14ac:dyDescent="0.3">
      <c r="B51" s="12">
        <v>48</v>
      </c>
      <c r="C51" s="13" t="s">
        <v>348</v>
      </c>
      <c r="D51" s="118">
        <v>38496</v>
      </c>
      <c r="E51" s="13" t="s">
        <v>355</v>
      </c>
      <c r="F51" s="40">
        <v>37</v>
      </c>
      <c r="G51" s="124">
        <v>113.03491000904664</v>
      </c>
    </row>
    <row r="52" spans="2:7" ht="14.4" x14ac:dyDescent="0.3">
      <c r="B52" s="12">
        <v>49</v>
      </c>
      <c r="C52" s="13" t="s">
        <v>346</v>
      </c>
      <c r="D52" s="118">
        <v>38309</v>
      </c>
      <c r="E52" s="13" t="s">
        <v>350</v>
      </c>
      <c r="F52" s="40">
        <v>63</v>
      </c>
      <c r="G52" s="124">
        <v>190.69511057123685</v>
      </c>
    </row>
    <row r="53" spans="2:7" ht="14.4" x14ac:dyDescent="0.3">
      <c r="B53" s="12">
        <v>50</v>
      </c>
      <c r="C53" s="13" t="s">
        <v>353</v>
      </c>
      <c r="D53" s="118">
        <v>38309</v>
      </c>
      <c r="E53" s="13" t="s">
        <v>347</v>
      </c>
      <c r="F53" s="40">
        <v>1</v>
      </c>
      <c r="G53" s="124">
        <v>5.599704779498877</v>
      </c>
    </row>
    <row r="54" spans="2:7" ht="14.4" x14ac:dyDescent="0.3">
      <c r="B54" s="12">
        <v>51</v>
      </c>
      <c r="C54" s="13" t="s">
        <v>353</v>
      </c>
      <c r="D54" s="118">
        <v>38518</v>
      </c>
      <c r="E54" s="13" t="s">
        <v>355</v>
      </c>
      <c r="F54" s="40">
        <v>24</v>
      </c>
      <c r="G54" s="124">
        <v>73.599272692165783</v>
      </c>
    </row>
    <row r="55" spans="2:7" ht="14.4" x14ac:dyDescent="0.3">
      <c r="B55" s="12">
        <v>52</v>
      </c>
      <c r="C55" s="13" t="s">
        <v>349</v>
      </c>
      <c r="D55" s="118">
        <v>37990</v>
      </c>
      <c r="E55" s="13" t="s">
        <v>355</v>
      </c>
      <c r="F55" s="40">
        <v>83</v>
      </c>
      <c r="G55" s="124">
        <v>250.33273832124888</v>
      </c>
    </row>
    <row r="56" spans="2:7" ht="14.4" x14ac:dyDescent="0.3">
      <c r="B56" s="12">
        <v>53</v>
      </c>
      <c r="C56" s="13" t="s">
        <v>358</v>
      </c>
      <c r="D56" s="118">
        <v>38540</v>
      </c>
      <c r="E56" s="13" t="s">
        <v>355</v>
      </c>
      <c r="F56" s="40">
        <v>49</v>
      </c>
      <c r="G56" s="124">
        <v>148.50659729480034</v>
      </c>
    </row>
    <row r="57" spans="2:7" ht="14.4" x14ac:dyDescent="0.3">
      <c r="B57" s="12">
        <v>54</v>
      </c>
      <c r="C57" s="13" t="s">
        <v>356</v>
      </c>
      <c r="D57" s="118">
        <v>38452</v>
      </c>
      <c r="E57" s="13" t="s">
        <v>347</v>
      </c>
      <c r="F57" s="40">
        <v>26</v>
      </c>
      <c r="G57" s="124">
        <v>80.197912185633001</v>
      </c>
    </row>
    <row r="58" spans="2:7" ht="14.4" x14ac:dyDescent="0.3">
      <c r="B58" s="12">
        <v>55</v>
      </c>
      <c r="C58" s="13" t="s">
        <v>357</v>
      </c>
      <c r="D58" s="118">
        <v>38859</v>
      </c>
      <c r="E58" s="13" t="s">
        <v>347</v>
      </c>
      <c r="F58" s="40">
        <v>35</v>
      </c>
      <c r="G58" s="124">
        <v>107.99264815962536</v>
      </c>
    </row>
    <row r="59" spans="2:7" ht="14.4" x14ac:dyDescent="0.3">
      <c r="B59" s="12">
        <v>56</v>
      </c>
      <c r="C59" s="13" t="s">
        <v>356</v>
      </c>
      <c r="D59" s="118">
        <v>38089</v>
      </c>
      <c r="E59" s="13" t="s">
        <v>347</v>
      </c>
      <c r="F59" s="40">
        <v>8</v>
      </c>
      <c r="G59" s="124">
        <v>26.909399775034267</v>
      </c>
    </row>
    <row r="60" spans="2:7" ht="14.4" x14ac:dyDescent="0.3">
      <c r="B60" s="12">
        <v>57</v>
      </c>
      <c r="C60" s="13" t="s">
        <v>358</v>
      </c>
      <c r="D60" s="118">
        <v>38166</v>
      </c>
      <c r="E60" s="13" t="s">
        <v>359</v>
      </c>
      <c r="F60" s="40">
        <v>49</v>
      </c>
      <c r="G60" s="124">
        <v>148.777847479907</v>
      </c>
    </row>
    <row r="61" spans="2:7" ht="14.4" x14ac:dyDescent="0.3">
      <c r="B61" s="12">
        <v>58</v>
      </c>
      <c r="C61" s="13" t="s">
        <v>356</v>
      </c>
      <c r="D61" s="118">
        <v>38089</v>
      </c>
      <c r="E61" s="13" t="s">
        <v>350</v>
      </c>
      <c r="F61" s="40">
        <v>34</v>
      </c>
      <c r="G61" s="124">
        <v>104.09375694795658</v>
      </c>
    </row>
    <row r="62" spans="2:7" ht="14.4" x14ac:dyDescent="0.3">
      <c r="B62" s="12">
        <v>59</v>
      </c>
      <c r="C62" s="13" t="s">
        <v>356</v>
      </c>
      <c r="D62" s="118">
        <v>38694</v>
      </c>
      <c r="E62" s="13" t="s">
        <v>347</v>
      </c>
      <c r="F62" s="40">
        <v>8</v>
      </c>
      <c r="G62" s="124">
        <v>26.236564211223342</v>
      </c>
    </row>
    <row r="63" spans="2:7" ht="14.4" x14ac:dyDescent="0.3">
      <c r="B63" s="12">
        <v>60</v>
      </c>
      <c r="C63" s="13" t="s">
        <v>357</v>
      </c>
      <c r="D63" s="118">
        <v>38287</v>
      </c>
      <c r="E63" s="13" t="s">
        <v>359</v>
      </c>
      <c r="F63" s="40">
        <v>89</v>
      </c>
      <c r="G63" s="124">
        <v>269.09085017901094</v>
      </c>
    </row>
    <row r="64" spans="2:7" ht="14.4" x14ac:dyDescent="0.3">
      <c r="B64" s="12">
        <v>61</v>
      </c>
      <c r="C64" s="13" t="s">
        <v>354</v>
      </c>
      <c r="D64" s="118">
        <v>38672</v>
      </c>
      <c r="E64" s="13" t="s">
        <v>350</v>
      </c>
      <c r="F64" s="40">
        <v>62</v>
      </c>
      <c r="G64" s="124">
        <v>189.25415891346557</v>
      </c>
    </row>
    <row r="65" spans="2:7" ht="14.4" x14ac:dyDescent="0.3">
      <c r="B65" s="12">
        <v>62</v>
      </c>
      <c r="C65" s="13" t="s">
        <v>348</v>
      </c>
      <c r="D65" s="118">
        <v>38210</v>
      </c>
      <c r="E65" s="13" t="s">
        <v>350</v>
      </c>
      <c r="F65" s="40">
        <v>23</v>
      </c>
      <c r="G65" s="124">
        <v>71.313211840267556</v>
      </c>
    </row>
    <row r="66" spans="2:7" ht="14.4" x14ac:dyDescent="0.3">
      <c r="B66" s="12">
        <v>63</v>
      </c>
      <c r="C66" s="13" t="s">
        <v>358</v>
      </c>
      <c r="D66" s="118">
        <v>38155</v>
      </c>
      <c r="E66" s="13" t="s">
        <v>355</v>
      </c>
      <c r="F66" s="40">
        <v>95</v>
      </c>
      <c r="G66" s="124">
        <v>287.76081692141696</v>
      </c>
    </row>
    <row r="67" spans="2:7" ht="14.4" x14ac:dyDescent="0.3">
      <c r="B67" s="12">
        <v>64</v>
      </c>
      <c r="C67" s="13" t="s">
        <v>348</v>
      </c>
      <c r="D67" s="118">
        <v>38848</v>
      </c>
      <c r="E67" s="13" t="s">
        <v>355</v>
      </c>
      <c r="F67" s="40">
        <v>41</v>
      </c>
      <c r="G67" s="124">
        <v>125.00018840758105</v>
      </c>
    </row>
    <row r="68" spans="2:7" ht="14.4" x14ac:dyDescent="0.3">
      <c r="B68" s="12">
        <v>65</v>
      </c>
      <c r="C68" s="13" t="s">
        <v>351</v>
      </c>
      <c r="D68" s="118">
        <v>38452</v>
      </c>
      <c r="E68" s="13" t="s">
        <v>347</v>
      </c>
      <c r="F68" s="40">
        <v>-6</v>
      </c>
      <c r="G68" s="124">
        <v>-15.942861162173479</v>
      </c>
    </row>
    <row r="69" spans="2:7" ht="14.4" x14ac:dyDescent="0.3">
      <c r="B69" s="12">
        <v>66</v>
      </c>
      <c r="C69" s="13" t="s">
        <v>346</v>
      </c>
      <c r="D69" s="118">
        <v>38353</v>
      </c>
      <c r="E69" s="13" t="s">
        <v>359</v>
      </c>
      <c r="F69" s="40">
        <v>84</v>
      </c>
      <c r="G69" s="124">
        <v>253.99061782802139</v>
      </c>
    </row>
    <row r="70" spans="2:7" ht="14.4" x14ac:dyDescent="0.3">
      <c r="B70" s="12">
        <v>67</v>
      </c>
      <c r="C70" s="13" t="s">
        <v>349</v>
      </c>
      <c r="D70" s="118">
        <v>38661</v>
      </c>
      <c r="E70" s="13" t="s">
        <v>350</v>
      </c>
      <c r="F70" s="40">
        <v>63</v>
      </c>
      <c r="G70" s="124">
        <v>191.36713896782123</v>
      </c>
    </row>
    <row r="71" spans="2:7" ht="14.4" x14ac:dyDescent="0.3">
      <c r="B71" s="12">
        <v>68</v>
      </c>
      <c r="C71" s="13" t="s">
        <v>353</v>
      </c>
      <c r="D71" s="118">
        <v>38914</v>
      </c>
      <c r="E71" s="13" t="s">
        <v>347</v>
      </c>
      <c r="F71" s="40">
        <v>0</v>
      </c>
      <c r="G71" s="124">
        <v>2.3682330895483967</v>
      </c>
    </row>
    <row r="72" spans="2:7" ht="14.4" x14ac:dyDescent="0.3">
      <c r="B72" s="12">
        <v>69</v>
      </c>
      <c r="C72" s="13" t="s">
        <v>356</v>
      </c>
      <c r="D72" s="118">
        <v>38375</v>
      </c>
      <c r="E72" s="13" t="s">
        <v>355</v>
      </c>
      <c r="F72" s="40">
        <v>73</v>
      </c>
      <c r="G72" s="124">
        <v>221.4068752836437</v>
      </c>
    </row>
    <row r="73" spans="2:7" ht="14.4" x14ac:dyDescent="0.3">
      <c r="B73" s="12">
        <v>70</v>
      </c>
      <c r="C73" s="13" t="s">
        <v>348</v>
      </c>
      <c r="D73" s="118">
        <v>38342</v>
      </c>
      <c r="E73" s="13" t="s">
        <v>355</v>
      </c>
      <c r="F73" s="40">
        <v>95</v>
      </c>
      <c r="G73" s="124">
        <v>287.05320060576679</v>
      </c>
    </row>
    <row r="74" spans="2:7" ht="14.4" x14ac:dyDescent="0.3">
      <c r="B74" s="12">
        <v>71</v>
      </c>
      <c r="C74" s="13" t="s">
        <v>351</v>
      </c>
      <c r="D74" s="118">
        <v>38672</v>
      </c>
      <c r="E74" s="13" t="s">
        <v>352</v>
      </c>
      <c r="F74" s="40">
        <v>93</v>
      </c>
      <c r="G74" s="124">
        <v>280.76798505156279</v>
      </c>
    </row>
    <row r="75" spans="2:7" ht="14.4" x14ac:dyDescent="0.3">
      <c r="B75" s="12">
        <v>72</v>
      </c>
      <c r="C75" s="13" t="s">
        <v>353</v>
      </c>
      <c r="D75" s="118">
        <v>38155</v>
      </c>
      <c r="E75" s="13" t="s">
        <v>352</v>
      </c>
      <c r="F75" s="40">
        <v>54</v>
      </c>
      <c r="G75" s="124">
        <v>163.86605406277587</v>
      </c>
    </row>
    <row r="76" spans="2:7" ht="14.4" x14ac:dyDescent="0.3">
      <c r="B76" s="12">
        <v>73</v>
      </c>
      <c r="C76" s="13" t="s">
        <v>356</v>
      </c>
      <c r="D76" s="118">
        <v>38529</v>
      </c>
      <c r="E76" s="13" t="s">
        <v>350</v>
      </c>
      <c r="F76" s="40">
        <v>33</v>
      </c>
      <c r="G76" s="124">
        <v>101.36706423848841</v>
      </c>
    </row>
    <row r="77" spans="2:7" ht="14.4" x14ac:dyDescent="0.3">
      <c r="B77" s="12">
        <v>74</v>
      </c>
      <c r="C77" s="13" t="s">
        <v>351</v>
      </c>
      <c r="D77" s="118">
        <v>38089</v>
      </c>
      <c r="E77" s="13" t="s">
        <v>359</v>
      </c>
      <c r="F77" s="40">
        <v>48</v>
      </c>
      <c r="G77" s="124">
        <v>145.83607322448287</v>
      </c>
    </row>
    <row r="78" spans="2:7" ht="14.4" x14ac:dyDescent="0.3">
      <c r="B78" s="12">
        <v>75</v>
      </c>
      <c r="C78" s="13" t="s">
        <v>357</v>
      </c>
      <c r="D78" s="118">
        <v>38375</v>
      </c>
      <c r="E78" s="13" t="s">
        <v>355</v>
      </c>
      <c r="F78" s="40">
        <v>-7</v>
      </c>
      <c r="G78" s="124">
        <v>-18.531454427544542</v>
      </c>
    </row>
    <row r="79" spans="2:7" ht="14.4" x14ac:dyDescent="0.3">
      <c r="B79" s="12">
        <v>76</v>
      </c>
      <c r="C79" s="13" t="s">
        <v>354</v>
      </c>
      <c r="D79" s="118">
        <v>38782</v>
      </c>
      <c r="E79" s="13" t="s">
        <v>350</v>
      </c>
      <c r="F79" s="40">
        <v>-2</v>
      </c>
      <c r="G79" s="124">
        <v>-3.941491558920891</v>
      </c>
    </row>
    <row r="80" spans="2:7" ht="14.4" x14ac:dyDescent="0.3">
      <c r="B80" s="12">
        <v>77</v>
      </c>
      <c r="C80" s="13" t="s">
        <v>356</v>
      </c>
      <c r="D80" s="118">
        <v>38001</v>
      </c>
      <c r="E80" s="13" t="s">
        <v>359</v>
      </c>
      <c r="F80" s="40">
        <v>27</v>
      </c>
      <c r="G80" s="124">
        <v>83.29090970219859</v>
      </c>
    </row>
    <row r="81" spans="2:7" ht="14.4" x14ac:dyDescent="0.3">
      <c r="B81" s="12">
        <v>78</v>
      </c>
      <c r="C81" s="13" t="s">
        <v>348</v>
      </c>
      <c r="D81" s="118">
        <v>39068</v>
      </c>
      <c r="E81" s="13" t="s">
        <v>350</v>
      </c>
      <c r="F81" s="40">
        <v>56</v>
      </c>
      <c r="G81" s="124">
        <v>170.23780299763459</v>
      </c>
    </row>
    <row r="82" spans="2:7" ht="14.4" x14ac:dyDescent="0.3">
      <c r="B82" s="12">
        <v>79</v>
      </c>
      <c r="C82" s="13" t="s">
        <v>356</v>
      </c>
      <c r="D82" s="118">
        <v>38397</v>
      </c>
      <c r="E82" s="13" t="s">
        <v>359</v>
      </c>
      <c r="F82" s="40">
        <v>70</v>
      </c>
      <c r="G82" s="124">
        <v>212.29242314468692</v>
      </c>
    </row>
    <row r="83" spans="2:7" ht="14.4" x14ac:dyDescent="0.3">
      <c r="B83" s="12">
        <v>80</v>
      </c>
      <c r="C83" s="13" t="s">
        <v>357</v>
      </c>
      <c r="D83" s="118">
        <v>38441</v>
      </c>
      <c r="E83" s="13" t="s">
        <v>359</v>
      </c>
      <c r="F83" s="40">
        <v>16</v>
      </c>
      <c r="G83" s="124">
        <v>49.457645878335306</v>
      </c>
    </row>
    <row r="84" spans="2:7" ht="14.4" x14ac:dyDescent="0.3">
      <c r="B84" s="12">
        <v>81</v>
      </c>
      <c r="C84" s="13" t="s">
        <v>357</v>
      </c>
      <c r="D84" s="118">
        <v>38727</v>
      </c>
      <c r="E84" s="13" t="s">
        <v>347</v>
      </c>
      <c r="F84" s="40">
        <v>69</v>
      </c>
      <c r="G84" s="124">
        <v>208.68512958069783</v>
      </c>
    </row>
    <row r="85" spans="2:7" ht="14.4" x14ac:dyDescent="0.3">
      <c r="B85" s="12">
        <v>82</v>
      </c>
      <c r="C85" s="13" t="s">
        <v>354</v>
      </c>
      <c r="D85" s="118">
        <v>38562</v>
      </c>
      <c r="E85" s="13" t="s">
        <v>350</v>
      </c>
      <c r="F85" s="40">
        <v>67</v>
      </c>
      <c r="G85" s="124">
        <v>203.01428430380912</v>
      </c>
    </row>
    <row r="86" spans="2:7" ht="14.4" x14ac:dyDescent="0.3">
      <c r="B86" s="12">
        <v>83</v>
      </c>
      <c r="C86" s="13" t="s">
        <v>358</v>
      </c>
      <c r="D86" s="118">
        <v>38298</v>
      </c>
      <c r="E86" s="13" t="s">
        <v>350</v>
      </c>
      <c r="F86" s="40">
        <v>82</v>
      </c>
      <c r="G86" s="124">
        <v>248.09860782564255</v>
      </c>
    </row>
    <row r="87" spans="2:7" ht="14.4" x14ac:dyDescent="0.3">
      <c r="B87" s="12">
        <v>84</v>
      </c>
      <c r="C87" s="13" t="s">
        <v>351</v>
      </c>
      <c r="D87" s="118">
        <v>38991</v>
      </c>
      <c r="E87" s="13" t="s">
        <v>355</v>
      </c>
      <c r="F87" s="40">
        <v>73</v>
      </c>
      <c r="G87" s="124">
        <v>221.4762294351379</v>
      </c>
    </row>
    <row r="88" spans="2:7" ht="14.4" x14ac:dyDescent="0.3">
      <c r="B88" s="12">
        <v>85</v>
      </c>
      <c r="C88" s="13" t="s">
        <v>358</v>
      </c>
      <c r="D88" s="118">
        <v>38034</v>
      </c>
      <c r="E88" s="13" t="s">
        <v>350</v>
      </c>
      <c r="F88" s="40">
        <v>80</v>
      </c>
      <c r="G88" s="124">
        <v>241.26239073863908</v>
      </c>
    </row>
    <row r="89" spans="2:7" ht="14.4" x14ac:dyDescent="0.3">
      <c r="B89" s="12">
        <v>86</v>
      </c>
      <c r="C89" s="13" t="s">
        <v>357</v>
      </c>
      <c r="D89" s="118">
        <v>38573</v>
      </c>
      <c r="E89" s="13" t="s">
        <v>355</v>
      </c>
      <c r="F89" s="40">
        <v>-2</v>
      </c>
      <c r="G89" s="124">
        <v>-4.2379405606125751</v>
      </c>
    </row>
    <row r="90" spans="2:7" ht="14.4" x14ac:dyDescent="0.3">
      <c r="B90" s="12">
        <v>87</v>
      </c>
      <c r="C90" s="13" t="s">
        <v>348</v>
      </c>
      <c r="D90" s="118">
        <v>38595</v>
      </c>
      <c r="E90" s="13" t="s">
        <v>355</v>
      </c>
      <c r="F90" s="40">
        <v>5</v>
      </c>
      <c r="G90" s="124">
        <v>17.026058044096466</v>
      </c>
    </row>
    <row r="91" spans="2:7" ht="14.4" x14ac:dyDescent="0.3">
      <c r="B91" s="12">
        <v>88</v>
      </c>
      <c r="C91" s="13" t="s">
        <v>353</v>
      </c>
      <c r="D91" s="118">
        <v>38705</v>
      </c>
      <c r="E91" s="13" t="s">
        <v>355</v>
      </c>
      <c r="F91" s="40">
        <v>26</v>
      </c>
      <c r="G91" s="124">
        <v>80.296764498097943</v>
      </c>
    </row>
    <row r="92" spans="2:7" ht="14.4" x14ac:dyDescent="0.3">
      <c r="B92" s="12">
        <v>89</v>
      </c>
      <c r="C92" s="13" t="s">
        <v>358</v>
      </c>
      <c r="D92" s="118">
        <v>38430</v>
      </c>
      <c r="E92" s="13" t="s">
        <v>350</v>
      </c>
      <c r="F92" s="40">
        <v>1</v>
      </c>
      <c r="G92" s="124">
        <v>5.0101440126936883</v>
      </c>
    </row>
    <row r="93" spans="2:7" ht="14.4" x14ac:dyDescent="0.3">
      <c r="B93" s="12">
        <v>90</v>
      </c>
      <c r="C93" s="13" t="s">
        <v>358</v>
      </c>
      <c r="D93" s="118">
        <v>38881</v>
      </c>
      <c r="E93" s="13" t="s">
        <v>352</v>
      </c>
      <c r="F93" s="40">
        <v>-3</v>
      </c>
      <c r="G93" s="124">
        <v>-7.6150918857367635</v>
      </c>
    </row>
    <row r="94" spans="2:7" ht="14.4" x14ac:dyDescent="0.3">
      <c r="B94" s="12">
        <v>91</v>
      </c>
      <c r="C94" s="13" t="s">
        <v>346</v>
      </c>
      <c r="D94" s="118">
        <v>38947</v>
      </c>
      <c r="E94" s="13" t="s">
        <v>355</v>
      </c>
      <c r="F94" s="40">
        <v>83</v>
      </c>
      <c r="G94" s="124">
        <v>251.18350564763173</v>
      </c>
    </row>
    <row r="95" spans="2:7" ht="14.4" x14ac:dyDescent="0.3">
      <c r="B95" s="12">
        <v>92</v>
      </c>
      <c r="C95" s="13" t="s">
        <v>357</v>
      </c>
      <c r="D95" s="118">
        <v>38133</v>
      </c>
      <c r="E95" s="13" t="s">
        <v>359</v>
      </c>
      <c r="F95" s="40">
        <v>33</v>
      </c>
      <c r="G95" s="124">
        <v>100.32795234701418</v>
      </c>
    </row>
    <row r="96" spans="2:7" ht="14.4" x14ac:dyDescent="0.3">
      <c r="B96" s="12">
        <v>93</v>
      </c>
      <c r="C96" s="13" t="s">
        <v>353</v>
      </c>
      <c r="D96" s="118">
        <v>38089</v>
      </c>
      <c r="E96" s="13" t="s">
        <v>350</v>
      </c>
      <c r="F96" s="40">
        <v>62</v>
      </c>
      <c r="G96" s="124">
        <v>188.06461550204614</v>
      </c>
    </row>
    <row r="97" spans="2:7" ht="14.4" x14ac:dyDescent="0.3">
      <c r="B97" s="12">
        <v>94</v>
      </c>
      <c r="C97" s="13" t="s">
        <v>354</v>
      </c>
      <c r="D97" s="118">
        <v>38848</v>
      </c>
      <c r="E97" s="13" t="s">
        <v>355</v>
      </c>
      <c r="F97" s="40">
        <v>58</v>
      </c>
      <c r="G97" s="124">
        <v>176.47069512712616</v>
      </c>
    </row>
    <row r="98" spans="2:7" ht="14.4" x14ac:dyDescent="0.3">
      <c r="B98" s="12">
        <v>95</v>
      </c>
      <c r="C98" s="13" t="s">
        <v>348</v>
      </c>
      <c r="D98" s="118">
        <v>38584</v>
      </c>
      <c r="E98" s="13" t="s">
        <v>350</v>
      </c>
      <c r="F98" s="40">
        <v>28</v>
      </c>
      <c r="G98" s="124">
        <v>85.544260264222203</v>
      </c>
    </row>
    <row r="99" spans="2:7" ht="14.4" x14ac:dyDescent="0.3">
      <c r="B99" s="12">
        <v>96</v>
      </c>
      <c r="C99" s="13" t="s">
        <v>357</v>
      </c>
      <c r="D99" s="118">
        <v>39068</v>
      </c>
      <c r="E99" s="13" t="s">
        <v>347</v>
      </c>
      <c r="F99" s="40">
        <v>33</v>
      </c>
      <c r="G99" s="124">
        <v>100.68612237181482</v>
      </c>
    </row>
    <row r="100" spans="2:7" ht="14.4" x14ac:dyDescent="0.3">
      <c r="B100" s="12">
        <v>97</v>
      </c>
      <c r="C100" s="13" t="s">
        <v>356</v>
      </c>
      <c r="D100" s="118">
        <v>39046</v>
      </c>
      <c r="E100" s="13" t="s">
        <v>350</v>
      </c>
      <c r="F100" s="40">
        <v>92</v>
      </c>
      <c r="G100" s="124">
        <v>278.15933854048899</v>
      </c>
    </row>
    <row r="101" spans="2:7" ht="14.4" x14ac:dyDescent="0.3">
      <c r="B101" s="12">
        <v>98</v>
      </c>
      <c r="C101" s="13" t="s">
        <v>357</v>
      </c>
      <c r="D101" s="118">
        <v>38089</v>
      </c>
      <c r="E101" s="13" t="s">
        <v>347</v>
      </c>
      <c r="F101" s="40">
        <v>92</v>
      </c>
      <c r="G101" s="124">
        <v>277.53974563422275</v>
      </c>
    </row>
    <row r="102" spans="2:7" ht="14.4" x14ac:dyDescent="0.3">
      <c r="B102" s="12">
        <v>99</v>
      </c>
      <c r="C102" s="13" t="s">
        <v>354</v>
      </c>
      <c r="D102" s="118">
        <v>38738</v>
      </c>
      <c r="E102" s="13" t="s">
        <v>347</v>
      </c>
      <c r="F102" s="40">
        <v>75</v>
      </c>
      <c r="G102" s="124">
        <v>226.73977333901354</v>
      </c>
    </row>
    <row r="103" spans="2:7" ht="14.4" x14ac:dyDescent="0.3">
      <c r="B103" s="12">
        <v>100</v>
      </c>
      <c r="C103" s="13" t="s">
        <v>346</v>
      </c>
      <c r="D103" s="118">
        <v>38628</v>
      </c>
      <c r="E103" s="13" t="s">
        <v>355</v>
      </c>
      <c r="F103" s="40">
        <v>74</v>
      </c>
      <c r="G103" s="124">
        <v>224.23346975523705</v>
      </c>
    </row>
    <row r="104" spans="2:7" ht="14.4" x14ac:dyDescent="0.3">
      <c r="B104" s="12">
        <v>101</v>
      </c>
      <c r="C104" s="13" t="s">
        <v>353</v>
      </c>
      <c r="D104" s="118">
        <v>38001</v>
      </c>
      <c r="E104" s="13" t="s">
        <v>350</v>
      </c>
      <c r="F104" s="40">
        <v>67</v>
      </c>
      <c r="G104" s="124">
        <v>202.45009266432331</v>
      </c>
    </row>
    <row r="105" spans="2:7" ht="14.4" x14ac:dyDescent="0.3">
      <c r="B105" s="12">
        <v>102</v>
      </c>
      <c r="C105" s="13" t="s">
        <v>356</v>
      </c>
      <c r="D105" s="118">
        <v>38210</v>
      </c>
      <c r="E105" s="13" t="s">
        <v>350</v>
      </c>
      <c r="F105" s="40">
        <v>16</v>
      </c>
      <c r="G105" s="124">
        <v>49.450018506623742</v>
      </c>
    </row>
    <row r="106" spans="2:7" ht="14.4" x14ac:dyDescent="0.3">
      <c r="B106" s="12">
        <v>103</v>
      </c>
      <c r="C106" s="13" t="s">
        <v>349</v>
      </c>
      <c r="D106" s="118">
        <v>38485</v>
      </c>
      <c r="E106" s="13" t="s">
        <v>350</v>
      </c>
      <c r="F106" s="40">
        <v>90</v>
      </c>
      <c r="G106" s="124">
        <v>272.33991590998778</v>
      </c>
    </row>
    <row r="107" spans="2:7" ht="14.4" x14ac:dyDescent="0.3">
      <c r="B107" s="12">
        <v>104</v>
      </c>
      <c r="C107" s="13" t="s">
        <v>357</v>
      </c>
      <c r="D107" s="118">
        <v>38793</v>
      </c>
      <c r="E107" s="13" t="s">
        <v>352</v>
      </c>
      <c r="F107" s="40">
        <v>-8</v>
      </c>
      <c r="G107" s="124">
        <v>-22.10755433572842</v>
      </c>
    </row>
    <row r="108" spans="2:7" ht="14.4" x14ac:dyDescent="0.3">
      <c r="B108" s="12">
        <v>105</v>
      </c>
      <c r="C108" s="13" t="s">
        <v>356</v>
      </c>
      <c r="D108" s="118">
        <v>38243</v>
      </c>
      <c r="E108" s="13" t="s">
        <v>352</v>
      </c>
      <c r="F108" s="40">
        <v>51</v>
      </c>
      <c r="G108" s="124">
        <v>155.29818889700317</v>
      </c>
    </row>
    <row r="109" spans="2:7" ht="14.4" x14ac:dyDescent="0.3">
      <c r="B109" s="12">
        <v>106</v>
      </c>
      <c r="C109" s="13" t="s">
        <v>357</v>
      </c>
      <c r="D109" s="118">
        <v>38441</v>
      </c>
      <c r="E109" s="13" t="s">
        <v>350</v>
      </c>
      <c r="F109" s="40">
        <v>-7</v>
      </c>
      <c r="G109" s="124">
        <v>-19.532896832828285</v>
      </c>
    </row>
    <row r="110" spans="2:7" ht="14.4" x14ac:dyDescent="0.3">
      <c r="B110" s="12">
        <v>107</v>
      </c>
      <c r="C110" s="13" t="s">
        <v>348</v>
      </c>
      <c r="D110" s="118">
        <v>38067</v>
      </c>
      <c r="E110" s="13" t="s">
        <v>347</v>
      </c>
      <c r="F110" s="40">
        <v>9</v>
      </c>
      <c r="G110" s="124">
        <v>29.277821643264524</v>
      </c>
    </row>
    <row r="111" spans="2:7" ht="14.4" x14ac:dyDescent="0.3">
      <c r="B111" s="12">
        <v>108</v>
      </c>
      <c r="C111" s="13" t="s">
        <v>358</v>
      </c>
      <c r="D111" s="118">
        <v>38595</v>
      </c>
      <c r="E111" s="13" t="s">
        <v>347</v>
      </c>
      <c r="F111" s="40">
        <v>-10</v>
      </c>
      <c r="G111" s="124">
        <v>-28.406748282006184</v>
      </c>
    </row>
    <row r="112" spans="2:7" ht="14.4" x14ac:dyDescent="0.3">
      <c r="B112" s="12">
        <v>109</v>
      </c>
      <c r="C112" s="13" t="s">
        <v>351</v>
      </c>
      <c r="D112" s="118">
        <v>38914</v>
      </c>
      <c r="E112" s="13" t="s">
        <v>350</v>
      </c>
      <c r="F112" s="40">
        <v>10</v>
      </c>
      <c r="G112" s="124">
        <v>32.113204788074981</v>
      </c>
    </row>
    <row r="113" spans="2:7" ht="14.4" x14ac:dyDescent="0.3">
      <c r="B113" s="12">
        <v>110</v>
      </c>
      <c r="C113" s="13" t="s">
        <v>351</v>
      </c>
      <c r="D113" s="118">
        <v>38419</v>
      </c>
      <c r="E113" s="13" t="s">
        <v>359</v>
      </c>
      <c r="F113" s="40">
        <v>35</v>
      </c>
      <c r="G113" s="124">
        <v>107.58710427119863</v>
      </c>
    </row>
    <row r="114" spans="2:7" ht="14.4" x14ac:dyDescent="0.3">
      <c r="B114" s="12">
        <v>111</v>
      </c>
      <c r="C114" s="13" t="s">
        <v>358</v>
      </c>
      <c r="D114" s="118">
        <v>38265</v>
      </c>
      <c r="E114" s="13" t="s">
        <v>359</v>
      </c>
      <c r="F114" s="40">
        <v>81</v>
      </c>
      <c r="G114" s="124">
        <v>244.46099351680689</v>
      </c>
    </row>
    <row r="115" spans="2:7" ht="14.4" x14ac:dyDescent="0.3">
      <c r="B115" s="12">
        <v>112</v>
      </c>
      <c r="C115" s="13" t="s">
        <v>358</v>
      </c>
      <c r="D115" s="118">
        <v>38309</v>
      </c>
      <c r="E115" s="13" t="s">
        <v>359</v>
      </c>
      <c r="F115" s="40">
        <v>38</v>
      </c>
      <c r="G115" s="124">
        <v>115.86487308982943</v>
      </c>
    </row>
    <row r="116" spans="2:7" ht="14.4" x14ac:dyDescent="0.3">
      <c r="B116" s="12">
        <v>113</v>
      </c>
      <c r="C116" s="13" t="s">
        <v>348</v>
      </c>
      <c r="D116" s="118">
        <v>39057</v>
      </c>
      <c r="E116" s="13" t="s">
        <v>359</v>
      </c>
      <c r="F116" s="40">
        <v>26</v>
      </c>
      <c r="G116" s="124">
        <v>80.488645084091601</v>
      </c>
    </row>
    <row r="117" spans="2:7" ht="14.4" x14ac:dyDescent="0.3">
      <c r="B117" s="12">
        <v>114</v>
      </c>
      <c r="C117" s="13" t="s">
        <v>346</v>
      </c>
      <c r="D117" s="118">
        <v>38617</v>
      </c>
      <c r="E117" s="13" t="s">
        <v>352</v>
      </c>
      <c r="F117" s="40">
        <v>77</v>
      </c>
      <c r="G117" s="124">
        <v>233.33103169462888</v>
      </c>
    </row>
    <row r="118" spans="2:7" ht="14.4" x14ac:dyDescent="0.3">
      <c r="B118" s="12">
        <v>115</v>
      </c>
      <c r="C118" s="13" t="s">
        <v>348</v>
      </c>
      <c r="D118" s="118">
        <v>38738</v>
      </c>
      <c r="E118" s="13" t="s">
        <v>350</v>
      </c>
      <c r="F118" s="40">
        <v>39</v>
      </c>
      <c r="G118" s="124">
        <v>118.62706142640471</v>
      </c>
    </row>
    <row r="119" spans="2:7" ht="14.4" x14ac:dyDescent="0.3">
      <c r="B119" s="12">
        <v>116</v>
      </c>
      <c r="C119" s="13" t="s">
        <v>353</v>
      </c>
      <c r="D119" s="118">
        <v>38892</v>
      </c>
      <c r="E119" s="13" t="s">
        <v>355</v>
      </c>
      <c r="F119" s="40">
        <v>22</v>
      </c>
      <c r="G119" s="124">
        <v>68.07066358826728</v>
      </c>
    </row>
    <row r="120" spans="2:7" ht="14.4" x14ac:dyDescent="0.3">
      <c r="B120" s="12">
        <v>117</v>
      </c>
      <c r="C120" s="13" t="s">
        <v>353</v>
      </c>
      <c r="D120" s="118">
        <v>38870</v>
      </c>
      <c r="E120" s="13" t="s">
        <v>350</v>
      </c>
      <c r="F120" s="40">
        <v>68</v>
      </c>
      <c r="G120" s="124">
        <v>205.76676002797973</v>
      </c>
    </row>
    <row r="121" spans="2:7" ht="14.4" x14ac:dyDescent="0.3">
      <c r="B121" s="12">
        <v>118</v>
      </c>
      <c r="C121" s="13" t="s">
        <v>358</v>
      </c>
      <c r="D121" s="118">
        <v>38496</v>
      </c>
      <c r="E121" s="13" t="s">
        <v>350</v>
      </c>
      <c r="F121" s="40">
        <v>59</v>
      </c>
      <c r="G121" s="124">
        <v>178.71308198822226</v>
      </c>
    </row>
    <row r="122" spans="2:7" ht="14.4" x14ac:dyDescent="0.3">
      <c r="B122" s="12">
        <v>119</v>
      </c>
      <c r="C122" s="13" t="s">
        <v>354</v>
      </c>
      <c r="D122" s="118">
        <v>38859</v>
      </c>
      <c r="E122" s="13" t="s">
        <v>355</v>
      </c>
      <c r="F122" s="40">
        <v>20</v>
      </c>
      <c r="G122" s="124">
        <v>62.366566165716954</v>
      </c>
    </row>
    <row r="123" spans="2:7" ht="14.4" x14ac:dyDescent="0.3">
      <c r="B123" s="12">
        <v>120</v>
      </c>
      <c r="C123" s="13" t="s">
        <v>349</v>
      </c>
      <c r="D123" s="118">
        <v>38650</v>
      </c>
      <c r="E123" s="13" t="s">
        <v>359</v>
      </c>
      <c r="F123" s="40">
        <v>61</v>
      </c>
      <c r="G123" s="124">
        <v>184.56247310465258</v>
      </c>
    </row>
    <row r="124" spans="2:7" ht="14.4" x14ac:dyDescent="0.3">
      <c r="B124" s="12">
        <v>121</v>
      </c>
      <c r="C124" s="13" t="s">
        <v>353</v>
      </c>
      <c r="D124" s="118">
        <v>38782</v>
      </c>
      <c r="E124" s="13" t="s">
        <v>350</v>
      </c>
      <c r="F124" s="40">
        <v>30</v>
      </c>
      <c r="G124" s="124">
        <v>92.434422469644105</v>
      </c>
    </row>
    <row r="125" spans="2:7" ht="14.4" x14ac:dyDescent="0.3">
      <c r="B125" s="12">
        <v>122</v>
      </c>
      <c r="C125" s="13" t="s">
        <v>357</v>
      </c>
      <c r="D125" s="118">
        <v>38925</v>
      </c>
      <c r="E125" s="13" t="s">
        <v>359</v>
      </c>
      <c r="F125" s="40">
        <v>10</v>
      </c>
      <c r="G125" s="124">
        <v>32.298727574185413</v>
      </c>
    </row>
    <row r="126" spans="2:7" ht="14.4" x14ac:dyDescent="0.3">
      <c r="B126" s="12">
        <v>123</v>
      </c>
      <c r="C126" s="13" t="s">
        <v>353</v>
      </c>
      <c r="D126" s="118">
        <v>38837</v>
      </c>
      <c r="E126" s="13" t="s">
        <v>355</v>
      </c>
      <c r="F126" s="40">
        <v>72</v>
      </c>
      <c r="G126" s="124">
        <v>217.45289850686984</v>
      </c>
    </row>
    <row r="127" spans="2:7" ht="14.4" x14ac:dyDescent="0.3">
      <c r="B127" s="12">
        <v>124</v>
      </c>
      <c r="C127" s="13" t="s">
        <v>351</v>
      </c>
      <c r="D127" s="118">
        <v>38727</v>
      </c>
      <c r="E127" s="13" t="s">
        <v>355</v>
      </c>
      <c r="F127" s="40">
        <v>57</v>
      </c>
      <c r="G127" s="124">
        <v>173.36376703616165</v>
      </c>
    </row>
    <row r="128" spans="2:7" ht="14.4" x14ac:dyDescent="0.3">
      <c r="B128" s="12">
        <v>125</v>
      </c>
      <c r="C128" s="13" t="s">
        <v>349</v>
      </c>
      <c r="D128" s="118">
        <v>38672</v>
      </c>
      <c r="E128" s="13" t="s">
        <v>347</v>
      </c>
      <c r="F128" s="40">
        <v>41</v>
      </c>
      <c r="G128" s="124">
        <v>124.3880808412182</v>
      </c>
    </row>
    <row r="129" spans="2:7" ht="14.4" x14ac:dyDescent="0.3">
      <c r="B129" s="12">
        <v>126</v>
      </c>
      <c r="C129" s="13" t="s">
        <v>353</v>
      </c>
      <c r="D129" s="118">
        <v>38100</v>
      </c>
      <c r="E129" s="13" t="s">
        <v>355</v>
      </c>
      <c r="F129" s="40">
        <v>54</v>
      </c>
      <c r="G129" s="124">
        <v>163.7455521062605</v>
      </c>
    </row>
    <row r="130" spans="2:7" ht="14.4" x14ac:dyDescent="0.3">
      <c r="B130" s="12">
        <v>127</v>
      </c>
      <c r="C130" s="13" t="s">
        <v>348</v>
      </c>
      <c r="D130" s="118">
        <v>38540</v>
      </c>
      <c r="E130" s="13" t="s">
        <v>352</v>
      </c>
      <c r="F130" s="40">
        <v>9</v>
      </c>
      <c r="G130" s="124">
        <v>29.259949674062039</v>
      </c>
    </row>
    <row r="131" spans="2:7" ht="14.4" x14ac:dyDescent="0.3">
      <c r="B131" s="12">
        <v>128</v>
      </c>
      <c r="C131" s="13" t="s">
        <v>358</v>
      </c>
      <c r="D131" s="118">
        <v>38485</v>
      </c>
      <c r="E131" s="13" t="s">
        <v>347</v>
      </c>
      <c r="F131" s="40">
        <v>1</v>
      </c>
      <c r="G131" s="124">
        <v>5.0062586848309145</v>
      </c>
    </row>
    <row r="132" spans="2:7" ht="14.4" x14ac:dyDescent="0.3">
      <c r="B132" s="12">
        <v>129</v>
      </c>
      <c r="C132" s="13" t="s">
        <v>353</v>
      </c>
      <c r="D132" s="118">
        <v>38760</v>
      </c>
      <c r="E132" s="13" t="s">
        <v>359</v>
      </c>
      <c r="F132" s="40">
        <v>-10</v>
      </c>
      <c r="G132" s="124">
        <v>-28.888600496770302</v>
      </c>
    </row>
    <row r="133" spans="2:7" ht="14.4" x14ac:dyDescent="0.3">
      <c r="B133" s="12">
        <v>130</v>
      </c>
      <c r="C133" s="13" t="s">
        <v>351</v>
      </c>
      <c r="D133" s="118">
        <v>39035</v>
      </c>
      <c r="E133" s="13" t="s">
        <v>350</v>
      </c>
      <c r="F133" s="40">
        <v>-9</v>
      </c>
      <c r="G133" s="124">
        <v>-25.059711277411697</v>
      </c>
    </row>
    <row r="134" spans="2:7" ht="14.4" x14ac:dyDescent="0.3">
      <c r="B134" s="12">
        <v>131</v>
      </c>
      <c r="C134" s="13" t="s">
        <v>357</v>
      </c>
      <c r="D134" s="118">
        <v>38320</v>
      </c>
      <c r="E134" s="13" t="s">
        <v>359</v>
      </c>
      <c r="F134" s="40">
        <v>56</v>
      </c>
      <c r="G134" s="124">
        <v>168.8685012955201</v>
      </c>
    </row>
    <row r="135" spans="2:7" ht="14.4" x14ac:dyDescent="0.3">
      <c r="B135" s="12">
        <v>132</v>
      </c>
      <c r="C135" s="13" t="s">
        <v>358</v>
      </c>
      <c r="D135" s="118">
        <v>38067</v>
      </c>
      <c r="E135" s="13" t="s">
        <v>352</v>
      </c>
      <c r="F135" s="40">
        <v>28</v>
      </c>
      <c r="G135" s="124">
        <v>85.600623651403808</v>
      </c>
    </row>
    <row r="136" spans="2:7" ht="14.4" x14ac:dyDescent="0.3">
      <c r="B136" s="12">
        <v>133</v>
      </c>
      <c r="C136" s="13" t="s">
        <v>346</v>
      </c>
      <c r="D136" s="118">
        <v>38177</v>
      </c>
      <c r="E136" s="13" t="s">
        <v>359</v>
      </c>
      <c r="F136" s="40">
        <v>11</v>
      </c>
      <c r="G136" s="124">
        <v>34.417378586902672</v>
      </c>
    </row>
    <row r="137" spans="2:7" ht="14.4" x14ac:dyDescent="0.3">
      <c r="B137" s="12">
        <v>134</v>
      </c>
      <c r="C137" s="13" t="s">
        <v>356</v>
      </c>
      <c r="D137" s="118">
        <v>39068</v>
      </c>
      <c r="E137" s="13" t="s">
        <v>347</v>
      </c>
      <c r="F137" s="40">
        <v>11</v>
      </c>
      <c r="G137" s="124">
        <v>34.910086692815099</v>
      </c>
    </row>
    <row r="138" spans="2:7" ht="14.4" x14ac:dyDescent="0.3">
      <c r="B138" s="12">
        <v>135</v>
      </c>
      <c r="C138" s="13" t="s">
        <v>356</v>
      </c>
      <c r="D138" s="118">
        <v>38397</v>
      </c>
      <c r="E138" s="13" t="s">
        <v>355</v>
      </c>
      <c r="F138" s="40">
        <v>67</v>
      </c>
      <c r="G138" s="124">
        <v>202.86608183653496</v>
      </c>
    </row>
    <row r="139" spans="2:7" ht="14.4" x14ac:dyDescent="0.3">
      <c r="B139" s="12">
        <v>136</v>
      </c>
      <c r="C139" s="13" t="s">
        <v>354</v>
      </c>
      <c r="D139" s="118">
        <v>38441</v>
      </c>
      <c r="E139" s="13" t="s">
        <v>347</v>
      </c>
      <c r="F139" s="40">
        <v>10</v>
      </c>
      <c r="G139" s="124">
        <v>31.43203475838104</v>
      </c>
    </row>
    <row r="140" spans="2:7" ht="14.4" x14ac:dyDescent="0.3">
      <c r="B140" s="12">
        <v>137</v>
      </c>
      <c r="C140" s="13" t="s">
        <v>348</v>
      </c>
      <c r="D140" s="118">
        <v>38287</v>
      </c>
      <c r="E140" s="13" t="s">
        <v>350</v>
      </c>
      <c r="F140" s="40">
        <v>40</v>
      </c>
      <c r="G140" s="124">
        <v>121.94725640981379</v>
      </c>
    </row>
    <row r="141" spans="2:7" ht="14.4" x14ac:dyDescent="0.3">
      <c r="B141" s="12">
        <v>138</v>
      </c>
      <c r="C141" s="13" t="s">
        <v>354</v>
      </c>
      <c r="D141" s="118">
        <v>38540</v>
      </c>
      <c r="E141" s="13" t="s">
        <v>359</v>
      </c>
      <c r="F141" s="40">
        <v>77</v>
      </c>
      <c r="G141" s="124">
        <v>233.07983567827679</v>
      </c>
    </row>
    <row r="142" spans="2:7" ht="14.4" x14ac:dyDescent="0.3">
      <c r="B142" s="12">
        <v>139</v>
      </c>
      <c r="C142" s="13" t="s">
        <v>346</v>
      </c>
      <c r="D142" s="118">
        <v>38496</v>
      </c>
      <c r="E142" s="13" t="s">
        <v>352</v>
      </c>
      <c r="F142" s="40">
        <v>50</v>
      </c>
      <c r="G142" s="124">
        <v>152.04318524136269</v>
      </c>
    </row>
    <row r="143" spans="2:7" ht="14.4" x14ac:dyDescent="0.3">
      <c r="B143" s="12">
        <v>140</v>
      </c>
      <c r="C143" s="13" t="s">
        <v>357</v>
      </c>
      <c r="D143" s="118">
        <v>38166</v>
      </c>
      <c r="E143" s="13" t="s">
        <v>355</v>
      </c>
      <c r="F143" s="40">
        <v>80</v>
      </c>
      <c r="G143" s="124">
        <v>242.49550041476004</v>
      </c>
    </row>
    <row r="144" spans="2:7" ht="14.4" x14ac:dyDescent="0.3">
      <c r="B144" s="12">
        <v>141</v>
      </c>
      <c r="C144" s="13" t="s">
        <v>357</v>
      </c>
      <c r="D144" s="118">
        <v>39079</v>
      </c>
      <c r="E144" s="13" t="s">
        <v>355</v>
      </c>
      <c r="F144" s="40">
        <v>83</v>
      </c>
      <c r="G144" s="124">
        <v>250.79460647762514</v>
      </c>
    </row>
    <row r="145" spans="2:7" ht="14.4" x14ac:dyDescent="0.3">
      <c r="B145" s="12">
        <v>142</v>
      </c>
      <c r="C145" s="13" t="s">
        <v>346</v>
      </c>
      <c r="D145" s="118">
        <v>38749</v>
      </c>
      <c r="E145" s="13" t="s">
        <v>347</v>
      </c>
      <c r="F145" s="40">
        <v>-4</v>
      </c>
      <c r="G145" s="124">
        <v>-9.4996327629453567</v>
      </c>
    </row>
    <row r="146" spans="2:7" ht="14.4" x14ac:dyDescent="0.3">
      <c r="B146" s="12">
        <v>143</v>
      </c>
      <c r="C146" s="13" t="s">
        <v>354</v>
      </c>
      <c r="D146" s="118">
        <v>38386</v>
      </c>
      <c r="E146" s="13" t="s">
        <v>350</v>
      </c>
      <c r="F146" s="40">
        <v>46</v>
      </c>
      <c r="G146" s="124">
        <v>139.75509706516939</v>
      </c>
    </row>
    <row r="147" spans="2:7" ht="14.4" x14ac:dyDescent="0.3">
      <c r="B147" s="12">
        <v>144</v>
      </c>
      <c r="C147" s="13" t="s">
        <v>351</v>
      </c>
      <c r="D147" s="118">
        <v>39013</v>
      </c>
      <c r="E147" s="13" t="s">
        <v>359</v>
      </c>
      <c r="F147" s="40">
        <v>55</v>
      </c>
      <c r="G147" s="124">
        <v>167.19317791229159</v>
      </c>
    </row>
    <row r="148" spans="2:7" ht="14.4" x14ac:dyDescent="0.3">
      <c r="B148" s="12">
        <v>145</v>
      </c>
      <c r="C148" s="13" t="s">
        <v>358</v>
      </c>
      <c r="D148" s="118">
        <v>38254</v>
      </c>
      <c r="E148" s="13" t="s">
        <v>359</v>
      </c>
      <c r="F148" s="40">
        <v>89</v>
      </c>
      <c r="G148" s="124">
        <v>269.40466549843933</v>
      </c>
    </row>
    <row r="149" spans="2:7" ht="14.4" x14ac:dyDescent="0.3">
      <c r="B149" s="12">
        <v>146</v>
      </c>
      <c r="C149" s="13" t="s">
        <v>348</v>
      </c>
      <c r="D149" s="118">
        <v>38540</v>
      </c>
      <c r="E149" s="13" t="s">
        <v>355</v>
      </c>
      <c r="F149" s="40">
        <v>59</v>
      </c>
      <c r="G149" s="124">
        <v>179.11590007622482</v>
      </c>
    </row>
    <row r="150" spans="2:7" ht="14.4" x14ac:dyDescent="0.3">
      <c r="B150" s="12">
        <v>147</v>
      </c>
      <c r="C150" s="13" t="s">
        <v>348</v>
      </c>
      <c r="D150" s="118">
        <v>38419</v>
      </c>
      <c r="E150" s="13" t="s">
        <v>352</v>
      </c>
      <c r="F150" s="40">
        <v>90</v>
      </c>
      <c r="G150" s="124">
        <v>271.75315679180818</v>
      </c>
    </row>
    <row r="151" spans="2:7" ht="14.4" x14ac:dyDescent="0.3">
      <c r="B151" s="12">
        <v>148</v>
      </c>
      <c r="C151" s="13" t="s">
        <v>351</v>
      </c>
      <c r="D151" s="118">
        <v>39024</v>
      </c>
      <c r="E151" s="13" t="s">
        <v>352</v>
      </c>
      <c r="F151" s="40">
        <v>17</v>
      </c>
      <c r="G151" s="124">
        <v>53.665884026524566</v>
      </c>
    </row>
    <row r="152" spans="2:7" ht="14.4" x14ac:dyDescent="0.3">
      <c r="B152" s="12">
        <v>149</v>
      </c>
      <c r="C152" s="13" t="s">
        <v>358</v>
      </c>
      <c r="D152" s="118">
        <v>38419</v>
      </c>
      <c r="E152" s="13" t="s">
        <v>352</v>
      </c>
      <c r="F152" s="40">
        <v>37</v>
      </c>
      <c r="G152" s="124">
        <v>113.6496958349757</v>
      </c>
    </row>
    <row r="153" spans="2:7" ht="14.4" x14ac:dyDescent="0.3">
      <c r="B153" s="12">
        <v>150</v>
      </c>
      <c r="C153" s="13" t="s">
        <v>356</v>
      </c>
      <c r="D153" s="118">
        <v>38793</v>
      </c>
      <c r="E153" s="13" t="s">
        <v>350</v>
      </c>
      <c r="F153" s="40">
        <v>-4</v>
      </c>
      <c r="G153" s="124">
        <v>-9.4240327280666669</v>
      </c>
    </row>
    <row r="154" spans="2:7" ht="14.4" x14ac:dyDescent="0.3">
      <c r="B154" s="12">
        <v>151</v>
      </c>
      <c r="C154" s="13" t="s">
        <v>348</v>
      </c>
      <c r="D154" s="118">
        <v>38540</v>
      </c>
      <c r="E154" s="13" t="s">
        <v>347</v>
      </c>
      <c r="F154" s="40">
        <v>-8</v>
      </c>
      <c r="G154" s="124">
        <v>-22.376386657781136</v>
      </c>
    </row>
    <row r="155" spans="2:7" ht="14.4" x14ac:dyDescent="0.3">
      <c r="B155" s="12">
        <v>152</v>
      </c>
      <c r="C155" s="13" t="s">
        <v>353</v>
      </c>
      <c r="D155" s="118">
        <v>38232</v>
      </c>
      <c r="E155" s="13" t="s">
        <v>352</v>
      </c>
      <c r="F155" s="40">
        <v>6</v>
      </c>
      <c r="G155" s="124">
        <v>20.32160187847996</v>
      </c>
    </row>
    <row r="156" spans="2:7" ht="14.4" x14ac:dyDescent="0.3">
      <c r="B156" s="12">
        <v>153</v>
      </c>
      <c r="C156" s="13" t="s">
        <v>358</v>
      </c>
      <c r="D156" s="118">
        <v>38276</v>
      </c>
      <c r="E156" s="13" t="s">
        <v>352</v>
      </c>
      <c r="F156" s="40">
        <v>63</v>
      </c>
      <c r="G156" s="124">
        <v>191.67996095772898</v>
      </c>
    </row>
    <row r="157" spans="2:7" ht="14.4" x14ac:dyDescent="0.3">
      <c r="B157" s="12">
        <v>154</v>
      </c>
      <c r="C157" s="13" t="s">
        <v>357</v>
      </c>
      <c r="D157" s="118">
        <v>38210</v>
      </c>
      <c r="E157" s="13" t="s">
        <v>352</v>
      </c>
      <c r="F157" s="40">
        <v>16</v>
      </c>
      <c r="G157" s="124">
        <v>49.943726296074821</v>
      </c>
    </row>
    <row r="158" spans="2:7" ht="14.4" x14ac:dyDescent="0.3">
      <c r="B158" s="12">
        <v>155</v>
      </c>
      <c r="C158" s="13" t="s">
        <v>346</v>
      </c>
      <c r="D158" s="118">
        <v>38386</v>
      </c>
      <c r="E158" s="13" t="s">
        <v>359</v>
      </c>
      <c r="F158" s="40">
        <v>22</v>
      </c>
      <c r="G158" s="124">
        <v>67.814347194557499</v>
      </c>
    </row>
    <row r="159" spans="2:7" ht="14.4" x14ac:dyDescent="0.3">
      <c r="B159" s="12">
        <v>156</v>
      </c>
      <c r="C159" s="13" t="s">
        <v>348</v>
      </c>
      <c r="D159" s="118">
        <v>38716</v>
      </c>
      <c r="E159" s="13" t="s">
        <v>350</v>
      </c>
      <c r="F159" s="40">
        <v>81</v>
      </c>
      <c r="G159" s="124">
        <v>244.96866878935498</v>
      </c>
    </row>
    <row r="160" spans="2:7" ht="14.4" x14ac:dyDescent="0.3">
      <c r="B160" s="12">
        <v>157</v>
      </c>
      <c r="C160" s="13" t="s">
        <v>348</v>
      </c>
      <c r="D160" s="118">
        <v>38606</v>
      </c>
      <c r="E160" s="13" t="s">
        <v>347</v>
      </c>
      <c r="F160" s="40">
        <v>85</v>
      </c>
      <c r="G160" s="124">
        <v>256.55696414737832</v>
      </c>
    </row>
    <row r="161" spans="2:7" ht="14.4" x14ac:dyDescent="0.3">
      <c r="B161" s="12">
        <v>158</v>
      </c>
      <c r="C161" s="13" t="s">
        <v>357</v>
      </c>
      <c r="D161" s="118">
        <v>38122</v>
      </c>
      <c r="E161" s="13" t="s">
        <v>350</v>
      </c>
      <c r="F161" s="40">
        <v>-3</v>
      </c>
      <c r="G161" s="124">
        <v>-7.083148189481113</v>
      </c>
    </row>
    <row r="162" spans="2:7" ht="14.4" x14ac:dyDescent="0.3">
      <c r="B162" s="12">
        <v>159</v>
      </c>
      <c r="C162" s="13" t="s">
        <v>348</v>
      </c>
      <c r="D162" s="118">
        <v>38375</v>
      </c>
      <c r="E162" s="13" t="s">
        <v>347</v>
      </c>
      <c r="F162" s="40">
        <v>51</v>
      </c>
      <c r="G162" s="124">
        <v>154.48755641985605</v>
      </c>
    </row>
    <row r="163" spans="2:7" ht="14.4" x14ac:dyDescent="0.3">
      <c r="B163" s="12">
        <v>160</v>
      </c>
      <c r="C163" s="13" t="s">
        <v>358</v>
      </c>
      <c r="D163" s="118">
        <v>38353</v>
      </c>
      <c r="E163" s="13" t="s">
        <v>347</v>
      </c>
      <c r="F163" s="40">
        <v>72</v>
      </c>
      <c r="G163" s="124">
        <v>217.42437258205749</v>
      </c>
    </row>
    <row r="164" spans="2:7" ht="14.4" x14ac:dyDescent="0.3">
      <c r="B164" s="12">
        <v>161</v>
      </c>
      <c r="C164" s="13" t="s">
        <v>356</v>
      </c>
      <c r="D164" s="118">
        <v>38034</v>
      </c>
      <c r="E164" s="13" t="s">
        <v>347</v>
      </c>
      <c r="F164" s="40">
        <v>46</v>
      </c>
      <c r="G164" s="124">
        <v>139.92999594688814</v>
      </c>
    </row>
    <row r="165" spans="2:7" ht="14.4" x14ac:dyDescent="0.3">
      <c r="B165" s="12">
        <v>162</v>
      </c>
      <c r="C165" s="13" t="s">
        <v>349</v>
      </c>
      <c r="D165" s="118">
        <v>38408</v>
      </c>
      <c r="E165" s="13" t="s">
        <v>359</v>
      </c>
      <c r="F165" s="40">
        <v>-10</v>
      </c>
      <c r="G165" s="124">
        <v>-27.996195351956981</v>
      </c>
    </row>
    <row r="166" spans="2:7" ht="14.4" x14ac:dyDescent="0.3">
      <c r="B166" s="12">
        <v>163</v>
      </c>
      <c r="C166" s="13" t="s">
        <v>358</v>
      </c>
      <c r="D166" s="118">
        <v>38573</v>
      </c>
      <c r="E166" s="13" t="s">
        <v>350</v>
      </c>
      <c r="F166" s="40">
        <v>-5</v>
      </c>
      <c r="G166" s="124">
        <v>-12.197238533968166</v>
      </c>
    </row>
    <row r="167" spans="2:7" ht="14.4" x14ac:dyDescent="0.3">
      <c r="B167" s="12">
        <v>164</v>
      </c>
      <c r="C167" s="13" t="s">
        <v>349</v>
      </c>
      <c r="D167" s="118">
        <v>39002</v>
      </c>
      <c r="E167" s="13" t="s">
        <v>355</v>
      </c>
      <c r="F167" s="40">
        <v>16</v>
      </c>
      <c r="G167" s="124">
        <v>49.917622272183785</v>
      </c>
    </row>
    <row r="168" spans="2:7" ht="14.4" x14ac:dyDescent="0.3">
      <c r="B168" s="12">
        <v>165</v>
      </c>
      <c r="C168" s="13" t="s">
        <v>349</v>
      </c>
      <c r="D168" s="118">
        <v>38705</v>
      </c>
      <c r="E168" s="13" t="s">
        <v>350</v>
      </c>
      <c r="F168" s="40">
        <v>25</v>
      </c>
      <c r="G168" s="124">
        <v>76.986898914774684</v>
      </c>
    </row>
    <row r="169" spans="2:7" ht="14.4" x14ac:dyDescent="0.3">
      <c r="B169" s="12">
        <v>166</v>
      </c>
      <c r="C169" s="13" t="s">
        <v>348</v>
      </c>
      <c r="D169" s="118">
        <v>38441</v>
      </c>
      <c r="E169" s="13" t="s">
        <v>355</v>
      </c>
      <c r="F169" s="40">
        <v>49</v>
      </c>
      <c r="G169" s="124">
        <v>148.90711866414762</v>
      </c>
    </row>
    <row r="170" spans="2:7" ht="14.4" x14ac:dyDescent="0.3">
      <c r="B170" s="12">
        <v>167</v>
      </c>
      <c r="C170" s="13" t="s">
        <v>346</v>
      </c>
      <c r="D170" s="118">
        <v>38067</v>
      </c>
      <c r="E170" s="13" t="s">
        <v>347</v>
      </c>
      <c r="F170" s="40">
        <v>21</v>
      </c>
      <c r="G170" s="124">
        <v>64.326659101878747</v>
      </c>
    </row>
    <row r="171" spans="2:7" ht="14.4" x14ac:dyDescent="0.3">
      <c r="B171" s="12">
        <v>168</v>
      </c>
      <c r="C171" s="13" t="s">
        <v>356</v>
      </c>
      <c r="D171" s="118">
        <v>38859</v>
      </c>
      <c r="E171" s="13" t="s">
        <v>347</v>
      </c>
      <c r="F171" s="40">
        <v>29</v>
      </c>
      <c r="G171" s="124">
        <v>88.984161458299795</v>
      </c>
    </row>
    <row r="172" spans="2:7" ht="14.4" x14ac:dyDescent="0.3">
      <c r="B172" s="12">
        <v>169</v>
      </c>
      <c r="C172" s="13" t="s">
        <v>351</v>
      </c>
      <c r="D172" s="118">
        <v>38034</v>
      </c>
      <c r="E172" s="13" t="s">
        <v>347</v>
      </c>
      <c r="F172" s="40">
        <v>63</v>
      </c>
      <c r="G172" s="124">
        <v>191.11407977738014</v>
      </c>
    </row>
    <row r="173" spans="2:7" ht="14.4" x14ac:dyDescent="0.3">
      <c r="B173" s="12">
        <v>170</v>
      </c>
      <c r="C173" s="13" t="s">
        <v>357</v>
      </c>
      <c r="D173" s="118">
        <v>38881</v>
      </c>
      <c r="E173" s="13" t="s">
        <v>347</v>
      </c>
      <c r="F173" s="40">
        <v>21</v>
      </c>
      <c r="G173" s="124">
        <v>64.602960723055489</v>
      </c>
    </row>
    <row r="174" spans="2:7" ht="14.4" x14ac:dyDescent="0.3">
      <c r="B174" s="12">
        <v>171</v>
      </c>
      <c r="C174" s="13" t="s">
        <v>346</v>
      </c>
      <c r="D174" s="118">
        <v>38639</v>
      </c>
      <c r="E174" s="13" t="s">
        <v>350</v>
      </c>
      <c r="F174" s="40">
        <v>93</v>
      </c>
      <c r="G174" s="124">
        <v>280.17276926587908</v>
      </c>
    </row>
    <row r="175" spans="2:7" ht="14.4" x14ac:dyDescent="0.3">
      <c r="B175" s="12">
        <v>172</v>
      </c>
      <c r="C175" s="13" t="s">
        <v>354</v>
      </c>
      <c r="D175" s="118">
        <v>38045</v>
      </c>
      <c r="E175" s="13" t="s">
        <v>350</v>
      </c>
      <c r="F175" s="40">
        <v>55</v>
      </c>
      <c r="G175" s="124">
        <v>167.55415680156585</v>
      </c>
    </row>
    <row r="176" spans="2:7" ht="14.4" x14ac:dyDescent="0.3">
      <c r="B176" s="12">
        <v>173</v>
      </c>
      <c r="C176" s="13" t="s">
        <v>348</v>
      </c>
      <c r="D176" s="118">
        <v>38914</v>
      </c>
      <c r="E176" s="13" t="s">
        <v>350</v>
      </c>
      <c r="F176" s="40">
        <v>14</v>
      </c>
      <c r="G176" s="124">
        <v>43.897196992459193</v>
      </c>
    </row>
    <row r="177" spans="2:7" ht="14.4" x14ac:dyDescent="0.3">
      <c r="B177" s="12">
        <v>174</v>
      </c>
      <c r="C177" s="13" t="s">
        <v>357</v>
      </c>
      <c r="D177" s="118">
        <v>38056</v>
      </c>
      <c r="E177" s="13" t="s">
        <v>352</v>
      </c>
      <c r="F177" s="40">
        <v>91</v>
      </c>
      <c r="G177" s="124">
        <v>275.24479602731037</v>
      </c>
    </row>
    <row r="178" spans="2:7" ht="14.4" x14ac:dyDescent="0.3">
      <c r="B178" s="12">
        <v>175</v>
      </c>
      <c r="C178" s="13" t="s">
        <v>348</v>
      </c>
      <c r="D178" s="118">
        <v>38100</v>
      </c>
      <c r="E178" s="13" t="s">
        <v>355</v>
      </c>
      <c r="F178" s="40">
        <v>80</v>
      </c>
      <c r="G178" s="124">
        <v>242.44859600981886</v>
      </c>
    </row>
    <row r="179" spans="2:7" ht="14.4" x14ac:dyDescent="0.3">
      <c r="B179" s="12">
        <v>176</v>
      </c>
      <c r="C179" s="13" t="s">
        <v>346</v>
      </c>
      <c r="D179" s="118">
        <v>38683</v>
      </c>
      <c r="E179" s="13" t="s">
        <v>355</v>
      </c>
      <c r="F179" s="40">
        <v>70</v>
      </c>
      <c r="G179" s="124">
        <v>211.755231476809</v>
      </c>
    </row>
    <row r="180" spans="2:7" ht="14.4" x14ac:dyDescent="0.3">
      <c r="B180" s="12">
        <v>177</v>
      </c>
      <c r="C180" s="13" t="s">
        <v>358</v>
      </c>
      <c r="D180" s="118">
        <v>38188</v>
      </c>
      <c r="E180" s="13" t="s">
        <v>359</v>
      </c>
      <c r="F180" s="40">
        <v>54</v>
      </c>
      <c r="G180" s="124">
        <v>164.30496670412208</v>
      </c>
    </row>
    <row r="181" spans="2:7" ht="14.4" x14ac:dyDescent="0.3">
      <c r="B181" s="12">
        <v>178</v>
      </c>
      <c r="C181" s="13" t="s">
        <v>351</v>
      </c>
      <c r="D181" s="118">
        <v>38705</v>
      </c>
      <c r="E181" s="13" t="s">
        <v>359</v>
      </c>
      <c r="F181" s="40">
        <v>19</v>
      </c>
      <c r="G181" s="124">
        <v>58.362898336492826</v>
      </c>
    </row>
    <row r="182" spans="2:7" ht="14.4" x14ac:dyDescent="0.3">
      <c r="B182" s="12">
        <v>179</v>
      </c>
      <c r="C182" s="13" t="s">
        <v>349</v>
      </c>
      <c r="D182" s="118">
        <v>38617</v>
      </c>
      <c r="E182" s="13" t="s">
        <v>350</v>
      </c>
      <c r="F182" s="40">
        <v>38</v>
      </c>
      <c r="G182" s="124">
        <v>115.82878872794043</v>
      </c>
    </row>
    <row r="183" spans="2:7" ht="14.4" x14ac:dyDescent="0.3">
      <c r="B183" s="12">
        <v>180</v>
      </c>
      <c r="C183" s="13" t="s">
        <v>354</v>
      </c>
      <c r="D183" s="118">
        <v>38133</v>
      </c>
      <c r="E183" s="13" t="s">
        <v>352</v>
      </c>
      <c r="F183" s="40">
        <v>60</v>
      </c>
      <c r="G183" s="124">
        <v>182.02229380076153</v>
      </c>
    </row>
    <row r="184" spans="2:7" ht="14.4" x14ac:dyDescent="0.3">
      <c r="B184" s="12">
        <v>181</v>
      </c>
      <c r="C184" s="13" t="s">
        <v>349</v>
      </c>
      <c r="D184" s="118">
        <v>38639</v>
      </c>
      <c r="E184" s="13" t="s">
        <v>352</v>
      </c>
      <c r="F184" s="40">
        <v>51</v>
      </c>
      <c r="G184" s="124">
        <v>155.73788458275871</v>
      </c>
    </row>
    <row r="185" spans="2:7" ht="14.4" x14ac:dyDescent="0.3">
      <c r="B185" s="12">
        <v>182</v>
      </c>
      <c r="C185" s="13" t="s">
        <v>351</v>
      </c>
      <c r="D185" s="118">
        <v>38111</v>
      </c>
      <c r="E185" s="13" t="s">
        <v>347</v>
      </c>
      <c r="F185" s="40">
        <v>78</v>
      </c>
      <c r="G185" s="124">
        <v>236.14223463826744</v>
      </c>
    </row>
    <row r="186" spans="2:7" ht="14.4" x14ac:dyDescent="0.3">
      <c r="B186" s="12">
        <v>183</v>
      </c>
      <c r="C186" s="13" t="s">
        <v>349</v>
      </c>
      <c r="D186" s="118">
        <v>38320</v>
      </c>
      <c r="E186" s="13" t="s">
        <v>350</v>
      </c>
      <c r="F186" s="40">
        <v>17</v>
      </c>
      <c r="G186" s="124">
        <v>52.469218210599529</v>
      </c>
    </row>
    <row r="187" spans="2:7" ht="14.4" x14ac:dyDescent="0.3">
      <c r="B187" s="12">
        <v>184</v>
      </c>
      <c r="C187" s="13" t="s">
        <v>357</v>
      </c>
      <c r="D187" s="118">
        <v>38221</v>
      </c>
      <c r="E187" s="13" t="s">
        <v>355</v>
      </c>
      <c r="F187" s="40">
        <v>13</v>
      </c>
      <c r="G187" s="124">
        <v>40.808192712139302</v>
      </c>
    </row>
    <row r="188" spans="2:7" ht="14.4" x14ac:dyDescent="0.3">
      <c r="B188" s="12">
        <v>185</v>
      </c>
      <c r="C188" s="13" t="s">
        <v>348</v>
      </c>
      <c r="D188" s="118">
        <v>38540</v>
      </c>
      <c r="E188" s="13" t="s">
        <v>359</v>
      </c>
      <c r="F188" s="40">
        <v>2</v>
      </c>
      <c r="G188" s="124">
        <v>8.0360535540736908</v>
      </c>
    </row>
    <row r="189" spans="2:7" ht="14.4" x14ac:dyDescent="0.3">
      <c r="B189" s="12">
        <v>186</v>
      </c>
      <c r="C189" s="13" t="s">
        <v>346</v>
      </c>
      <c r="D189" s="118">
        <v>39046</v>
      </c>
      <c r="E189" s="13" t="s">
        <v>359</v>
      </c>
      <c r="F189" s="40">
        <v>74</v>
      </c>
      <c r="G189" s="124">
        <v>223.87783259743091</v>
      </c>
    </row>
    <row r="190" spans="2:7" ht="14.4" x14ac:dyDescent="0.3">
      <c r="B190" s="12">
        <v>187</v>
      </c>
      <c r="C190" s="13" t="s">
        <v>354</v>
      </c>
      <c r="D190" s="118">
        <v>38793</v>
      </c>
      <c r="E190" s="13" t="s">
        <v>350</v>
      </c>
      <c r="F190" s="40">
        <v>57</v>
      </c>
      <c r="G190" s="124">
        <v>172.92421427081234</v>
      </c>
    </row>
    <row r="191" spans="2:7" ht="14.4" x14ac:dyDescent="0.3">
      <c r="B191" s="12">
        <v>188</v>
      </c>
      <c r="C191" s="13" t="s">
        <v>357</v>
      </c>
      <c r="D191" s="118">
        <v>38111</v>
      </c>
      <c r="E191" s="13" t="s">
        <v>359</v>
      </c>
      <c r="F191" s="40">
        <v>79</v>
      </c>
      <c r="G191" s="124">
        <v>239.34428625432886</v>
      </c>
    </row>
    <row r="192" spans="2:7" ht="14.4" x14ac:dyDescent="0.3">
      <c r="B192" s="12">
        <v>189</v>
      </c>
      <c r="C192" s="13" t="s">
        <v>354</v>
      </c>
      <c r="D192" s="118">
        <v>38518</v>
      </c>
      <c r="E192" s="13" t="s">
        <v>350</v>
      </c>
      <c r="F192" s="40">
        <v>82</v>
      </c>
      <c r="G192" s="124">
        <v>247.46177448016923</v>
      </c>
    </row>
    <row r="193" spans="2:7" ht="14.4" x14ac:dyDescent="0.3">
      <c r="B193" s="12">
        <v>190</v>
      </c>
      <c r="C193" s="13" t="s">
        <v>358</v>
      </c>
      <c r="D193" s="118">
        <v>38991</v>
      </c>
      <c r="E193" s="13" t="s">
        <v>347</v>
      </c>
      <c r="F193" s="40">
        <v>28</v>
      </c>
      <c r="G193" s="124">
        <v>85.957225474601458</v>
      </c>
    </row>
    <row r="194" spans="2:7" ht="14.4" x14ac:dyDescent="0.3">
      <c r="B194" s="12">
        <v>191</v>
      </c>
      <c r="C194" s="13" t="s">
        <v>357</v>
      </c>
      <c r="D194" s="118">
        <v>38023</v>
      </c>
      <c r="E194" s="13" t="s">
        <v>359</v>
      </c>
      <c r="F194" s="40">
        <v>63</v>
      </c>
      <c r="G194" s="124">
        <v>191.0302935038041</v>
      </c>
    </row>
    <row r="195" spans="2:7" ht="14.4" x14ac:dyDescent="0.3">
      <c r="B195" s="12">
        <v>192</v>
      </c>
      <c r="C195" s="13" t="s">
        <v>356</v>
      </c>
      <c r="D195" s="118">
        <v>38628</v>
      </c>
      <c r="E195" s="13" t="s">
        <v>350</v>
      </c>
      <c r="F195" s="40">
        <v>72</v>
      </c>
      <c r="G195" s="124">
        <v>217.59287860664901</v>
      </c>
    </row>
    <row r="196" spans="2:7" ht="14.4" x14ac:dyDescent="0.3">
      <c r="B196" s="12">
        <v>193</v>
      </c>
      <c r="C196" s="13" t="s">
        <v>356</v>
      </c>
      <c r="D196" s="118">
        <v>38727</v>
      </c>
      <c r="E196" s="13" t="s">
        <v>352</v>
      </c>
      <c r="F196" s="40">
        <v>68</v>
      </c>
      <c r="G196" s="124">
        <v>205.93270340856287</v>
      </c>
    </row>
    <row r="197" spans="2:7" ht="14.4" x14ac:dyDescent="0.3">
      <c r="B197" s="12">
        <v>194</v>
      </c>
      <c r="C197" s="13" t="s">
        <v>348</v>
      </c>
      <c r="D197" s="118">
        <v>38738</v>
      </c>
      <c r="E197" s="13" t="s">
        <v>355</v>
      </c>
      <c r="F197" s="40">
        <v>8</v>
      </c>
      <c r="G197" s="124">
        <v>26.138739127477177</v>
      </c>
    </row>
    <row r="198" spans="2:7" ht="14.4" x14ac:dyDescent="0.3">
      <c r="B198" s="12">
        <v>195</v>
      </c>
      <c r="C198" s="13" t="s">
        <v>349</v>
      </c>
      <c r="D198" s="118">
        <v>38331</v>
      </c>
      <c r="E198" s="13" t="s">
        <v>352</v>
      </c>
      <c r="F198" s="40">
        <v>62</v>
      </c>
      <c r="G198" s="124">
        <v>188.51634230729906</v>
      </c>
    </row>
    <row r="199" spans="2:7" ht="14.4" x14ac:dyDescent="0.3">
      <c r="B199" s="12">
        <v>196</v>
      </c>
      <c r="C199" s="13" t="s">
        <v>357</v>
      </c>
      <c r="D199" s="118">
        <v>38430</v>
      </c>
      <c r="E199" s="13" t="s">
        <v>355</v>
      </c>
      <c r="F199" s="40">
        <v>5</v>
      </c>
      <c r="G199" s="124">
        <v>16.348427234046856</v>
      </c>
    </row>
    <row r="200" spans="2:7" ht="14.4" x14ac:dyDescent="0.3">
      <c r="B200" s="12">
        <v>197</v>
      </c>
      <c r="C200" s="13" t="s">
        <v>354</v>
      </c>
      <c r="D200" s="118">
        <v>38023</v>
      </c>
      <c r="E200" s="13" t="s">
        <v>359</v>
      </c>
      <c r="F200" s="40">
        <v>-5</v>
      </c>
      <c r="G200" s="124">
        <v>-12.898061088841523</v>
      </c>
    </row>
    <row r="201" spans="2:7" ht="14.4" x14ac:dyDescent="0.3">
      <c r="B201" s="12">
        <v>198</v>
      </c>
      <c r="C201" s="13" t="s">
        <v>354</v>
      </c>
      <c r="D201" s="118">
        <v>38859</v>
      </c>
      <c r="E201" s="13" t="s">
        <v>359</v>
      </c>
      <c r="F201" s="40">
        <v>-4</v>
      </c>
      <c r="G201" s="124">
        <v>-9.998213253386103</v>
      </c>
    </row>
    <row r="202" spans="2:7" ht="14.4" x14ac:dyDescent="0.3">
      <c r="B202" s="12">
        <v>199</v>
      </c>
      <c r="C202" s="13" t="s">
        <v>356</v>
      </c>
      <c r="D202" s="118">
        <v>39046</v>
      </c>
      <c r="E202" s="13" t="s">
        <v>359</v>
      </c>
      <c r="F202" s="40">
        <v>81</v>
      </c>
      <c r="G202" s="124">
        <v>244.68104192003952</v>
      </c>
    </row>
    <row r="203" spans="2:7" ht="14.4" x14ac:dyDescent="0.3">
      <c r="B203" s="12">
        <v>200</v>
      </c>
      <c r="C203" s="13" t="s">
        <v>356</v>
      </c>
      <c r="D203" s="118">
        <v>38793</v>
      </c>
      <c r="E203" s="13" t="s">
        <v>355</v>
      </c>
      <c r="F203" s="40">
        <v>21</v>
      </c>
      <c r="G203" s="124">
        <v>64.744003374094902</v>
      </c>
    </row>
    <row r="204" spans="2:7" ht="14.4" x14ac:dyDescent="0.3">
      <c r="B204" s="12">
        <v>201</v>
      </c>
      <c r="C204" s="13" t="s">
        <v>358</v>
      </c>
      <c r="D204" s="118">
        <v>38529</v>
      </c>
      <c r="E204" s="13" t="s">
        <v>355</v>
      </c>
      <c r="F204" s="40">
        <v>21</v>
      </c>
      <c r="G204" s="124">
        <v>64.863192319117914</v>
      </c>
    </row>
    <row r="205" spans="2:7" ht="14.4" x14ac:dyDescent="0.3">
      <c r="B205" s="12">
        <v>202</v>
      </c>
      <c r="C205" s="13" t="s">
        <v>349</v>
      </c>
      <c r="D205" s="118">
        <v>38716</v>
      </c>
      <c r="E205" s="13" t="s">
        <v>350</v>
      </c>
      <c r="F205" s="40">
        <v>-3</v>
      </c>
      <c r="G205" s="124">
        <v>-7.154085897104931</v>
      </c>
    </row>
    <row r="206" spans="2:7" ht="14.4" x14ac:dyDescent="0.3">
      <c r="B206" s="12">
        <v>203</v>
      </c>
      <c r="C206" s="13" t="s">
        <v>358</v>
      </c>
      <c r="D206" s="118">
        <v>39079</v>
      </c>
      <c r="E206" s="13" t="s">
        <v>347</v>
      </c>
      <c r="F206" s="40">
        <v>57</v>
      </c>
      <c r="G206" s="124">
        <v>173.64445114790863</v>
      </c>
    </row>
    <row r="207" spans="2:7" ht="14.4" x14ac:dyDescent="0.3">
      <c r="B207" s="12">
        <v>204</v>
      </c>
      <c r="C207" s="13" t="s">
        <v>358</v>
      </c>
      <c r="D207" s="118">
        <v>38947</v>
      </c>
      <c r="E207" s="13" t="s">
        <v>347</v>
      </c>
      <c r="F207" s="40">
        <v>86</v>
      </c>
      <c r="G207" s="124">
        <v>259.30970727563493</v>
      </c>
    </row>
    <row r="208" spans="2:7" ht="14.4" x14ac:dyDescent="0.3">
      <c r="B208" s="12">
        <v>205</v>
      </c>
      <c r="C208" s="13" t="s">
        <v>357</v>
      </c>
      <c r="D208" s="118">
        <v>38826</v>
      </c>
      <c r="E208" s="13" t="s">
        <v>350</v>
      </c>
      <c r="F208" s="40">
        <v>14</v>
      </c>
      <c r="G208" s="124">
        <v>44.139016120906668</v>
      </c>
    </row>
    <row r="209" spans="2:7" ht="14.4" x14ac:dyDescent="0.3">
      <c r="B209" s="12">
        <v>206</v>
      </c>
      <c r="C209" s="13" t="s">
        <v>349</v>
      </c>
      <c r="D209" s="118">
        <v>39057</v>
      </c>
      <c r="E209" s="13" t="s">
        <v>352</v>
      </c>
      <c r="F209" s="40">
        <v>20</v>
      </c>
      <c r="G209" s="124">
        <v>61.955881135465603</v>
      </c>
    </row>
    <row r="210" spans="2:7" ht="14.4" x14ac:dyDescent="0.3">
      <c r="B210" s="12">
        <v>207</v>
      </c>
      <c r="C210" s="13" t="s">
        <v>354</v>
      </c>
      <c r="D210" s="118">
        <v>38023</v>
      </c>
      <c r="E210" s="13" t="s">
        <v>359</v>
      </c>
      <c r="F210" s="40">
        <v>60</v>
      </c>
      <c r="G210" s="124">
        <v>181.93942640636905</v>
      </c>
    </row>
    <row r="211" spans="2:7" ht="14.4" x14ac:dyDescent="0.3">
      <c r="B211" s="12">
        <v>208</v>
      </c>
      <c r="C211" s="13" t="s">
        <v>357</v>
      </c>
      <c r="D211" s="118">
        <v>38903</v>
      </c>
      <c r="E211" s="13" t="s">
        <v>355</v>
      </c>
      <c r="F211" s="40">
        <v>45</v>
      </c>
      <c r="G211" s="124">
        <v>137.15507832075065</v>
      </c>
    </row>
    <row r="212" spans="2:7" ht="14.4" x14ac:dyDescent="0.3">
      <c r="B212" s="12">
        <v>209</v>
      </c>
      <c r="C212" s="13" t="s">
        <v>357</v>
      </c>
      <c r="D212" s="118">
        <v>38078</v>
      </c>
      <c r="E212" s="13" t="s">
        <v>355</v>
      </c>
      <c r="F212" s="40">
        <v>7</v>
      </c>
      <c r="G212" s="124">
        <v>22.99759982335349</v>
      </c>
    </row>
    <row r="213" spans="2:7" ht="14.4" x14ac:dyDescent="0.3">
      <c r="B213" s="12">
        <v>210</v>
      </c>
      <c r="C213" s="13" t="s">
        <v>346</v>
      </c>
      <c r="D213" s="118">
        <v>38782</v>
      </c>
      <c r="E213" s="13" t="s">
        <v>347</v>
      </c>
      <c r="F213" s="40">
        <v>-6</v>
      </c>
      <c r="G213" s="124">
        <v>-16.334472666280842</v>
      </c>
    </row>
    <row r="214" spans="2:7" ht="14.4" x14ac:dyDescent="0.3">
      <c r="B214" s="12">
        <v>211</v>
      </c>
      <c r="C214" s="13" t="s">
        <v>357</v>
      </c>
      <c r="D214" s="118">
        <v>38837</v>
      </c>
      <c r="E214" s="13" t="s">
        <v>347</v>
      </c>
      <c r="F214" s="40">
        <v>35</v>
      </c>
      <c r="G214" s="124">
        <v>106.89982221762149</v>
      </c>
    </row>
    <row r="215" spans="2:7" ht="14.4" x14ac:dyDescent="0.3">
      <c r="B215" s="12">
        <v>212</v>
      </c>
      <c r="C215" s="13" t="s">
        <v>354</v>
      </c>
      <c r="D215" s="118">
        <v>38848</v>
      </c>
      <c r="E215" s="13" t="s">
        <v>350</v>
      </c>
      <c r="F215" s="40">
        <v>31</v>
      </c>
      <c r="G215" s="124">
        <v>95.13200096066403</v>
      </c>
    </row>
    <row r="216" spans="2:7" ht="14.4" x14ac:dyDescent="0.3">
      <c r="B216" s="12">
        <v>213</v>
      </c>
      <c r="C216" s="13" t="s">
        <v>357</v>
      </c>
      <c r="D216" s="118">
        <v>38672</v>
      </c>
      <c r="E216" s="13" t="s">
        <v>347</v>
      </c>
      <c r="F216" s="40">
        <v>19</v>
      </c>
      <c r="G216" s="124">
        <v>59.075740928551383</v>
      </c>
    </row>
    <row r="217" spans="2:7" ht="14.4" x14ac:dyDescent="0.3">
      <c r="B217" s="12">
        <v>214</v>
      </c>
      <c r="C217" s="13" t="s">
        <v>353</v>
      </c>
      <c r="D217" s="118">
        <v>38760</v>
      </c>
      <c r="E217" s="13" t="s">
        <v>355</v>
      </c>
      <c r="F217" s="40">
        <v>35</v>
      </c>
      <c r="G217" s="124">
        <v>106.64339916643026</v>
      </c>
    </row>
    <row r="218" spans="2:7" ht="14.4" x14ac:dyDescent="0.3">
      <c r="B218" s="12">
        <v>215</v>
      </c>
      <c r="C218" s="13" t="s">
        <v>346</v>
      </c>
      <c r="D218" s="118">
        <v>38353</v>
      </c>
      <c r="E218" s="13" t="s">
        <v>352</v>
      </c>
      <c r="F218" s="40">
        <v>51</v>
      </c>
      <c r="G218" s="124">
        <v>154.59771582934854</v>
      </c>
    </row>
    <row r="219" spans="2:7" ht="14.4" x14ac:dyDescent="0.3">
      <c r="B219" s="12">
        <v>216</v>
      </c>
      <c r="C219" s="13" t="s">
        <v>349</v>
      </c>
      <c r="D219" s="118">
        <v>38771</v>
      </c>
      <c r="E219" s="13" t="s">
        <v>359</v>
      </c>
      <c r="F219" s="40">
        <v>1</v>
      </c>
      <c r="G219" s="124">
        <v>5.3867139626812968</v>
      </c>
    </row>
    <row r="220" spans="2:7" ht="14.4" x14ac:dyDescent="0.3">
      <c r="B220" s="12">
        <v>217</v>
      </c>
      <c r="C220" s="13" t="s">
        <v>358</v>
      </c>
      <c r="D220" s="118">
        <v>38254</v>
      </c>
      <c r="E220" s="13" t="s">
        <v>350</v>
      </c>
      <c r="F220" s="40">
        <v>67</v>
      </c>
      <c r="G220" s="124">
        <v>203.35912709646638</v>
      </c>
    </row>
    <row r="221" spans="2:7" ht="14.4" x14ac:dyDescent="0.3">
      <c r="B221" s="12">
        <v>218</v>
      </c>
      <c r="C221" s="13" t="s">
        <v>358</v>
      </c>
      <c r="D221" s="118">
        <v>38441</v>
      </c>
      <c r="E221" s="13" t="s">
        <v>359</v>
      </c>
      <c r="F221" s="40">
        <v>23</v>
      </c>
      <c r="G221" s="124">
        <v>71.412597536524615</v>
      </c>
    </row>
    <row r="222" spans="2:7" ht="14.4" x14ac:dyDescent="0.3">
      <c r="B222" s="12">
        <v>219</v>
      </c>
      <c r="C222" s="13" t="s">
        <v>354</v>
      </c>
      <c r="D222" s="118">
        <v>38386</v>
      </c>
      <c r="E222" s="13" t="s">
        <v>350</v>
      </c>
      <c r="F222" s="40">
        <v>41</v>
      </c>
      <c r="G222" s="124">
        <v>125.23475441561757</v>
      </c>
    </row>
    <row r="223" spans="2:7" ht="14.4" x14ac:dyDescent="0.3">
      <c r="B223" s="12">
        <v>220</v>
      </c>
      <c r="C223" s="13" t="s">
        <v>351</v>
      </c>
      <c r="D223" s="118">
        <v>38001</v>
      </c>
      <c r="E223" s="13" t="s">
        <v>359</v>
      </c>
      <c r="F223" s="40">
        <v>27</v>
      </c>
      <c r="G223" s="124">
        <v>83.195110350521588</v>
      </c>
    </row>
    <row r="224" spans="2:7" ht="14.4" x14ac:dyDescent="0.3">
      <c r="B224" s="12">
        <v>221</v>
      </c>
      <c r="C224" s="13" t="s">
        <v>356</v>
      </c>
      <c r="D224" s="118">
        <v>38980</v>
      </c>
      <c r="E224" s="13" t="s">
        <v>350</v>
      </c>
      <c r="F224" s="40">
        <v>56</v>
      </c>
      <c r="G224" s="124">
        <v>170.17512557022724</v>
      </c>
    </row>
    <row r="225" spans="2:7" ht="14.4" x14ac:dyDescent="0.3">
      <c r="B225" s="12">
        <v>222</v>
      </c>
      <c r="C225" s="13" t="s">
        <v>351</v>
      </c>
      <c r="D225" s="118">
        <v>38188</v>
      </c>
      <c r="E225" s="13" t="s">
        <v>359</v>
      </c>
      <c r="F225" s="40">
        <v>67</v>
      </c>
      <c r="G225" s="124">
        <v>203.35311949602652</v>
      </c>
    </row>
    <row r="226" spans="2:7" ht="14.4" x14ac:dyDescent="0.3">
      <c r="B226" s="12">
        <v>223</v>
      </c>
      <c r="C226" s="13" t="s">
        <v>346</v>
      </c>
      <c r="D226" s="118">
        <v>38243</v>
      </c>
      <c r="E226" s="13" t="s">
        <v>350</v>
      </c>
      <c r="F226" s="40">
        <v>94</v>
      </c>
      <c r="G226" s="124">
        <v>283.74141758000144</v>
      </c>
    </row>
    <row r="227" spans="2:7" ht="14.4" x14ac:dyDescent="0.3">
      <c r="B227" s="12">
        <v>224</v>
      </c>
      <c r="C227" s="13" t="s">
        <v>356</v>
      </c>
      <c r="D227" s="118">
        <v>38265</v>
      </c>
      <c r="E227" s="13" t="s">
        <v>355</v>
      </c>
      <c r="F227" s="40">
        <v>52</v>
      </c>
      <c r="G227" s="124">
        <v>158.2973319694853</v>
      </c>
    </row>
    <row r="228" spans="2:7" ht="14.4" x14ac:dyDescent="0.3">
      <c r="B228" s="12">
        <v>225</v>
      </c>
      <c r="C228" s="13" t="s">
        <v>353</v>
      </c>
      <c r="D228" s="118">
        <v>38023</v>
      </c>
      <c r="E228" s="13" t="s">
        <v>352</v>
      </c>
      <c r="F228" s="40">
        <v>24</v>
      </c>
      <c r="G228" s="124">
        <v>74.243899422562194</v>
      </c>
    </row>
    <row r="229" spans="2:7" ht="14.4" x14ac:dyDescent="0.3">
      <c r="B229" s="12">
        <v>226</v>
      </c>
      <c r="C229" s="13" t="s">
        <v>357</v>
      </c>
      <c r="D229" s="118">
        <v>38144</v>
      </c>
      <c r="E229" s="13" t="s">
        <v>347</v>
      </c>
      <c r="F229" s="40">
        <v>-1</v>
      </c>
      <c r="G229" s="124">
        <v>-0.91770776800017373</v>
      </c>
    </row>
    <row r="230" spans="2:7" ht="14.4" x14ac:dyDescent="0.3">
      <c r="B230" s="12">
        <v>227</v>
      </c>
      <c r="C230" s="13" t="s">
        <v>349</v>
      </c>
      <c r="D230" s="118">
        <v>38738</v>
      </c>
      <c r="E230" s="13" t="s">
        <v>355</v>
      </c>
      <c r="F230" s="40">
        <v>37</v>
      </c>
      <c r="G230" s="124">
        <v>112.52158206006119</v>
      </c>
    </row>
    <row r="231" spans="2:7" ht="14.4" x14ac:dyDescent="0.3">
      <c r="B231" s="12">
        <v>228</v>
      </c>
      <c r="C231" s="13" t="s">
        <v>346</v>
      </c>
      <c r="D231" s="118">
        <v>38771</v>
      </c>
      <c r="E231" s="13" t="s">
        <v>350</v>
      </c>
      <c r="F231" s="40">
        <v>63</v>
      </c>
      <c r="G231" s="124">
        <v>191.4542393048981</v>
      </c>
    </row>
    <row r="232" spans="2:7" ht="14.4" x14ac:dyDescent="0.3">
      <c r="B232" s="12">
        <v>229</v>
      </c>
      <c r="C232" s="13" t="s">
        <v>358</v>
      </c>
      <c r="D232" s="118">
        <v>38089</v>
      </c>
      <c r="E232" s="13" t="s">
        <v>347</v>
      </c>
      <c r="F232" s="40">
        <v>13</v>
      </c>
      <c r="G232" s="124">
        <v>41.010346846521706</v>
      </c>
    </row>
    <row r="233" spans="2:7" ht="14.4" x14ac:dyDescent="0.3">
      <c r="B233" s="12">
        <v>230</v>
      </c>
      <c r="C233" s="13" t="s">
        <v>349</v>
      </c>
      <c r="D233" s="118">
        <v>39046</v>
      </c>
      <c r="E233" s="13" t="s">
        <v>347</v>
      </c>
      <c r="F233" s="40">
        <v>7</v>
      </c>
      <c r="G233" s="124">
        <v>22.334877359058812</v>
      </c>
    </row>
    <row r="234" spans="2:7" ht="14.4" x14ac:dyDescent="0.3">
      <c r="B234" s="12">
        <v>231</v>
      </c>
      <c r="C234" s="13" t="s">
        <v>353</v>
      </c>
      <c r="D234" s="118">
        <v>38067</v>
      </c>
      <c r="E234" s="13" t="s">
        <v>347</v>
      </c>
      <c r="F234" s="40">
        <v>64</v>
      </c>
      <c r="G234" s="124">
        <v>193.83879299726061</v>
      </c>
    </row>
    <row r="235" spans="2:7" ht="14.4" x14ac:dyDescent="0.3">
      <c r="B235" s="12">
        <v>232</v>
      </c>
      <c r="C235" s="13" t="s">
        <v>351</v>
      </c>
      <c r="D235" s="118">
        <v>38144</v>
      </c>
      <c r="E235" s="13" t="s">
        <v>347</v>
      </c>
      <c r="F235" s="40">
        <v>63</v>
      </c>
      <c r="G235" s="124">
        <v>190.90668689411601</v>
      </c>
    </row>
    <row r="236" spans="2:7" ht="14.4" x14ac:dyDescent="0.3">
      <c r="B236" s="12">
        <v>233</v>
      </c>
      <c r="C236" s="13" t="s">
        <v>348</v>
      </c>
      <c r="D236" s="118">
        <v>38210</v>
      </c>
      <c r="E236" s="13" t="s">
        <v>359</v>
      </c>
      <c r="F236" s="40">
        <v>57</v>
      </c>
      <c r="G236" s="124">
        <v>173.59022125804509</v>
      </c>
    </row>
    <row r="237" spans="2:7" ht="14.4" x14ac:dyDescent="0.3">
      <c r="B237" s="12">
        <v>234</v>
      </c>
      <c r="C237" s="13" t="s">
        <v>348</v>
      </c>
      <c r="D237" s="118">
        <v>38298</v>
      </c>
      <c r="E237" s="13" t="s">
        <v>359</v>
      </c>
      <c r="F237" s="40">
        <v>59</v>
      </c>
      <c r="G237" s="124">
        <v>178.9266502635322</v>
      </c>
    </row>
    <row r="238" spans="2:7" ht="14.4" x14ac:dyDescent="0.3">
      <c r="B238" s="12">
        <v>235</v>
      </c>
      <c r="C238" s="13" t="s">
        <v>357</v>
      </c>
      <c r="D238" s="118">
        <v>38342</v>
      </c>
      <c r="E238" s="13" t="s">
        <v>350</v>
      </c>
      <c r="F238" s="40">
        <v>-3</v>
      </c>
      <c r="G238" s="124">
        <v>-7.2637597489178187</v>
      </c>
    </row>
    <row r="239" spans="2:7" ht="14.4" x14ac:dyDescent="0.3">
      <c r="B239" s="12">
        <v>236</v>
      </c>
      <c r="C239" s="13" t="s">
        <v>358</v>
      </c>
      <c r="D239" s="118">
        <v>38991</v>
      </c>
      <c r="E239" s="13" t="s">
        <v>347</v>
      </c>
      <c r="F239" s="40">
        <v>86</v>
      </c>
      <c r="G239" s="124">
        <v>260.32907018535167</v>
      </c>
    </row>
    <row r="240" spans="2:7" ht="14.4" x14ac:dyDescent="0.3">
      <c r="B240" s="12">
        <v>237</v>
      </c>
      <c r="C240" s="13" t="s">
        <v>356</v>
      </c>
      <c r="D240" s="118">
        <v>38254</v>
      </c>
      <c r="E240" s="13" t="s">
        <v>355</v>
      </c>
      <c r="F240" s="40">
        <v>-4</v>
      </c>
      <c r="G240" s="124">
        <v>-9.9939520680829617</v>
      </c>
    </row>
    <row r="241" spans="2:7" ht="14.4" x14ac:dyDescent="0.3">
      <c r="B241" s="12">
        <v>238</v>
      </c>
      <c r="C241" s="13" t="s">
        <v>351</v>
      </c>
      <c r="D241" s="118">
        <v>38353</v>
      </c>
      <c r="E241" s="13" t="s">
        <v>347</v>
      </c>
      <c r="F241" s="40">
        <v>7</v>
      </c>
      <c r="G241" s="124">
        <v>23.654332569914828</v>
      </c>
    </row>
    <row r="242" spans="2:7" ht="14.4" x14ac:dyDescent="0.3">
      <c r="B242" s="12">
        <v>239</v>
      </c>
      <c r="C242" s="13" t="s">
        <v>358</v>
      </c>
      <c r="D242" s="118">
        <v>38991</v>
      </c>
      <c r="E242" s="13" t="s">
        <v>347</v>
      </c>
      <c r="F242" s="40">
        <v>43</v>
      </c>
      <c r="G242" s="124">
        <v>131.67769291502447</v>
      </c>
    </row>
    <row r="243" spans="2:7" ht="14.4" x14ac:dyDescent="0.3">
      <c r="B243" s="12">
        <v>240</v>
      </c>
      <c r="C243" s="13" t="s">
        <v>348</v>
      </c>
      <c r="D243" s="118">
        <v>38661</v>
      </c>
      <c r="E243" s="13" t="s">
        <v>347</v>
      </c>
      <c r="F243" s="40">
        <v>2</v>
      </c>
      <c r="G243" s="124">
        <v>7.6348447793459382</v>
      </c>
    </row>
    <row r="244" spans="2:7" ht="14.4" x14ac:dyDescent="0.3">
      <c r="B244" s="12">
        <v>241</v>
      </c>
      <c r="C244" s="13" t="s">
        <v>348</v>
      </c>
      <c r="D244" s="118">
        <v>38474</v>
      </c>
      <c r="E244" s="13" t="s">
        <v>359</v>
      </c>
      <c r="F244" s="40">
        <v>85</v>
      </c>
      <c r="G244" s="124">
        <v>256.87957020946436</v>
      </c>
    </row>
    <row r="245" spans="2:7" ht="14.4" x14ac:dyDescent="0.3">
      <c r="B245" s="12">
        <v>242</v>
      </c>
      <c r="C245" s="13" t="s">
        <v>348</v>
      </c>
      <c r="D245" s="118">
        <v>38463</v>
      </c>
      <c r="E245" s="13" t="s">
        <v>355</v>
      </c>
      <c r="F245" s="40">
        <v>52</v>
      </c>
      <c r="G245" s="124">
        <v>158.18704198984506</v>
      </c>
    </row>
    <row r="246" spans="2:7" ht="14.4" x14ac:dyDescent="0.3">
      <c r="B246" s="12">
        <v>243</v>
      </c>
      <c r="C246" s="13" t="s">
        <v>354</v>
      </c>
      <c r="D246" s="118">
        <v>38177</v>
      </c>
      <c r="E246" s="13" t="s">
        <v>352</v>
      </c>
      <c r="F246" s="40">
        <v>-3</v>
      </c>
      <c r="G246" s="124">
        <v>-7.3950210500886264</v>
      </c>
    </row>
    <row r="247" spans="2:7" ht="14.4" x14ac:dyDescent="0.3">
      <c r="B247" s="12">
        <v>244</v>
      </c>
      <c r="C247" s="13" t="s">
        <v>356</v>
      </c>
      <c r="D247" s="118">
        <v>38408</v>
      </c>
      <c r="E247" s="13" t="s">
        <v>355</v>
      </c>
      <c r="F247" s="40">
        <v>8</v>
      </c>
      <c r="G247" s="124">
        <v>25.546689047987762</v>
      </c>
    </row>
    <row r="248" spans="2:7" ht="14.4" x14ac:dyDescent="0.3">
      <c r="B248" s="12">
        <v>245</v>
      </c>
      <c r="C248" s="13" t="s">
        <v>358</v>
      </c>
      <c r="D248" s="118">
        <v>38177</v>
      </c>
      <c r="E248" s="13" t="s">
        <v>359</v>
      </c>
      <c r="F248" s="40">
        <v>5</v>
      </c>
      <c r="G248" s="124">
        <v>17.198905576452098</v>
      </c>
    </row>
    <row r="249" spans="2:7" ht="14.4" x14ac:dyDescent="0.3">
      <c r="B249" s="12">
        <v>246</v>
      </c>
      <c r="C249" s="13" t="s">
        <v>349</v>
      </c>
      <c r="D249" s="118">
        <v>38958</v>
      </c>
      <c r="E249" s="13" t="s">
        <v>359</v>
      </c>
      <c r="F249" s="40">
        <v>90</v>
      </c>
      <c r="G249" s="124">
        <v>272.09870438545738</v>
      </c>
    </row>
    <row r="250" spans="2:7" ht="14.4" x14ac:dyDescent="0.3">
      <c r="B250" s="12">
        <v>247</v>
      </c>
      <c r="C250" s="13" t="s">
        <v>346</v>
      </c>
      <c r="D250" s="118">
        <v>39035</v>
      </c>
      <c r="E250" s="13" t="s">
        <v>359</v>
      </c>
      <c r="F250" s="40">
        <v>36</v>
      </c>
      <c r="G250" s="124">
        <v>110.33744975059108</v>
      </c>
    </row>
    <row r="251" spans="2:7" ht="14.4" x14ac:dyDescent="0.3">
      <c r="B251" s="12">
        <v>248</v>
      </c>
      <c r="C251" s="13" t="s">
        <v>353</v>
      </c>
      <c r="D251" s="118">
        <v>38584</v>
      </c>
      <c r="E251" s="13" t="s">
        <v>359</v>
      </c>
      <c r="F251" s="40">
        <v>25</v>
      </c>
      <c r="G251" s="124">
        <v>77.014900645073141</v>
      </c>
    </row>
    <row r="252" spans="2:7" ht="14.4" x14ac:dyDescent="0.3">
      <c r="B252" s="12">
        <v>249</v>
      </c>
      <c r="C252" s="13" t="s">
        <v>346</v>
      </c>
      <c r="D252" s="118">
        <v>38430</v>
      </c>
      <c r="E252" s="13" t="s">
        <v>359</v>
      </c>
      <c r="F252" s="40">
        <v>7</v>
      </c>
      <c r="G252" s="124">
        <v>23.133204884254319</v>
      </c>
    </row>
    <row r="253" spans="2:7" ht="14.4" x14ac:dyDescent="0.3">
      <c r="B253" s="12">
        <v>250</v>
      </c>
      <c r="C253" s="13" t="s">
        <v>354</v>
      </c>
      <c r="D253" s="118">
        <v>39024</v>
      </c>
      <c r="E253" s="13" t="s">
        <v>359</v>
      </c>
      <c r="F253" s="40">
        <v>64</v>
      </c>
      <c r="G253" s="124">
        <v>194.25372471684716</v>
      </c>
    </row>
    <row r="254" spans="2:7" ht="14.4" x14ac:dyDescent="0.3">
      <c r="B254" s="12">
        <v>251</v>
      </c>
      <c r="C254" s="13" t="s">
        <v>354</v>
      </c>
      <c r="D254" s="118">
        <v>38111</v>
      </c>
      <c r="E254" s="13" t="s">
        <v>359</v>
      </c>
      <c r="F254" s="40">
        <v>71</v>
      </c>
      <c r="G254" s="124">
        <v>215.49309366005642</v>
      </c>
    </row>
    <row r="255" spans="2:7" ht="14.4" x14ac:dyDescent="0.3">
      <c r="B255" s="12">
        <v>252</v>
      </c>
      <c r="C255" s="13" t="s">
        <v>351</v>
      </c>
      <c r="D255" s="118">
        <v>38452</v>
      </c>
      <c r="E255" s="13" t="s">
        <v>355</v>
      </c>
      <c r="F255" s="40">
        <v>41</v>
      </c>
      <c r="G255" s="124">
        <v>124.81042324173134</v>
      </c>
    </row>
    <row r="256" spans="2:7" ht="14.4" x14ac:dyDescent="0.3">
      <c r="B256" s="12">
        <v>253</v>
      </c>
      <c r="C256" s="13" t="s">
        <v>351</v>
      </c>
      <c r="D256" s="118">
        <v>38254</v>
      </c>
      <c r="E256" s="13" t="s">
        <v>350</v>
      </c>
      <c r="F256" s="40">
        <v>84</v>
      </c>
      <c r="G256" s="124">
        <v>253.28617965312779</v>
      </c>
    </row>
    <row r="257" spans="2:7" ht="14.4" x14ac:dyDescent="0.3">
      <c r="B257" s="12">
        <v>254</v>
      </c>
      <c r="C257" s="13" t="s">
        <v>348</v>
      </c>
      <c r="D257" s="118">
        <v>38441</v>
      </c>
      <c r="E257" s="13" t="s">
        <v>355</v>
      </c>
      <c r="F257" s="40">
        <v>3</v>
      </c>
      <c r="G257" s="124">
        <v>10.703015398687583</v>
      </c>
    </row>
    <row r="258" spans="2:7" ht="14.4" x14ac:dyDescent="0.3">
      <c r="B258" s="12">
        <v>255</v>
      </c>
      <c r="C258" s="13" t="s">
        <v>351</v>
      </c>
      <c r="D258" s="118">
        <v>38078</v>
      </c>
      <c r="E258" s="13" t="s">
        <v>350</v>
      </c>
      <c r="F258" s="40">
        <v>15</v>
      </c>
      <c r="G258" s="124">
        <v>46.761676481443232</v>
      </c>
    </row>
    <row r="259" spans="2:7" ht="14.4" x14ac:dyDescent="0.3">
      <c r="B259" s="12">
        <v>256</v>
      </c>
      <c r="C259" s="13" t="s">
        <v>349</v>
      </c>
      <c r="D259" s="118">
        <v>38023</v>
      </c>
      <c r="E259" s="13" t="s">
        <v>355</v>
      </c>
      <c r="F259" s="40">
        <v>1</v>
      </c>
      <c r="G259" s="124">
        <v>4.8820462029427096</v>
      </c>
    </row>
    <row r="260" spans="2:7" ht="14.4" x14ac:dyDescent="0.3">
      <c r="B260" s="12">
        <v>257</v>
      </c>
      <c r="C260" s="13" t="s">
        <v>349</v>
      </c>
      <c r="D260" s="118">
        <v>38540</v>
      </c>
      <c r="E260" s="13" t="s">
        <v>359</v>
      </c>
      <c r="F260" s="40">
        <v>10</v>
      </c>
      <c r="G260" s="124">
        <v>32.468400196905996</v>
      </c>
    </row>
    <row r="261" spans="2:7" ht="14.4" x14ac:dyDescent="0.3">
      <c r="B261" s="12">
        <v>258</v>
      </c>
      <c r="C261" s="13" t="s">
        <v>348</v>
      </c>
      <c r="D261" s="118">
        <v>38364</v>
      </c>
      <c r="E261" s="13" t="s">
        <v>355</v>
      </c>
      <c r="F261" s="40">
        <v>77</v>
      </c>
      <c r="G261" s="124">
        <v>233.3993347830984</v>
      </c>
    </row>
    <row r="262" spans="2:7" ht="14.4" x14ac:dyDescent="0.3">
      <c r="B262" s="12">
        <v>259</v>
      </c>
      <c r="C262" s="13" t="s">
        <v>354</v>
      </c>
      <c r="D262" s="118">
        <v>38397</v>
      </c>
      <c r="E262" s="13" t="s">
        <v>352</v>
      </c>
      <c r="F262" s="40">
        <v>65</v>
      </c>
      <c r="G262" s="124">
        <v>196.49346597044766</v>
      </c>
    </row>
    <row r="263" spans="2:7" ht="14.4" x14ac:dyDescent="0.3">
      <c r="B263" s="12">
        <v>260</v>
      </c>
      <c r="C263" s="13" t="s">
        <v>353</v>
      </c>
      <c r="D263" s="118">
        <v>38001</v>
      </c>
      <c r="E263" s="13" t="s">
        <v>355</v>
      </c>
      <c r="F263" s="40">
        <v>25</v>
      </c>
      <c r="G263" s="124">
        <v>77.329572231774151</v>
      </c>
    </row>
    <row r="264" spans="2:7" ht="14.4" x14ac:dyDescent="0.3">
      <c r="B264" s="12">
        <v>261</v>
      </c>
      <c r="C264" s="13" t="s">
        <v>358</v>
      </c>
      <c r="D264" s="118">
        <v>38914</v>
      </c>
      <c r="E264" s="13" t="s">
        <v>359</v>
      </c>
      <c r="F264" s="40">
        <v>-1</v>
      </c>
      <c r="G264" s="124">
        <v>-1.930462865623249</v>
      </c>
    </row>
    <row r="265" spans="2:7" ht="14.4" x14ac:dyDescent="0.3">
      <c r="B265" s="12">
        <v>262</v>
      </c>
      <c r="C265" s="13" t="s">
        <v>357</v>
      </c>
      <c r="D265" s="118">
        <v>38958</v>
      </c>
      <c r="E265" s="13" t="s">
        <v>350</v>
      </c>
      <c r="F265" s="40">
        <v>2</v>
      </c>
      <c r="G265" s="124">
        <v>7.9709250117717731</v>
      </c>
    </row>
    <row r="266" spans="2:7" ht="14.4" x14ac:dyDescent="0.3">
      <c r="B266" s="12">
        <v>263</v>
      </c>
      <c r="C266" s="13" t="s">
        <v>353</v>
      </c>
      <c r="D266" s="118">
        <v>39024</v>
      </c>
      <c r="E266" s="13" t="s">
        <v>347</v>
      </c>
      <c r="F266" s="40">
        <v>62</v>
      </c>
      <c r="G266" s="124">
        <v>187.61965072290988</v>
      </c>
    </row>
    <row r="267" spans="2:7" ht="14.4" x14ac:dyDescent="0.3">
      <c r="B267" s="12">
        <v>264</v>
      </c>
      <c r="C267" s="13" t="s">
        <v>354</v>
      </c>
      <c r="D267" s="118">
        <v>38485</v>
      </c>
      <c r="E267" s="13" t="s">
        <v>350</v>
      </c>
      <c r="F267" s="40">
        <v>28</v>
      </c>
      <c r="G267" s="124">
        <v>86.788113277044275</v>
      </c>
    </row>
    <row r="268" spans="2:7" ht="14.4" x14ac:dyDescent="0.3">
      <c r="B268" s="12">
        <v>265</v>
      </c>
      <c r="C268" s="13" t="s">
        <v>349</v>
      </c>
      <c r="D268" s="118">
        <v>38551</v>
      </c>
      <c r="E268" s="13" t="s">
        <v>355</v>
      </c>
      <c r="F268" s="40">
        <v>55</v>
      </c>
      <c r="G268" s="124">
        <v>167.05079786120268</v>
      </c>
    </row>
    <row r="269" spans="2:7" ht="14.4" x14ac:dyDescent="0.3">
      <c r="B269" s="12">
        <v>266</v>
      </c>
      <c r="C269" s="13" t="s">
        <v>354</v>
      </c>
      <c r="D269" s="118">
        <v>38518</v>
      </c>
      <c r="E269" s="13" t="s">
        <v>347</v>
      </c>
      <c r="F269" s="40">
        <v>28</v>
      </c>
      <c r="G269" s="124">
        <v>86.636057383669893</v>
      </c>
    </row>
    <row r="270" spans="2:7" ht="14.4" x14ac:dyDescent="0.3">
      <c r="B270" s="12">
        <v>267</v>
      </c>
      <c r="C270" s="13" t="s">
        <v>356</v>
      </c>
      <c r="D270" s="118">
        <v>38562</v>
      </c>
      <c r="E270" s="13" t="s">
        <v>350</v>
      </c>
      <c r="F270" s="40">
        <v>5</v>
      </c>
      <c r="G270" s="124">
        <v>16.670839286326668</v>
      </c>
    </row>
    <row r="271" spans="2:7" ht="14.4" x14ac:dyDescent="0.3">
      <c r="B271" s="12">
        <v>268</v>
      </c>
      <c r="C271" s="13" t="s">
        <v>356</v>
      </c>
      <c r="D271" s="118">
        <v>38298</v>
      </c>
      <c r="E271" s="13" t="s">
        <v>355</v>
      </c>
      <c r="F271" s="40">
        <v>1</v>
      </c>
      <c r="G271" s="124">
        <v>4.7722172541512009</v>
      </c>
    </row>
    <row r="272" spans="2:7" ht="14.4" x14ac:dyDescent="0.3">
      <c r="B272" s="12">
        <v>269</v>
      </c>
      <c r="C272" s="13" t="s">
        <v>356</v>
      </c>
      <c r="D272" s="118">
        <v>38518</v>
      </c>
      <c r="E272" s="13" t="s">
        <v>350</v>
      </c>
      <c r="F272" s="40">
        <v>26</v>
      </c>
      <c r="G272" s="124">
        <v>80.012011803068276</v>
      </c>
    </row>
    <row r="273" spans="2:7" ht="14.4" x14ac:dyDescent="0.3">
      <c r="B273" s="12">
        <v>270</v>
      </c>
      <c r="C273" s="13" t="s">
        <v>353</v>
      </c>
      <c r="D273" s="118">
        <v>38144</v>
      </c>
      <c r="E273" s="13" t="s">
        <v>350</v>
      </c>
      <c r="F273" s="40">
        <v>47</v>
      </c>
      <c r="G273" s="124">
        <v>142.84602668228962</v>
      </c>
    </row>
    <row r="274" spans="2:7" ht="14.4" x14ac:dyDescent="0.3">
      <c r="B274" s="12">
        <v>271</v>
      </c>
      <c r="C274" s="13" t="s">
        <v>349</v>
      </c>
      <c r="D274" s="118">
        <v>38474</v>
      </c>
      <c r="E274" s="13" t="s">
        <v>355</v>
      </c>
      <c r="F274" s="40">
        <v>74</v>
      </c>
      <c r="G274" s="124">
        <v>224.75435048565893</v>
      </c>
    </row>
    <row r="275" spans="2:7" ht="14.4" x14ac:dyDescent="0.3">
      <c r="B275" s="12">
        <v>272</v>
      </c>
      <c r="C275" s="13" t="s">
        <v>358</v>
      </c>
      <c r="D275" s="118">
        <v>38848</v>
      </c>
      <c r="E275" s="13" t="s">
        <v>347</v>
      </c>
      <c r="F275" s="40">
        <v>22</v>
      </c>
      <c r="G275" s="124">
        <v>68.710607050620922</v>
      </c>
    </row>
    <row r="276" spans="2:7" ht="14.4" x14ac:dyDescent="0.3">
      <c r="B276" s="12">
        <v>273</v>
      </c>
      <c r="C276" s="13" t="s">
        <v>351</v>
      </c>
      <c r="D276" s="118">
        <v>38892</v>
      </c>
      <c r="E276" s="13" t="s">
        <v>352</v>
      </c>
      <c r="F276" s="40">
        <v>70</v>
      </c>
      <c r="G276" s="124">
        <v>212.26238499892682</v>
      </c>
    </row>
    <row r="277" spans="2:7" ht="14.4" x14ac:dyDescent="0.3">
      <c r="B277" s="12">
        <v>274</v>
      </c>
      <c r="C277" s="13" t="s">
        <v>358</v>
      </c>
      <c r="D277" s="118">
        <v>38683</v>
      </c>
      <c r="E277" s="13" t="s">
        <v>350</v>
      </c>
      <c r="F277" s="40">
        <v>83</v>
      </c>
      <c r="G277" s="124">
        <v>251.31042576912338</v>
      </c>
    </row>
    <row r="278" spans="2:7" ht="14.4" x14ac:dyDescent="0.3">
      <c r="B278" s="12">
        <v>275</v>
      </c>
      <c r="C278" s="13" t="s">
        <v>349</v>
      </c>
      <c r="D278" s="118">
        <v>38694</v>
      </c>
      <c r="E278" s="13" t="s">
        <v>355</v>
      </c>
      <c r="F278" s="40">
        <v>59</v>
      </c>
      <c r="G278" s="124">
        <v>179.38546683395009</v>
      </c>
    </row>
    <row r="279" spans="2:7" ht="14.4" x14ac:dyDescent="0.3">
      <c r="B279" s="12">
        <v>276</v>
      </c>
      <c r="C279" s="13" t="s">
        <v>358</v>
      </c>
      <c r="D279" s="118">
        <v>38573</v>
      </c>
      <c r="E279" s="13" t="s">
        <v>359</v>
      </c>
      <c r="F279" s="40">
        <v>0</v>
      </c>
      <c r="G279" s="124">
        <v>1.5831115612014064</v>
      </c>
    </row>
    <row r="280" spans="2:7" ht="14.4" x14ac:dyDescent="0.3">
      <c r="B280" s="12">
        <v>277</v>
      </c>
      <c r="C280" s="13" t="s">
        <v>349</v>
      </c>
      <c r="D280" s="118">
        <v>38364</v>
      </c>
      <c r="E280" s="13" t="s">
        <v>355</v>
      </c>
      <c r="F280" s="40">
        <v>82</v>
      </c>
      <c r="G280" s="124">
        <v>247.58247918220624</v>
      </c>
    </row>
    <row r="281" spans="2:7" ht="14.4" x14ac:dyDescent="0.3">
      <c r="B281" s="12">
        <v>278</v>
      </c>
      <c r="C281" s="13" t="s">
        <v>346</v>
      </c>
      <c r="D281" s="118">
        <v>38419</v>
      </c>
      <c r="E281" s="13" t="s">
        <v>355</v>
      </c>
      <c r="F281" s="40">
        <v>29</v>
      </c>
      <c r="G281" s="124">
        <v>89.053128978062901</v>
      </c>
    </row>
    <row r="282" spans="2:7" ht="14.4" x14ac:dyDescent="0.3">
      <c r="B282" s="12">
        <v>279</v>
      </c>
      <c r="C282" s="13" t="s">
        <v>358</v>
      </c>
      <c r="D282" s="118">
        <v>38122</v>
      </c>
      <c r="E282" s="13" t="s">
        <v>350</v>
      </c>
      <c r="F282" s="40">
        <v>63</v>
      </c>
      <c r="G282" s="124">
        <v>191.08641465198994</v>
      </c>
    </row>
    <row r="283" spans="2:7" ht="14.4" x14ac:dyDescent="0.3">
      <c r="B283" s="12">
        <v>280</v>
      </c>
      <c r="C283" s="13" t="s">
        <v>357</v>
      </c>
      <c r="D283" s="118">
        <v>38991</v>
      </c>
      <c r="E283" s="13" t="s">
        <v>347</v>
      </c>
      <c r="F283" s="40">
        <v>67</v>
      </c>
      <c r="G283" s="124">
        <v>203.10846928946893</v>
      </c>
    </row>
    <row r="284" spans="2:7" ht="14.4" x14ac:dyDescent="0.3">
      <c r="B284" s="12">
        <v>281</v>
      </c>
      <c r="C284" s="13" t="s">
        <v>356</v>
      </c>
      <c r="D284" s="118">
        <v>38562</v>
      </c>
      <c r="E284" s="13" t="s">
        <v>355</v>
      </c>
      <c r="F284" s="40">
        <v>3</v>
      </c>
      <c r="G284" s="124">
        <v>10.780730703026945</v>
      </c>
    </row>
    <row r="285" spans="2:7" ht="14.4" x14ac:dyDescent="0.3">
      <c r="B285" s="12">
        <v>282</v>
      </c>
      <c r="C285" s="13" t="s">
        <v>349</v>
      </c>
      <c r="D285" s="118">
        <v>38331</v>
      </c>
      <c r="E285" s="13" t="s">
        <v>355</v>
      </c>
      <c r="F285" s="40">
        <v>65</v>
      </c>
      <c r="G285" s="124">
        <v>197.40778751122588</v>
      </c>
    </row>
    <row r="286" spans="2:7" ht="14.4" x14ac:dyDescent="0.3">
      <c r="B286" s="12">
        <v>283</v>
      </c>
      <c r="C286" s="13" t="s">
        <v>348</v>
      </c>
      <c r="D286" s="118">
        <v>38133</v>
      </c>
      <c r="E286" s="13" t="s">
        <v>352</v>
      </c>
      <c r="F286" s="40">
        <v>75</v>
      </c>
      <c r="G286" s="124">
        <v>227.4564792557687</v>
      </c>
    </row>
    <row r="287" spans="2:7" ht="14.4" x14ac:dyDescent="0.3">
      <c r="B287" s="12">
        <v>284</v>
      </c>
      <c r="C287" s="13" t="s">
        <v>348</v>
      </c>
      <c r="D287" s="118">
        <v>38221</v>
      </c>
      <c r="E287" s="13" t="s">
        <v>347</v>
      </c>
      <c r="F287" s="40">
        <v>79</v>
      </c>
      <c r="G287" s="124">
        <v>239.89546823670116</v>
      </c>
    </row>
    <row r="288" spans="2:7" ht="14.4" x14ac:dyDescent="0.3">
      <c r="B288" s="12">
        <v>285</v>
      </c>
      <c r="C288" s="13" t="s">
        <v>357</v>
      </c>
      <c r="D288" s="118">
        <v>38947</v>
      </c>
      <c r="E288" s="13" t="s">
        <v>359</v>
      </c>
      <c r="F288" s="40">
        <v>-5</v>
      </c>
      <c r="G288" s="124">
        <v>-12.920960169584891</v>
      </c>
    </row>
    <row r="289" spans="2:7" ht="14.4" x14ac:dyDescent="0.3">
      <c r="B289" s="12">
        <v>286</v>
      </c>
      <c r="C289" s="13" t="s">
        <v>357</v>
      </c>
      <c r="D289" s="118">
        <v>38441</v>
      </c>
      <c r="E289" s="13" t="s">
        <v>350</v>
      </c>
      <c r="F289" s="40">
        <v>31</v>
      </c>
      <c r="G289" s="124">
        <v>95.512317695132197</v>
      </c>
    </row>
    <row r="290" spans="2:7" ht="14.4" x14ac:dyDescent="0.3">
      <c r="B290" s="12">
        <v>287</v>
      </c>
      <c r="C290" s="13" t="s">
        <v>351</v>
      </c>
      <c r="D290" s="118">
        <v>39068</v>
      </c>
      <c r="E290" s="13" t="s">
        <v>359</v>
      </c>
      <c r="F290" s="40">
        <v>21</v>
      </c>
      <c r="G290" s="124">
        <v>65.343473312315112</v>
      </c>
    </row>
    <row r="291" spans="2:7" ht="14.4" x14ac:dyDescent="0.3">
      <c r="B291" s="12">
        <v>288</v>
      </c>
      <c r="C291" s="13" t="s">
        <v>351</v>
      </c>
      <c r="D291" s="118">
        <v>38606</v>
      </c>
      <c r="E291" s="13" t="s">
        <v>352</v>
      </c>
      <c r="F291" s="40">
        <v>-8</v>
      </c>
      <c r="G291" s="124">
        <v>-21.912545800386049</v>
      </c>
    </row>
    <row r="292" spans="2:7" ht="14.4" x14ac:dyDescent="0.3">
      <c r="B292" s="12">
        <v>289</v>
      </c>
      <c r="C292" s="13" t="s">
        <v>357</v>
      </c>
      <c r="D292" s="118">
        <v>38540</v>
      </c>
      <c r="E292" s="13" t="s">
        <v>352</v>
      </c>
      <c r="F292" s="40">
        <v>88</v>
      </c>
      <c r="G292" s="124">
        <v>266.0518691009172</v>
      </c>
    </row>
    <row r="293" spans="2:7" ht="14.4" x14ac:dyDescent="0.3">
      <c r="B293" s="12">
        <v>290</v>
      </c>
      <c r="C293" s="13" t="s">
        <v>348</v>
      </c>
      <c r="D293" s="118">
        <v>38672</v>
      </c>
      <c r="E293" s="13" t="s">
        <v>350</v>
      </c>
      <c r="F293" s="40">
        <v>94</v>
      </c>
      <c r="G293" s="124">
        <v>283.84678757282279</v>
      </c>
    </row>
    <row r="294" spans="2:7" ht="14.4" x14ac:dyDescent="0.3">
      <c r="B294" s="12">
        <v>291</v>
      </c>
      <c r="C294" s="13" t="s">
        <v>353</v>
      </c>
      <c r="D294" s="118">
        <v>38991</v>
      </c>
      <c r="E294" s="13" t="s">
        <v>359</v>
      </c>
      <c r="F294" s="40">
        <v>83</v>
      </c>
      <c r="G294" s="124">
        <v>251.49840546378712</v>
      </c>
    </row>
    <row r="295" spans="2:7" ht="14.4" x14ac:dyDescent="0.3">
      <c r="B295" s="12">
        <v>292</v>
      </c>
      <c r="C295" s="13" t="s">
        <v>351</v>
      </c>
      <c r="D295" s="118">
        <v>38210</v>
      </c>
      <c r="E295" s="13" t="s">
        <v>359</v>
      </c>
      <c r="F295" s="40">
        <v>16</v>
      </c>
      <c r="G295" s="124">
        <v>49.955539493154028</v>
      </c>
    </row>
    <row r="296" spans="2:7" ht="14.4" x14ac:dyDescent="0.3">
      <c r="B296" s="12">
        <v>293</v>
      </c>
      <c r="C296" s="13" t="s">
        <v>346</v>
      </c>
      <c r="D296" s="118">
        <v>38936</v>
      </c>
      <c r="E296" s="13" t="s">
        <v>359</v>
      </c>
      <c r="F296" s="40">
        <v>33</v>
      </c>
      <c r="G296" s="124">
        <v>100.51753262027832</v>
      </c>
    </row>
    <row r="297" spans="2:7" ht="14.4" x14ac:dyDescent="0.3">
      <c r="B297" s="12">
        <v>294</v>
      </c>
      <c r="C297" s="13" t="s">
        <v>346</v>
      </c>
      <c r="D297" s="118">
        <v>38045</v>
      </c>
      <c r="E297" s="13" t="s">
        <v>355</v>
      </c>
      <c r="F297" s="40">
        <v>-1</v>
      </c>
      <c r="G297" s="124">
        <v>-0.90814028681463199</v>
      </c>
    </row>
    <row r="298" spans="2:7" ht="14.4" x14ac:dyDescent="0.3">
      <c r="B298" s="12">
        <v>295</v>
      </c>
      <c r="C298" s="13" t="s">
        <v>346</v>
      </c>
      <c r="D298" s="118">
        <v>38925</v>
      </c>
      <c r="E298" s="13" t="s">
        <v>359</v>
      </c>
      <c r="F298" s="40">
        <v>94</v>
      </c>
      <c r="G298" s="124">
        <v>284.13590593464426</v>
      </c>
    </row>
    <row r="299" spans="2:7" ht="14.4" x14ac:dyDescent="0.3">
      <c r="B299" s="12">
        <v>296</v>
      </c>
      <c r="C299" s="13" t="s">
        <v>357</v>
      </c>
      <c r="D299" s="118">
        <v>38463</v>
      </c>
      <c r="E299" s="13" t="s">
        <v>350</v>
      </c>
      <c r="F299" s="40">
        <v>76</v>
      </c>
      <c r="G299" s="124">
        <v>230.25557022435729</v>
      </c>
    </row>
    <row r="300" spans="2:7" ht="14.4" x14ac:dyDescent="0.3">
      <c r="B300" s="12">
        <v>297</v>
      </c>
      <c r="C300" s="13" t="s">
        <v>346</v>
      </c>
      <c r="D300" s="118">
        <v>38782</v>
      </c>
      <c r="E300" s="13" t="s">
        <v>350</v>
      </c>
      <c r="F300" s="40">
        <v>71</v>
      </c>
      <c r="G300" s="124">
        <v>215.15645769752564</v>
      </c>
    </row>
    <row r="301" spans="2:7" ht="14.4" x14ac:dyDescent="0.3">
      <c r="B301" s="12">
        <v>298</v>
      </c>
      <c r="C301" s="13" t="s">
        <v>353</v>
      </c>
      <c r="D301" s="118">
        <v>38133</v>
      </c>
      <c r="E301" s="13" t="s">
        <v>352</v>
      </c>
      <c r="F301" s="40">
        <v>56</v>
      </c>
      <c r="G301" s="124">
        <v>169.19487194523822</v>
      </c>
    </row>
    <row r="302" spans="2:7" ht="14.4" x14ac:dyDescent="0.3">
      <c r="B302" s="12">
        <v>299</v>
      </c>
      <c r="C302" s="13" t="s">
        <v>349</v>
      </c>
      <c r="D302" s="118">
        <v>38595</v>
      </c>
      <c r="E302" s="13" t="s">
        <v>347</v>
      </c>
      <c r="F302" s="40">
        <v>81</v>
      </c>
      <c r="G302" s="124">
        <v>245.58577912839797</v>
      </c>
    </row>
    <row r="303" spans="2:7" ht="14.4" x14ac:dyDescent="0.3">
      <c r="B303" s="12">
        <v>300</v>
      </c>
      <c r="C303" s="13" t="s">
        <v>353</v>
      </c>
      <c r="D303" s="118">
        <v>38166</v>
      </c>
      <c r="E303" s="13" t="s">
        <v>355</v>
      </c>
      <c r="F303" s="40">
        <v>3</v>
      </c>
      <c r="G303" s="124">
        <v>11.162502018809288</v>
      </c>
    </row>
    <row r="304" spans="2:7" ht="14.4" x14ac:dyDescent="0.3">
      <c r="B304" s="12">
        <v>301</v>
      </c>
      <c r="C304" s="13" t="s">
        <v>353</v>
      </c>
      <c r="D304" s="118">
        <v>38463</v>
      </c>
      <c r="E304" s="13" t="s">
        <v>347</v>
      </c>
      <c r="F304" s="40">
        <v>60</v>
      </c>
      <c r="G304" s="124">
        <v>182.21269449394873</v>
      </c>
    </row>
    <row r="305" spans="2:7" ht="14.4" x14ac:dyDescent="0.3">
      <c r="B305" s="12">
        <v>302</v>
      </c>
      <c r="C305" s="13" t="s">
        <v>357</v>
      </c>
      <c r="D305" s="118">
        <v>39013</v>
      </c>
      <c r="E305" s="13" t="s">
        <v>350</v>
      </c>
      <c r="F305" s="40">
        <v>81</v>
      </c>
      <c r="G305" s="124">
        <v>245.54232115102224</v>
      </c>
    </row>
    <row r="306" spans="2:7" ht="14.4" x14ac:dyDescent="0.3">
      <c r="B306" s="12">
        <v>303</v>
      </c>
      <c r="C306" s="13" t="s">
        <v>354</v>
      </c>
      <c r="D306" s="118">
        <v>38111</v>
      </c>
      <c r="E306" s="13" t="s">
        <v>350</v>
      </c>
      <c r="F306" s="40">
        <v>70</v>
      </c>
      <c r="G306" s="124">
        <v>211.43323649343893</v>
      </c>
    </row>
    <row r="307" spans="2:7" ht="14.4" x14ac:dyDescent="0.3">
      <c r="B307" s="12">
        <v>304</v>
      </c>
      <c r="C307" s="13" t="s">
        <v>358</v>
      </c>
      <c r="D307" s="118">
        <v>38859</v>
      </c>
      <c r="E307" s="13" t="s">
        <v>359</v>
      </c>
      <c r="F307" s="40">
        <v>18</v>
      </c>
      <c r="G307" s="124">
        <v>56.272584064658759</v>
      </c>
    </row>
    <row r="308" spans="2:7" ht="14.4" x14ac:dyDescent="0.3">
      <c r="B308" s="12">
        <v>305</v>
      </c>
      <c r="C308" s="13" t="s">
        <v>349</v>
      </c>
      <c r="D308" s="118">
        <v>38397</v>
      </c>
      <c r="E308" s="13" t="s">
        <v>352</v>
      </c>
      <c r="F308" s="40">
        <v>73</v>
      </c>
      <c r="G308" s="124">
        <v>221.17007144401961</v>
      </c>
    </row>
    <row r="309" spans="2:7" ht="14.4" x14ac:dyDescent="0.3">
      <c r="B309" s="12">
        <v>306</v>
      </c>
      <c r="C309" s="13" t="s">
        <v>353</v>
      </c>
      <c r="D309" s="118">
        <v>38408</v>
      </c>
      <c r="E309" s="13" t="s">
        <v>350</v>
      </c>
      <c r="F309" s="40">
        <v>-7</v>
      </c>
      <c r="G309" s="124">
        <v>-18.782320494671733</v>
      </c>
    </row>
    <row r="310" spans="2:7" ht="14.4" x14ac:dyDescent="0.3">
      <c r="B310" s="12">
        <v>307</v>
      </c>
      <c r="C310" s="13" t="s">
        <v>353</v>
      </c>
      <c r="D310" s="118">
        <v>38584</v>
      </c>
      <c r="E310" s="13" t="s">
        <v>350</v>
      </c>
      <c r="F310" s="40">
        <v>55</v>
      </c>
      <c r="G310" s="124">
        <v>166.60609215413587</v>
      </c>
    </row>
    <row r="311" spans="2:7" ht="14.4" x14ac:dyDescent="0.3">
      <c r="B311" s="12">
        <v>308</v>
      </c>
      <c r="C311" s="13" t="s">
        <v>358</v>
      </c>
      <c r="D311" s="118">
        <v>38122</v>
      </c>
      <c r="E311" s="13" t="s">
        <v>347</v>
      </c>
      <c r="F311" s="40">
        <v>7</v>
      </c>
      <c r="G311" s="124">
        <v>23.387374937264937</v>
      </c>
    </row>
    <row r="312" spans="2:7" ht="14.4" x14ac:dyDescent="0.3">
      <c r="B312" s="12">
        <v>309</v>
      </c>
      <c r="C312" s="13" t="s">
        <v>358</v>
      </c>
      <c r="D312" s="118">
        <v>38309</v>
      </c>
      <c r="E312" s="13" t="s">
        <v>355</v>
      </c>
      <c r="F312" s="40">
        <v>63</v>
      </c>
      <c r="G312" s="124">
        <v>191.44929977621479</v>
      </c>
    </row>
    <row r="313" spans="2:7" ht="14.4" x14ac:dyDescent="0.3">
      <c r="B313" s="12">
        <v>310</v>
      </c>
      <c r="C313" s="13" t="s">
        <v>353</v>
      </c>
      <c r="D313" s="118">
        <v>38540</v>
      </c>
      <c r="E313" s="13" t="s">
        <v>347</v>
      </c>
      <c r="F313" s="40">
        <v>83</v>
      </c>
      <c r="G313" s="124">
        <v>251.62937525083981</v>
      </c>
    </row>
    <row r="314" spans="2:7" ht="14.4" x14ac:dyDescent="0.3">
      <c r="B314" s="12">
        <v>311</v>
      </c>
      <c r="C314" s="13" t="s">
        <v>346</v>
      </c>
      <c r="D314" s="118">
        <v>38045</v>
      </c>
      <c r="E314" s="13" t="s">
        <v>347</v>
      </c>
      <c r="F314" s="40">
        <v>43</v>
      </c>
      <c r="G314" s="124">
        <v>130.971908096161</v>
      </c>
    </row>
    <row r="315" spans="2:7" ht="14.4" x14ac:dyDescent="0.3">
      <c r="B315" s="12">
        <v>312</v>
      </c>
      <c r="C315" s="13" t="s">
        <v>353</v>
      </c>
      <c r="D315" s="118">
        <v>38199</v>
      </c>
      <c r="E315" s="13" t="s">
        <v>355</v>
      </c>
      <c r="F315" s="40">
        <v>67</v>
      </c>
      <c r="G315" s="124">
        <v>203.30298779689218</v>
      </c>
    </row>
    <row r="316" spans="2:7" ht="14.4" x14ac:dyDescent="0.3">
      <c r="B316" s="12">
        <v>313</v>
      </c>
      <c r="C316" s="13" t="s">
        <v>354</v>
      </c>
      <c r="D316" s="118">
        <v>38716</v>
      </c>
      <c r="E316" s="13" t="s">
        <v>355</v>
      </c>
      <c r="F316" s="40">
        <v>-9</v>
      </c>
      <c r="G316" s="124">
        <v>-24.966227969201331</v>
      </c>
    </row>
    <row r="317" spans="2:7" ht="14.4" x14ac:dyDescent="0.3">
      <c r="B317" s="12">
        <v>314</v>
      </c>
      <c r="C317" s="13" t="s">
        <v>358</v>
      </c>
      <c r="D317" s="118">
        <v>38166</v>
      </c>
      <c r="E317" s="13" t="s">
        <v>350</v>
      </c>
      <c r="F317" s="40">
        <v>-1</v>
      </c>
      <c r="G317" s="124">
        <v>-1.475132378251053</v>
      </c>
    </row>
    <row r="318" spans="2:7" ht="14.4" x14ac:dyDescent="0.3">
      <c r="B318" s="12">
        <v>315</v>
      </c>
      <c r="C318" s="13" t="s">
        <v>346</v>
      </c>
      <c r="D318" s="118">
        <v>38364</v>
      </c>
      <c r="E318" s="13" t="s">
        <v>350</v>
      </c>
      <c r="F318" s="40">
        <v>21</v>
      </c>
      <c r="G318" s="124">
        <v>65.196598797725159</v>
      </c>
    </row>
    <row r="319" spans="2:7" ht="14.4" x14ac:dyDescent="0.3">
      <c r="B319" s="12">
        <v>316</v>
      </c>
      <c r="C319" s="13" t="s">
        <v>356</v>
      </c>
      <c r="D319" s="118">
        <v>38661</v>
      </c>
      <c r="E319" s="13" t="s">
        <v>359</v>
      </c>
      <c r="F319" s="40">
        <v>6</v>
      </c>
      <c r="G319" s="124">
        <v>20.103063549411871</v>
      </c>
    </row>
    <row r="320" spans="2:7" ht="14.4" x14ac:dyDescent="0.3">
      <c r="B320" s="12">
        <v>317</v>
      </c>
      <c r="C320" s="13" t="s">
        <v>356</v>
      </c>
      <c r="D320" s="118">
        <v>38001</v>
      </c>
      <c r="E320" s="13" t="s">
        <v>355</v>
      </c>
      <c r="F320" s="40">
        <v>0</v>
      </c>
      <c r="G320" s="124">
        <v>1.6052060341349688</v>
      </c>
    </row>
    <row r="321" spans="2:7" ht="14.4" x14ac:dyDescent="0.3">
      <c r="B321" s="12">
        <v>318</v>
      </c>
      <c r="C321" s="13" t="s">
        <v>357</v>
      </c>
      <c r="D321" s="118">
        <v>38276</v>
      </c>
      <c r="E321" s="13" t="s">
        <v>355</v>
      </c>
      <c r="F321" s="40">
        <v>20</v>
      </c>
      <c r="G321" s="124">
        <v>61.994811968474004</v>
      </c>
    </row>
    <row r="322" spans="2:7" ht="14.4" x14ac:dyDescent="0.3">
      <c r="B322" s="12">
        <v>319</v>
      </c>
      <c r="C322" s="13" t="s">
        <v>351</v>
      </c>
      <c r="D322" s="118">
        <v>38298</v>
      </c>
      <c r="E322" s="13" t="s">
        <v>350</v>
      </c>
      <c r="F322" s="40">
        <v>70</v>
      </c>
      <c r="G322" s="124">
        <v>212.50263306463722</v>
      </c>
    </row>
    <row r="323" spans="2:7" ht="14.4" x14ac:dyDescent="0.3">
      <c r="B323" s="12">
        <v>320</v>
      </c>
      <c r="C323" s="13" t="s">
        <v>357</v>
      </c>
      <c r="D323" s="118">
        <v>38122</v>
      </c>
      <c r="E323" s="13" t="s">
        <v>355</v>
      </c>
      <c r="F323" s="40">
        <v>94</v>
      </c>
      <c r="G323" s="124">
        <v>283.88166832886924</v>
      </c>
    </row>
    <row r="324" spans="2:7" ht="14.4" x14ac:dyDescent="0.3">
      <c r="B324" s="12">
        <v>321</v>
      </c>
      <c r="C324" s="13" t="s">
        <v>349</v>
      </c>
      <c r="D324" s="118">
        <v>38276</v>
      </c>
      <c r="E324" s="13" t="s">
        <v>347</v>
      </c>
      <c r="F324" s="40">
        <v>9</v>
      </c>
      <c r="G324" s="124">
        <v>28.830512766101304</v>
      </c>
    </row>
    <row r="325" spans="2:7" ht="14.4" x14ac:dyDescent="0.3">
      <c r="B325" s="12">
        <v>322</v>
      </c>
      <c r="C325" s="13" t="s">
        <v>357</v>
      </c>
      <c r="D325" s="118">
        <v>38529</v>
      </c>
      <c r="E325" s="13" t="s">
        <v>359</v>
      </c>
      <c r="F325" s="40">
        <v>27</v>
      </c>
      <c r="G325" s="124">
        <v>83.64015403043436</v>
      </c>
    </row>
    <row r="326" spans="2:7" ht="14.4" x14ac:dyDescent="0.3">
      <c r="B326" s="12">
        <v>323</v>
      </c>
      <c r="C326" s="13" t="s">
        <v>354</v>
      </c>
      <c r="D326" s="118">
        <v>38793</v>
      </c>
      <c r="E326" s="13" t="s">
        <v>352</v>
      </c>
      <c r="F326" s="40">
        <v>43</v>
      </c>
      <c r="G326" s="124">
        <v>130.94656180680516</v>
      </c>
    </row>
    <row r="327" spans="2:7" ht="14.4" x14ac:dyDescent="0.3">
      <c r="B327" s="12">
        <v>324</v>
      </c>
      <c r="C327" s="13" t="s">
        <v>348</v>
      </c>
      <c r="D327" s="118">
        <v>38980</v>
      </c>
      <c r="E327" s="13" t="s">
        <v>350</v>
      </c>
      <c r="F327" s="40">
        <v>84</v>
      </c>
      <c r="G327" s="124">
        <v>254.38984191598573</v>
      </c>
    </row>
    <row r="328" spans="2:7" ht="14.4" x14ac:dyDescent="0.3">
      <c r="B328" s="12">
        <v>325</v>
      </c>
      <c r="C328" s="13" t="s">
        <v>349</v>
      </c>
      <c r="D328" s="118">
        <v>38144</v>
      </c>
      <c r="E328" s="13" t="s">
        <v>355</v>
      </c>
      <c r="F328" s="40">
        <v>83</v>
      </c>
      <c r="G328" s="124">
        <v>251.63175698562648</v>
      </c>
    </row>
    <row r="329" spans="2:7" ht="14.4" x14ac:dyDescent="0.3">
      <c r="B329" s="12">
        <v>326</v>
      </c>
      <c r="C329" s="13" t="s">
        <v>349</v>
      </c>
      <c r="D329" s="118">
        <v>38210</v>
      </c>
      <c r="E329" s="13" t="s">
        <v>352</v>
      </c>
      <c r="F329" s="40">
        <v>89</v>
      </c>
      <c r="G329" s="124">
        <v>268.67182931807514</v>
      </c>
    </row>
    <row r="330" spans="2:7" ht="14.4" x14ac:dyDescent="0.3">
      <c r="B330" s="12">
        <v>327</v>
      </c>
      <c r="C330" s="13" t="s">
        <v>348</v>
      </c>
      <c r="D330" s="118">
        <v>39002</v>
      </c>
      <c r="E330" s="13" t="s">
        <v>347</v>
      </c>
      <c r="F330" s="40">
        <v>7</v>
      </c>
      <c r="G330" s="124">
        <v>22.668540241379059</v>
      </c>
    </row>
    <row r="331" spans="2:7" ht="14.4" x14ac:dyDescent="0.3">
      <c r="B331" s="12">
        <v>328</v>
      </c>
      <c r="C331" s="13" t="s">
        <v>349</v>
      </c>
      <c r="D331" s="118">
        <v>38177</v>
      </c>
      <c r="E331" s="13" t="s">
        <v>350</v>
      </c>
      <c r="F331" s="40">
        <v>68</v>
      </c>
      <c r="G331" s="124">
        <v>205.75644454699685</v>
      </c>
    </row>
    <row r="332" spans="2:7" ht="14.4" x14ac:dyDescent="0.3">
      <c r="B332" s="12">
        <v>329</v>
      </c>
      <c r="C332" s="13" t="s">
        <v>348</v>
      </c>
      <c r="D332" s="118">
        <v>38639</v>
      </c>
      <c r="E332" s="13" t="s">
        <v>355</v>
      </c>
      <c r="F332" s="40">
        <v>38</v>
      </c>
      <c r="G332" s="124">
        <v>116.14288251700734</v>
      </c>
    </row>
    <row r="333" spans="2:7" ht="14.4" x14ac:dyDescent="0.3">
      <c r="B333" s="12">
        <v>330</v>
      </c>
      <c r="C333" s="13" t="s">
        <v>358</v>
      </c>
      <c r="D333" s="118">
        <v>38012</v>
      </c>
      <c r="E333" s="13" t="s">
        <v>355</v>
      </c>
      <c r="F333" s="40">
        <v>90</v>
      </c>
      <c r="G333" s="124">
        <v>271.3332095451583</v>
      </c>
    </row>
    <row r="334" spans="2:7" ht="14.4" x14ac:dyDescent="0.3">
      <c r="B334" s="12">
        <v>331</v>
      </c>
      <c r="C334" s="13" t="s">
        <v>358</v>
      </c>
      <c r="D334" s="118">
        <v>38210</v>
      </c>
      <c r="E334" s="13" t="s">
        <v>355</v>
      </c>
      <c r="F334" s="40">
        <v>10</v>
      </c>
      <c r="G334" s="124">
        <v>31.740063454597557</v>
      </c>
    </row>
    <row r="335" spans="2:7" ht="14.4" x14ac:dyDescent="0.3">
      <c r="B335" s="12">
        <v>332</v>
      </c>
      <c r="C335" s="13" t="s">
        <v>356</v>
      </c>
      <c r="D335" s="118">
        <v>39024</v>
      </c>
      <c r="E335" s="13" t="s">
        <v>350</v>
      </c>
      <c r="F335" s="40">
        <v>13</v>
      </c>
      <c r="G335" s="124">
        <v>40.182824201163783</v>
      </c>
    </row>
    <row r="336" spans="2:7" ht="14.4" x14ac:dyDescent="0.3">
      <c r="B336" s="12">
        <v>333</v>
      </c>
      <c r="C336" s="13" t="s">
        <v>357</v>
      </c>
      <c r="D336" s="118">
        <v>38155</v>
      </c>
      <c r="E336" s="13" t="s">
        <v>347</v>
      </c>
      <c r="F336" s="40">
        <v>68</v>
      </c>
      <c r="G336" s="124">
        <v>206.37862292228638</v>
      </c>
    </row>
    <row r="337" spans="2:7" ht="14.4" x14ac:dyDescent="0.3">
      <c r="B337" s="12">
        <v>334</v>
      </c>
      <c r="C337" s="13" t="s">
        <v>353</v>
      </c>
      <c r="D337" s="118">
        <v>38144</v>
      </c>
      <c r="E337" s="13" t="s">
        <v>350</v>
      </c>
      <c r="F337" s="40">
        <v>40</v>
      </c>
      <c r="G337" s="124">
        <v>122.17079112578179</v>
      </c>
    </row>
    <row r="338" spans="2:7" ht="14.4" x14ac:dyDescent="0.3">
      <c r="B338" s="12">
        <v>335</v>
      </c>
      <c r="C338" s="13" t="s">
        <v>357</v>
      </c>
      <c r="D338" s="118">
        <v>38507</v>
      </c>
      <c r="E338" s="13" t="s">
        <v>350</v>
      </c>
      <c r="F338" s="40">
        <v>17</v>
      </c>
      <c r="G338" s="124">
        <v>52.575815801836917</v>
      </c>
    </row>
    <row r="339" spans="2:7" ht="14.4" x14ac:dyDescent="0.3">
      <c r="B339" s="12">
        <v>336</v>
      </c>
      <c r="C339" s="13" t="s">
        <v>356</v>
      </c>
      <c r="D339" s="118">
        <v>38320</v>
      </c>
      <c r="E339" s="13" t="s">
        <v>350</v>
      </c>
      <c r="F339" s="40">
        <v>6</v>
      </c>
      <c r="G339" s="124">
        <v>19.233532374060513</v>
      </c>
    </row>
    <row r="340" spans="2:7" ht="14.4" x14ac:dyDescent="0.3">
      <c r="B340" s="12">
        <v>337</v>
      </c>
      <c r="C340" s="13" t="s">
        <v>356</v>
      </c>
      <c r="D340" s="118">
        <v>38848</v>
      </c>
      <c r="E340" s="13" t="s">
        <v>350</v>
      </c>
      <c r="F340" s="40">
        <v>27</v>
      </c>
      <c r="G340" s="124">
        <v>83.786086457485794</v>
      </c>
    </row>
    <row r="341" spans="2:7" ht="14.4" x14ac:dyDescent="0.3">
      <c r="B341" s="12">
        <v>338</v>
      </c>
      <c r="C341" s="13" t="s">
        <v>353</v>
      </c>
      <c r="D341" s="118">
        <v>38925</v>
      </c>
      <c r="E341" s="13" t="s">
        <v>350</v>
      </c>
      <c r="F341" s="40">
        <v>80</v>
      </c>
      <c r="G341" s="124">
        <v>242.1940649977725</v>
      </c>
    </row>
    <row r="342" spans="2:7" ht="14.4" x14ac:dyDescent="0.3">
      <c r="B342" s="12">
        <v>339</v>
      </c>
      <c r="C342" s="13" t="s">
        <v>354</v>
      </c>
      <c r="D342" s="118">
        <v>38210</v>
      </c>
      <c r="E342" s="13" t="s">
        <v>359</v>
      </c>
      <c r="F342" s="40">
        <v>-1</v>
      </c>
      <c r="G342" s="124">
        <v>-0.92679798413568193</v>
      </c>
    </row>
    <row r="343" spans="2:7" ht="14.4" x14ac:dyDescent="0.3">
      <c r="B343" s="12">
        <v>340</v>
      </c>
      <c r="C343" s="13" t="s">
        <v>349</v>
      </c>
      <c r="D343" s="118">
        <v>38804</v>
      </c>
      <c r="E343" s="13" t="s">
        <v>359</v>
      </c>
      <c r="F343" s="40">
        <v>89</v>
      </c>
      <c r="G343" s="124">
        <v>269.26351673512869</v>
      </c>
    </row>
    <row r="344" spans="2:7" ht="14.4" x14ac:dyDescent="0.3">
      <c r="B344" s="12">
        <v>341</v>
      </c>
      <c r="C344" s="13" t="s">
        <v>349</v>
      </c>
      <c r="D344" s="118">
        <v>38441</v>
      </c>
      <c r="E344" s="13" t="s">
        <v>355</v>
      </c>
      <c r="F344" s="40">
        <v>21</v>
      </c>
      <c r="G344" s="124">
        <v>65.224154633884041</v>
      </c>
    </row>
    <row r="345" spans="2:7" ht="14.4" x14ac:dyDescent="0.3">
      <c r="B345" s="12">
        <v>342</v>
      </c>
      <c r="C345" s="13" t="s">
        <v>356</v>
      </c>
      <c r="D345" s="118">
        <v>39068</v>
      </c>
      <c r="E345" s="13" t="s">
        <v>347</v>
      </c>
      <c r="F345" s="40">
        <v>37</v>
      </c>
      <c r="G345" s="124">
        <v>113.11652988941213</v>
      </c>
    </row>
    <row r="346" spans="2:7" ht="14.4" x14ac:dyDescent="0.3">
      <c r="B346" s="12">
        <v>343</v>
      </c>
      <c r="C346" s="13" t="s">
        <v>354</v>
      </c>
      <c r="D346" s="118">
        <v>38397</v>
      </c>
      <c r="E346" s="13" t="s">
        <v>352</v>
      </c>
      <c r="F346" s="40">
        <v>15</v>
      </c>
      <c r="G346" s="124">
        <v>46.637898863261832</v>
      </c>
    </row>
    <row r="347" spans="2:7" ht="14.4" x14ac:dyDescent="0.3">
      <c r="B347" s="12">
        <v>344</v>
      </c>
      <c r="C347" s="13" t="s">
        <v>351</v>
      </c>
      <c r="D347" s="118">
        <v>38133</v>
      </c>
      <c r="E347" s="13" t="s">
        <v>359</v>
      </c>
      <c r="F347" s="40">
        <v>94</v>
      </c>
      <c r="G347" s="124">
        <v>283.62009758002927</v>
      </c>
    </row>
    <row r="348" spans="2:7" ht="14.4" x14ac:dyDescent="0.3">
      <c r="B348" s="12">
        <v>345</v>
      </c>
      <c r="C348" s="13" t="s">
        <v>358</v>
      </c>
      <c r="D348" s="118">
        <v>38551</v>
      </c>
      <c r="E348" s="13" t="s">
        <v>359</v>
      </c>
      <c r="F348" s="40">
        <v>85</v>
      </c>
      <c r="G348" s="124">
        <v>257.28530472715238</v>
      </c>
    </row>
    <row r="349" spans="2:7" ht="14.4" x14ac:dyDescent="0.3">
      <c r="B349" s="12">
        <v>346</v>
      </c>
      <c r="C349" s="13" t="s">
        <v>354</v>
      </c>
      <c r="D349" s="118">
        <v>38309</v>
      </c>
      <c r="E349" s="13" t="s">
        <v>347</v>
      </c>
      <c r="F349" s="40">
        <v>95</v>
      </c>
      <c r="G349" s="124">
        <v>286.86402627293558</v>
      </c>
    </row>
    <row r="350" spans="2:7" ht="14.4" x14ac:dyDescent="0.3">
      <c r="B350" s="12">
        <v>347</v>
      </c>
      <c r="C350" s="13" t="s">
        <v>348</v>
      </c>
      <c r="D350" s="118">
        <v>38496</v>
      </c>
      <c r="E350" s="13" t="s">
        <v>352</v>
      </c>
      <c r="F350" s="40">
        <v>25</v>
      </c>
      <c r="G350" s="124">
        <v>76.368933708358369</v>
      </c>
    </row>
    <row r="351" spans="2:7" ht="14.4" x14ac:dyDescent="0.3">
      <c r="B351" s="12">
        <v>348</v>
      </c>
      <c r="C351" s="13" t="s">
        <v>349</v>
      </c>
      <c r="D351" s="118">
        <v>38826</v>
      </c>
      <c r="E351" s="13" t="s">
        <v>359</v>
      </c>
      <c r="F351" s="40">
        <v>69</v>
      </c>
      <c r="G351" s="124">
        <v>208.60710544458851</v>
      </c>
    </row>
    <row r="352" spans="2:7" ht="14.4" x14ac:dyDescent="0.3">
      <c r="B352" s="12">
        <v>349</v>
      </c>
      <c r="C352" s="13" t="s">
        <v>357</v>
      </c>
      <c r="D352" s="118">
        <v>38595</v>
      </c>
      <c r="E352" s="13" t="s">
        <v>350</v>
      </c>
      <c r="F352" s="40">
        <v>72</v>
      </c>
      <c r="G352" s="124">
        <v>218.66914833137886</v>
      </c>
    </row>
    <row r="353" spans="2:7" ht="14.4" x14ac:dyDescent="0.3">
      <c r="B353" s="12">
        <v>350</v>
      </c>
      <c r="C353" s="13" t="s">
        <v>353</v>
      </c>
      <c r="D353" s="118">
        <v>38760</v>
      </c>
      <c r="E353" s="13" t="s">
        <v>352</v>
      </c>
      <c r="F353" s="40">
        <v>-4</v>
      </c>
      <c r="G353" s="124">
        <v>-9.5040489301123898</v>
      </c>
    </row>
    <row r="354" spans="2:7" ht="14.4" x14ac:dyDescent="0.3">
      <c r="B354" s="12">
        <v>351</v>
      </c>
      <c r="C354" s="13" t="s">
        <v>354</v>
      </c>
      <c r="D354" s="118">
        <v>38529</v>
      </c>
      <c r="E354" s="13" t="s">
        <v>352</v>
      </c>
      <c r="F354" s="40">
        <v>21</v>
      </c>
      <c r="G354" s="124">
        <v>64.847838929147329</v>
      </c>
    </row>
    <row r="355" spans="2:7" ht="14.4" x14ac:dyDescent="0.3">
      <c r="B355" s="12">
        <v>352</v>
      </c>
      <c r="C355" s="13" t="s">
        <v>354</v>
      </c>
      <c r="D355" s="118">
        <v>38364</v>
      </c>
      <c r="E355" s="13" t="s">
        <v>355</v>
      </c>
      <c r="F355" s="40">
        <v>85</v>
      </c>
      <c r="G355" s="124">
        <v>256.96799909003533</v>
      </c>
    </row>
    <row r="356" spans="2:7" ht="14.4" x14ac:dyDescent="0.3">
      <c r="B356" s="12">
        <v>353</v>
      </c>
      <c r="C356" s="13" t="s">
        <v>348</v>
      </c>
      <c r="D356" s="118">
        <v>38606</v>
      </c>
      <c r="E356" s="13" t="s">
        <v>355</v>
      </c>
      <c r="F356" s="40">
        <v>85</v>
      </c>
      <c r="G356" s="124">
        <v>257.09598807037378</v>
      </c>
    </row>
    <row r="357" spans="2:7" ht="14.4" x14ac:dyDescent="0.3">
      <c r="B357" s="12">
        <v>354</v>
      </c>
      <c r="C357" s="13" t="s">
        <v>351</v>
      </c>
      <c r="D357" s="118">
        <v>38639</v>
      </c>
      <c r="E357" s="13" t="s">
        <v>347</v>
      </c>
      <c r="F357" s="40">
        <v>79</v>
      </c>
      <c r="G357" s="124">
        <v>239.75589662492749</v>
      </c>
    </row>
    <row r="358" spans="2:7" ht="14.4" x14ac:dyDescent="0.3">
      <c r="B358" s="12">
        <v>355</v>
      </c>
      <c r="C358" s="13" t="s">
        <v>357</v>
      </c>
      <c r="D358" s="118">
        <v>38969</v>
      </c>
      <c r="E358" s="13" t="s">
        <v>347</v>
      </c>
      <c r="F358" s="40">
        <v>81</v>
      </c>
      <c r="G358" s="124">
        <v>245.01127594931819</v>
      </c>
    </row>
    <row r="359" spans="2:7" ht="14.4" x14ac:dyDescent="0.3">
      <c r="B359" s="12">
        <v>356</v>
      </c>
      <c r="C359" s="13" t="s">
        <v>351</v>
      </c>
      <c r="D359" s="118">
        <v>38958</v>
      </c>
      <c r="E359" s="13" t="s">
        <v>355</v>
      </c>
      <c r="F359" s="40">
        <v>76</v>
      </c>
      <c r="G359" s="124">
        <v>229.57757100656295</v>
      </c>
    </row>
    <row r="360" spans="2:7" ht="14.4" x14ac:dyDescent="0.3">
      <c r="B360" s="12">
        <v>357</v>
      </c>
      <c r="C360" s="13" t="s">
        <v>351</v>
      </c>
      <c r="D360" s="118">
        <v>38518</v>
      </c>
      <c r="E360" s="13" t="s">
        <v>347</v>
      </c>
      <c r="F360" s="40">
        <v>31</v>
      </c>
      <c r="G360" s="124">
        <v>95.411837871052697</v>
      </c>
    </row>
    <row r="361" spans="2:7" ht="14.4" x14ac:dyDescent="0.3">
      <c r="B361" s="12">
        <v>358</v>
      </c>
      <c r="C361" s="13" t="s">
        <v>353</v>
      </c>
      <c r="D361" s="118">
        <v>38617</v>
      </c>
      <c r="E361" s="13" t="s">
        <v>355</v>
      </c>
      <c r="F361" s="40">
        <v>44</v>
      </c>
      <c r="G361" s="124">
        <v>133.84155746359221</v>
      </c>
    </row>
    <row r="362" spans="2:7" ht="14.4" x14ac:dyDescent="0.3">
      <c r="B362" s="12">
        <v>359</v>
      </c>
      <c r="C362" s="13" t="s">
        <v>346</v>
      </c>
      <c r="D362" s="118">
        <v>39068</v>
      </c>
      <c r="E362" s="13" t="s">
        <v>352</v>
      </c>
      <c r="F362" s="40">
        <v>44</v>
      </c>
      <c r="G362" s="124">
        <v>133.90724137081764</v>
      </c>
    </row>
    <row r="363" spans="2:7" ht="14.4" x14ac:dyDescent="0.3">
      <c r="B363" s="12">
        <v>360</v>
      </c>
      <c r="C363" s="13" t="s">
        <v>356</v>
      </c>
      <c r="D363" s="118">
        <v>38133</v>
      </c>
      <c r="E363" s="13" t="s">
        <v>359</v>
      </c>
      <c r="F363" s="40">
        <v>70</v>
      </c>
      <c r="G363" s="124">
        <v>211.68588054687572</v>
      </c>
    </row>
    <row r="364" spans="2:7" ht="14.4" x14ac:dyDescent="0.3">
      <c r="B364" s="12">
        <v>361</v>
      </c>
      <c r="C364" s="13" t="s">
        <v>356</v>
      </c>
      <c r="D364" s="118">
        <v>38320</v>
      </c>
      <c r="E364" s="13" t="s">
        <v>350</v>
      </c>
      <c r="F364" s="40">
        <v>-4</v>
      </c>
      <c r="G364" s="124">
        <v>-9.4531080152815825</v>
      </c>
    </row>
    <row r="365" spans="2:7" ht="14.4" x14ac:dyDescent="0.3">
      <c r="B365" s="12">
        <v>362</v>
      </c>
      <c r="C365" s="13" t="s">
        <v>357</v>
      </c>
      <c r="D365" s="118">
        <v>38672</v>
      </c>
      <c r="E365" s="13" t="s">
        <v>347</v>
      </c>
      <c r="F365" s="40">
        <v>28</v>
      </c>
      <c r="G365" s="124">
        <v>86.334638190049276</v>
      </c>
    </row>
    <row r="366" spans="2:7" ht="14.4" x14ac:dyDescent="0.3">
      <c r="B366" s="12">
        <v>363</v>
      </c>
      <c r="C366" s="13" t="s">
        <v>351</v>
      </c>
      <c r="D366" s="118">
        <v>39002</v>
      </c>
      <c r="E366" s="13" t="s">
        <v>359</v>
      </c>
      <c r="F366" s="40">
        <v>83</v>
      </c>
      <c r="G366" s="124">
        <v>250.60923862889706</v>
      </c>
    </row>
    <row r="367" spans="2:7" ht="14.4" x14ac:dyDescent="0.3">
      <c r="B367" s="12">
        <v>364</v>
      </c>
      <c r="C367" s="13" t="s">
        <v>358</v>
      </c>
      <c r="D367" s="118">
        <v>38903</v>
      </c>
      <c r="E367" s="13" t="s">
        <v>347</v>
      </c>
      <c r="F367" s="40">
        <v>46</v>
      </c>
      <c r="G367" s="124">
        <v>140.47993678432567</v>
      </c>
    </row>
    <row r="368" spans="2:7" ht="14.4" x14ac:dyDescent="0.3">
      <c r="B368" s="12">
        <v>365</v>
      </c>
      <c r="C368" s="13" t="s">
        <v>357</v>
      </c>
      <c r="D368" s="118">
        <v>38859</v>
      </c>
      <c r="E368" s="13" t="s">
        <v>347</v>
      </c>
      <c r="F368" s="40">
        <v>88</v>
      </c>
      <c r="G368" s="124">
        <v>266.35125676130951</v>
      </c>
    </row>
    <row r="369" spans="2:7" ht="14.4" x14ac:dyDescent="0.3">
      <c r="B369" s="12">
        <v>366</v>
      </c>
      <c r="C369" s="13" t="s">
        <v>348</v>
      </c>
      <c r="D369" s="118">
        <v>38639</v>
      </c>
      <c r="E369" s="13" t="s">
        <v>347</v>
      </c>
      <c r="F369" s="40">
        <v>-9</v>
      </c>
      <c r="G369" s="124">
        <v>-24.537461299444743</v>
      </c>
    </row>
    <row r="370" spans="2:7" ht="14.4" x14ac:dyDescent="0.3">
      <c r="B370" s="12">
        <v>367</v>
      </c>
      <c r="C370" s="13" t="s">
        <v>349</v>
      </c>
      <c r="D370" s="118">
        <v>38573</v>
      </c>
      <c r="E370" s="13" t="s">
        <v>350</v>
      </c>
      <c r="F370" s="40">
        <v>-8</v>
      </c>
      <c r="G370" s="124">
        <v>-21.825357589950652</v>
      </c>
    </row>
    <row r="371" spans="2:7" ht="14.4" x14ac:dyDescent="0.3">
      <c r="B371" s="12">
        <v>368</v>
      </c>
      <c r="C371" s="13" t="s">
        <v>354</v>
      </c>
      <c r="D371" s="118">
        <v>38903</v>
      </c>
      <c r="E371" s="13" t="s">
        <v>350</v>
      </c>
      <c r="F371" s="40">
        <v>37</v>
      </c>
      <c r="G371" s="124">
        <v>113.0101592216552</v>
      </c>
    </row>
    <row r="372" spans="2:7" ht="14.4" x14ac:dyDescent="0.3">
      <c r="B372" s="12">
        <v>369</v>
      </c>
      <c r="C372" s="13" t="s">
        <v>349</v>
      </c>
      <c r="D372" s="118">
        <v>38045</v>
      </c>
      <c r="E372" s="13" t="s">
        <v>350</v>
      </c>
      <c r="F372" s="40">
        <v>20</v>
      </c>
      <c r="G372" s="124">
        <v>61.67879282842005</v>
      </c>
    </row>
    <row r="373" spans="2:7" ht="14.4" x14ac:dyDescent="0.3">
      <c r="B373" s="12">
        <v>370</v>
      </c>
      <c r="C373" s="13" t="s">
        <v>356</v>
      </c>
      <c r="D373" s="118">
        <v>38606</v>
      </c>
      <c r="E373" s="13" t="s">
        <v>347</v>
      </c>
      <c r="F373" s="40">
        <v>2</v>
      </c>
      <c r="G373" s="124">
        <v>7.7509272810830456</v>
      </c>
    </row>
    <row r="374" spans="2:7" ht="14.4" x14ac:dyDescent="0.3">
      <c r="B374" s="12">
        <v>371</v>
      </c>
      <c r="C374" s="13" t="s">
        <v>351</v>
      </c>
      <c r="D374" s="118">
        <v>38584</v>
      </c>
      <c r="E374" s="13" t="s">
        <v>355</v>
      </c>
      <c r="F374" s="40">
        <v>36</v>
      </c>
      <c r="G374" s="124">
        <v>110.59418125988078</v>
      </c>
    </row>
    <row r="375" spans="2:7" ht="14.4" x14ac:dyDescent="0.3">
      <c r="B375" s="12">
        <v>372</v>
      </c>
      <c r="C375" s="13" t="s">
        <v>351</v>
      </c>
      <c r="D375" s="118">
        <v>38628</v>
      </c>
      <c r="E375" s="13" t="s">
        <v>359</v>
      </c>
      <c r="F375" s="40">
        <v>34</v>
      </c>
      <c r="G375" s="124">
        <v>103.88965096458593</v>
      </c>
    </row>
    <row r="376" spans="2:7" ht="14.4" x14ac:dyDescent="0.3">
      <c r="B376" s="12">
        <v>373</v>
      </c>
      <c r="C376" s="13" t="s">
        <v>358</v>
      </c>
      <c r="D376" s="118">
        <v>38837</v>
      </c>
      <c r="E376" s="13" t="s">
        <v>355</v>
      </c>
      <c r="F376" s="40">
        <v>84</v>
      </c>
      <c r="G376" s="124">
        <v>253.89322061575038</v>
      </c>
    </row>
    <row r="377" spans="2:7" ht="14.4" x14ac:dyDescent="0.3">
      <c r="B377" s="12">
        <v>374</v>
      </c>
      <c r="C377" s="13" t="s">
        <v>349</v>
      </c>
      <c r="D377" s="118">
        <v>38947</v>
      </c>
      <c r="E377" s="13" t="s">
        <v>359</v>
      </c>
      <c r="F377" s="40">
        <v>89</v>
      </c>
      <c r="G377" s="124">
        <v>268.47594870423103</v>
      </c>
    </row>
    <row r="378" spans="2:7" ht="14.4" x14ac:dyDescent="0.3">
      <c r="B378" s="12">
        <v>375</v>
      </c>
      <c r="C378" s="13" t="s">
        <v>353</v>
      </c>
      <c r="D378" s="118">
        <v>38749</v>
      </c>
      <c r="E378" s="13" t="s">
        <v>347</v>
      </c>
      <c r="F378" s="40">
        <v>31</v>
      </c>
      <c r="G378" s="124">
        <v>95.680691267513808</v>
      </c>
    </row>
    <row r="379" spans="2:7" ht="14.4" x14ac:dyDescent="0.3">
      <c r="B379" s="12">
        <v>376</v>
      </c>
      <c r="C379" s="13" t="s">
        <v>358</v>
      </c>
      <c r="D379" s="118">
        <v>38067</v>
      </c>
      <c r="E379" s="13" t="s">
        <v>347</v>
      </c>
      <c r="F379" s="40">
        <v>7</v>
      </c>
      <c r="G379" s="124">
        <v>22.545863255239365</v>
      </c>
    </row>
    <row r="380" spans="2:7" ht="14.4" x14ac:dyDescent="0.3">
      <c r="B380" s="12">
        <v>377</v>
      </c>
      <c r="C380" s="13" t="s">
        <v>349</v>
      </c>
      <c r="D380" s="118">
        <v>38023</v>
      </c>
      <c r="E380" s="13" t="s">
        <v>347</v>
      </c>
      <c r="F380" s="40">
        <v>7</v>
      </c>
      <c r="G380" s="124">
        <v>22.939193343037168</v>
      </c>
    </row>
    <row r="381" spans="2:7" ht="14.4" x14ac:dyDescent="0.3">
      <c r="B381" s="12">
        <v>378</v>
      </c>
      <c r="C381" s="13" t="s">
        <v>348</v>
      </c>
      <c r="D381" s="118">
        <v>38771</v>
      </c>
      <c r="E381" s="13" t="s">
        <v>355</v>
      </c>
      <c r="F381" s="40">
        <v>76</v>
      </c>
      <c r="G381" s="124">
        <v>229.89259006043184</v>
      </c>
    </row>
    <row r="382" spans="2:7" ht="14.4" x14ac:dyDescent="0.3">
      <c r="B382" s="12">
        <v>379</v>
      </c>
      <c r="C382" s="13" t="s">
        <v>353</v>
      </c>
      <c r="D382" s="118">
        <v>38199</v>
      </c>
      <c r="E382" s="13" t="s">
        <v>350</v>
      </c>
      <c r="F382" s="40">
        <v>6</v>
      </c>
      <c r="G382" s="124">
        <v>19.561017308486775</v>
      </c>
    </row>
    <row r="383" spans="2:7" ht="14.4" x14ac:dyDescent="0.3">
      <c r="B383" s="12">
        <v>380</v>
      </c>
      <c r="C383" s="13" t="s">
        <v>356</v>
      </c>
      <c r="D383" s="118">
        <v>39013</v>
      </c>
      <c r="E383" s="13" t="s">
        <v>347</v>
      </c>
      <c r="F383" s="40">
        <v>43</v>
      </c>
      <c r="G383" s="124">
        <v>130.28590210776713</v>
      </c>
    </row>
    <row r="384" spans="2:7" ht="14.4" x14ac:dyDescent="0.3">
      <c r="B384" s="12">
        <v>381</v>
      </c>
      <c r="C384" s="13" t="s">
        <v>358</v>
      </c>
      <c r="D384" s="118">
        <v>38001</v>
      </c>
      <c r="E384" s="13" t="s">
        <v>359</v>
      </c>
      <c r="F384" s="40">
        <v>20</v>
      </c>
      <c r="G384" s="124">
        <v>62.18277208256027</v>
      </c>
    </row>
    <row r="385" spans="2:7" ht="14.4" x14ac:dyDescent="0.3">
      <c r="B385" s="12">
        <v>382</v>
      </c>
      <c r="C385" s="13" t="s">
        <v>353</v>
      </c>
      <c r="D385" s="118">
        <v>38793</v>
      </c>
      <c r="E385" s="13" t="s">
        <v>352</v>
      </c>
      <c r="F385" s="40">
        <v>11</v>
      </c>
      <c r="G385" s="124">
        <v>35.076818705440886</v>
      </c>
    </row>
    <row r="386" spans="2:7" ht="14.4" x14ac:dyDescent="0.3">
      <c r="B386" s="12">
        <v>383</v>
      </c>
      <c r="C386" s="13" t="s">
        <v>357</v>
      </c>
      <c r="D386" s="118">
        <v>38529</v>
      </c>
      <c r="E386" s="13" t="s">
        <v>355</v>
      </c>
      <c r="F386" s="40">
        <v>35</v>
      </c>
      <c r="G386" s="124">
        <v>107.05323824700537</v>
      </c>
    </row>
    <row r="387" spans="2:7" ht="14.4" x14ac:dyDescent="0.3">
      <c r="B387" s="12">
        <v>384</v>
      </c>
      <c r="C387" s="13" t="s">
        <v>348</v>
      </c>
      <c r="D387" s="118">
        <v>38793</v>
      </c>
      <c r="E387" s="13" t="s">
        <v>350</v>
      </c>
      <c r="F387" s="40">
        <v>72</v>
      </c>
      <c r="G387" s="124">
        <v>218.15023917907857</v>
      </c>
    </row>
    <row r="388" spans="2:7" ht="14.4" x14ac:dyDescent="0.3">
      <c r="B388" s="12">
        <v>385</v>
      </c>
      <c r="C388" s="13" t="s">
        <v>358</v>
      </c>
      <c r="D388" s="118">
        <v>38133</v>
      </c>
      <c r="E388" s="13" t="s">
        <v>350</v>
      </c>
      <c r="F388" s="40">
        <v>49</v>
      </c>
      <c r="G388" s="124">
        <v>148.92692975074797</v>
      </c>
    </row>
    <row r="389" spans="2:7" ht="14.4" x14ac:dyDescent="0.3">
      <c r="B389" s="12">
        <v>386</v>
      </c>
      <c r="C389" s="13" t="s">
        <v>357</v>
      </c>
      <c r="D389" s="118">
        <v>38782</v>
      </c>
      <c r="E389" s="13" t="s">
        <v>350</v>
      </c>
      <c r="F389" s="40">
        <v>88</v>
      </c>
      <c r="G389" s="124">
        <v>266.64631383797939</v>
      </c>
    </row>
    <row r="390" spans="2:7" ht="14.4" x14ac:dyDescent="0.3">
      <c r="B390" s="12">
        <v>387</v>
      </c>
      <c r="C390" s="13" t="s">
        <v>351</v>
      </c>
      <c r="D390" s="118">
        <v>38804</v>
      </c>
      <c r="E390" s="13" t="s">
        <v>350</v>
      </c>
      <c r="F390" s="40">
        <v>45</v>
      </c>
      <c r="G390" s="124">
        <v>136.00734165157533</v>
      </c>
    </row>
    <row r="391" spans="2:7" ht="14.4" x14ac:dyDescent="0.3">
      <c r="B391" s="12">
        <v>388</v>
      </c>
      <c r="C391" s="13" t="s">
        <v>351</v>
      </c>
      <c r="D391" s="118">
        <v>38067</v>
      </c>
      <c r="E391" s="13" t="s">
        <v>347</v>
      </c>
      <c r="F391" s="40">
        <v>37</v>
      </c>
      <c r="G391" s="124">
        <v>112.92900415721101</v>
      </c>
    </row>
    <row r="392" spans="2:7" ht="14.4" x14ac:dyDescent="0.3">
      <c r="B392" s="12">
        <v>389</v>
      </c>
      <c r="C392" s="13" t="s">
        <v>354</v>
      </c>
      <c r="D392" s="118">
        <v>38452</v>
      </c>
      <c r="E392" s="13" t="s">
        <v>347</v>
      </c>
      <c r="F392" s="40">
        <v>12</v>
      </c>
      <c r="G392" s="124">
        <v>38.618337900456311</v>
      </c>
    </row>
    <row r="393" spans="2:7" ht="14.4" x14ac:dyDescent="0.3">
      <c r="B393" s="12">
        <v>390</v>
      </c>
      <c r="C393" s="13" t="s">
        <v>357</v>
      </c>
      <c r="D393" s="118">
        <v>38122</v>
      </c>
      <c r="E393" s="13" t="s">
        <v>359</v>
      </c>
      <c r="F393" s="40">
        <v>18</v>
      </c>
      <c r="G393" s="124">
        <v>55.932067779481031</v>
      </c>
    </row>
    <row r="394" spans="2:7" ht="14.4" x14ac:dyDescent="0.3">
      <c r="B394" s="12">
        <v>391</v>
      </c>
      <c r="C394" s="13" t="s">
        <v>349</v>
      </c>
      <c r="D394" s="118">
        <v>38738</v>
      </c>
      <c r="E394" s="13" t="s">
        <v>347</v>
      </c>
      <c r="F394" s="40">
        <v>75</v>
      </c>
      <c r="G394" s="124">
        <v>226.99796556311475</v>
      </c>
    </row>
    <row r="395" spans="2:7" ht="14.4" x14ac:dyDescent="0.3">
      <c r="B395" s="12">
        <v>392</v>
      </c>
      <c r="C395" s="13" t="s">
        <v>357</v>
      </c>
      <c r="D395" s="118">
        <v>38408</v>
      </c>
      <c r="E395" s="13" t="s">
        <v>350</v>
      </c>
      <c r="F395" s="40">
        <v>8</v>
      </c>
      <c r="G395" s="124">
        <v>26.314204821327241</v>
      </c>
    </row>
    <row r="396" spans="2:7" ht="14.4" x14ac:dyDescent="0.3">
      <c r="B396" s="12">
        <v>393</v>
      </c>
      <c r="C396" s="13" t="s">
        <v>346</v>
      </c>
      <c r="D396" s="118">
        <v>38078</v>
      </c>
      <c r="E396" s="13" t="s">
        <v>347</v>
      </c>
      <c r="F396" s="40">
        <v>37</v>
      </c>
      <c r="G396" s="124">
        <v>112.53534248627696</v>
      </c>
    </row>
    <row r="397" spans="2:7" ht="14.4" x14ac:dyDescent="0.3">
      <c r="B397" s="12">
        <v>394</v>
      </c>
      <c r="C397" s="13" t="s">
        <v>351</v>
      </c>
      <c r="D397" s="118">
        <v>38342</v>
      </c>
      <c r="E397" s="13" t="s">
        <v>347</v>
      </c>
      <c r="F397" s="40">
        <v>-6</v>
      </c>
      <c r="G397" s="124">
        <v>-16.412365818215765</v>
      </c>
    </row>
    <row r="398" spans="2:7" ht="14.4" x14ac:dyDescent="0.3">
      <c r="B398" s="12">
        <v>395</v>
      </c>
      <c r="C398" s="13" t="s">
        <v>346</v>
      </c>
      <c r="D398" s="118">
        <v>38122</v>
      </c>
      <c r="E398" s="13" t="s">
        <v>352</v>
      </c>
      <c r="F398" s="40">
        <v>56</v>
      </c>
      <c r="G398" s="124">
        <v>169.27515470165261</v>
      </c>
    </row>
    <row r="399" spans="2:7" ht="14.4" x14ac:dyDescent="0.3">
      <c r="B399" s="12">
        <v>396</v>
      </c>
      <c r="C399" s="13" t="s">
        <v>357</v>
      </c>
      <c r="D399" s="118">
        <v>38331</v>
      </c>
      <c r="E399" s="13" t="s">
        <v>355</v>
      </c>
      <c r="F399" s="40">
        <v>53</v>
      </c>
      <c r="G399" s="124">
        <v>161.32546557795675</v>
      </c>
    </row>
    <row r="400" spans="2:7" ht="14.4" x14ac:dyDescent="0.3">
      <c r="B400" s="12">
        <v>397</v>
      </c>
      <c r="C400" s="13" t="s">
        <v>356</v>
      </c>
      <c r="D400" s="118">
        <v>38133</v>
      </c>
      <c r="E400" s="13" t="s">
        <v>347</v>
      </c>
      <c r="F400" s="40">
        <v>62</v>
      </c>
      <c r="G400" s="124">
        <v>187.71993550398903</v>
      </c>
    </row>
    <row r="401" spans="2:7" ht="14.4" x14ac:dyDescent="0.3">
      <c r="B401" s="12">
        <v>398</v>
      </c>
      <c r="C401" s="13" t="s">
        <v>351</v>
      </c>
      <c r="D401" s="118">
        <v>38441</v>
      </c>
      <c r="E401" s="13" t="s">
        <v>359</v>
      </c>
      <c r="F401" s="40">
        <v>90</v>
      </c>
      <c r="G401" s="124">
        <v>271.30519777626336</v>
      </c>
    </row>
    <row r="402" spans="2:7" ht="14.4" x14ac:dyDescent="0.3">
      <c r="B402" s="12">
        <v>399</v>
      </c>
      <c r="C402" s="13" t="s">
        <v>351</v>
      </c>
      <c r="D402" s="118">
        <v>38001</v>
      </c>
      <c r="E402" s="13" t="s">
        <v>355</v>
      </c>
      <c r="F402" s="40">
        <v>30</v>
      </c>
      <c r="G402" s="124">
        <v>92.293324121451917</v>
      </c>
    </row>
    <row r="403" spans="2:7" ht="14.4" x14ac:dyDescent="0.3">
      <c r="B403" s="12">
        <v>400</v>
      </c>
      <c r="C403" s="13" t="s">
        <v>354</v>
      </c>
      <c r="D403" s="118">
        <v>38397</v>
      </c>
      <c r="E403" s="13" t="s">
        <v>350</v>
      </c>
      <c r="F403" s="40">
        <v>36</v>
      </c>
      <c r="G403" s="124">
        <v>110.39391248869612</v>
      </c>
    </row>
    <row r="404" spans="2:7" ht="14.4" x14ac:dyDescent="0.3">
      <c r="B404" s="12">
        <v>401</v>
      </c>
      <c r="C404" s="13" t="s">
        <v>356</v>
      </c>
      <c r="D404" s="118">
        <v>38419</v>
      </c>
      <c r="E404" s="13" t="s">
        <v>355</v>
      </c>
      <c r="F404" s="40">
        <v>76</v>
      </c>
      <c r="G404" s="124">
        <v>230.11911772178482</v>
      </c>
    </row>
    <row r="405" spans="2:7" ht="14.4" x14ac:dyDescent="0.3">
      <c r="B405" s="12">
        <v>402</v>
      </c>
      <c r="C405" s="13" t="s">
        <v>348</v>
      </c>
      <c r="D405" s="118">
        <v>38452</v>
      </c>
      <c r="E405" s="13" t="s">
        <v>347</v>
      </c>
      <c r="F405" s="40">
        <v>-4</v>
      </c>
      <c r="G405" s="124">
        <v>-10.045852408088738</v>
      </c>
    </row>
    <row r="406" spans="2:7" ht="14.4" x14ac:dyDescent="0.3">
      <c r="B406" s="12">
        <v>403</v>
      </c>
      <c r="C406" s="13" t="s">
        <v>354</v>
      </c>
      <c r="D406" s="118">
        <v>38331</v>
      </c>
      <c r="E406" s="13" t="s">
        <v>352</v>
      </c>
      <c r="F406" s="40">
        <v>26</v>
      </c>
      <c r="G406" s="124">
        <v>80.067286712333498</v>
      </c>
    </row>
    <row r="407" spans="2:7" ht="14.4" x14ac:dyDescent="0.3">
      <c r="B407" s="12">
        <v>404</v>
      </c>
      <c r="C407" s="13" t="s">
        <v>356</v>
      </c>
      <c r="D407" s="118">
        <v>38485</v>
      </c>
      <c r="E407" s="13" t="s">
        <v>347</v>
      </c>
      <c r="F407" s="40">
        <v>-5</v>
      </c>
      <c r="G407" s="124">
        <v>-12.799843018696107</v>
      </c>
    </row>
    <row r="408" spans="2:7" ht="14.4" x14ac:dyDescent="0.3">
      <c r="B408" s="12">
        <v>405</v>
      </c>
      <c r="C408" s="13" t="s">
        <v>353</v>
      </c>
      <c r="D408" s="118">
        <v>38111</v>
      </c>
      <c r="E408" s="13" t="s">
        <v>350</v>
      </c>
      <c r="F408" s="40">
        <v>44</v>
      </c>
      <c r="G408" s="124">
        <v>133.92031416884828</v>
      </c>
    </row>
    <row r="409" spans="2:7" ht="14.4" x14ac:dyDescent="0.3">
      <c r="B409" s="12">
        <v>406</v>
      </c>
      <c r="C409" s="13" t="s">
        <v>354</v>
      </c>
      <c r="D409" s="118">
        <v>38034</v>
      </c>
      <c r="E409" s="13" t="s">
        <v>359</v>
      </c>
      <c r="F409" s="40">
        <v>91</v>
      </c>
      <c r="G409" s="124">
        <v>274.81127367201924</v>
      </c>
    </row>
    <row r="410" spans="2:7" ht="14.4" x14ac:dyDescent="0.3">
      <c r="B410" s="12">
        <v>407</v>
      </c>
      <c r="C410" s="13" t="s">
        <v>348</v>
      </c>
      <c r="D410" s="118">
        <v>38056</v>
      </c>
      <c r="E410" s="13" t="s">
        <v>347</v>
      </c>
      <c r="F410" s="40">
        <v>78</v>
      </c>
      <c r="G410" s="124">
        <v>235.98595343131922</v>
      </c>
    </row>
    <row r="411" spans="2:7" ht="14.4" x14ac:dyDescent="0.3">
      <c r="B411" s="12">
        <v>408</v>
      </c>
      <c r="C411" s="13" t="s">
        <v>357</v>
      </c>
      <c r="D411" s="118">
        <v>38859</v>
      </c>
      <c r="E411" s="13" t="s">
        <v>347</v>
      </c>
      <c r="F411" s="40">
        <v>69</v>
      </c>
      <c r="G411" s="124">
        <v>208.58962786585158</v>
      </c>
    </row>
    <row r="412" spans="2:7" ht="14.4" x14ac:dyDescent="0.3">
      <c r="B412" s="12">
        <v>409</v>
      </c>
      <c r="C412" s="13" t="s">
        <v>346</v>
      </c>
      <c r="D412" s="118">
        <v>38276</v>
      </c>
      <c r="E412" s="13" t="s">
        <v>359</v>
      </c>
      <c r="F412" s="40">
        <v>74</v>
      </c>
      <c r="G412" s="124">
        <v>224.0430547727791</v>
      </c>
    </row>
    <row r="413" spans="2:7" ht="14.4" x14ac:dyDescent="0.3">
      <c r="B413" s="12">
        <v>410</v>
      </c>
      <c r="C413" s="13" t="s">
        <v>353</v>
      </c>
      <c r="D413" s="118">
        <v>38562</v>
      </c>
      <c r="E413" s="13" t="s">
        <v>350</v>
      </c>
      <c r="F413" s="40">
        <v>71</v>
      </c>
      <c r="G413" s="124">
        <v>215.12402518996404</v>
      </c>
    </row>
    <row r="414" spans="2:7" ht="14.4" x14ac:dyDescent="0.3">
      <c r="B414" s="12">
        <v>411</v>
      </c>
      <c r="C414" s="13" t="s">
        <v>346</v>
      </c>
      <c r="D414" s="118">
        <v>38969</v>
      </c>
      <c r="E414" s="13" t="s">
        <v>352</v>
      </c>
      <c r="F414" s="40">
        <v>34</v>
      </c>
      <c r="G414" s="124">
        <v>103.84939593855748</v>
      </c>
    </row>
    <row r="415" spans="2:7" ht="14.4" x14ac:dyDescent="0.3">
      <c r="B415" s="12">
        <v>412</v>
      </c>
      <c r="C415" s="13" t="s">
        <v>357</v>
      </c>
      <c r="D415" s="118">
        <v>38507</v>
      </c>
      <c r="E415" s="13" t="s">
        <v>359</v>
      </c>
      <c r="F415" s="40">
        <v>93</v>
      </c>
      <c r="G415" s="124">
        <v>281.17054419951137</v>
      </c>
    </row>
    <row r="416" spans="2:7" ht="14.4" x14ac:dyDescent="0.3">
      <c r="B416" s="12">
        <v>413</v>
      </c>
      <c r="C416" s="13" t="s">
        <v>349</v>
      </c>
      <c r="D416" s="118">
        <v>38408</v>
      </c>
      <c r="E416" s="13" t="s">
        <v>350</v>
      </c>
      <c r="F416" s="40">
        <v>60</v>
      </c>
      <c r="G416" s="124">
        <v>182.60959965033061</v>
      </c>
    </row>
    <row r="417" spans="2:7" ht="14.4" x14ac:dyDescent="0.3">
      <c r="B417" s="12">
        <v>414</v>
      </c>
      <c r="C417" s="13" t="s">
        <v>358</v>
      </c>
      <c r="D417" s="118">
        <v>38100</v>
      </c>
      <c r="E417" s="13" t="s">
        <v>350</v>
      </c>
      <c r="F417" s="40">
        <v>37</v>
      </c>
      <c r="G417" s="124">
        <v>112.43397722732024</v>
      </c>
    </row>
    <row r="418" spans="2:7" ht="14.4" x14ac:dyDescent="0.3">
      <c r="B418" s="12">
        <v>415</v>
      </c>
      <c r="C418" s="13" t="s">
        <v>357</v>
      </c>
      <c r="D418" s="118">
        <v>38166</v>
      </c>
      <c r="E418" s="13" t="s">
        <v>355</v>
      </c>
      <c r="F418" s="40">
        <v>26</v>
      </c>
      <c r="G418" s="124">
        <v>79.913804333123736</v>
      </c>
    </row>
    <row r="419" spans="2:7" ht="14.4" x14ac:dyDescent="0.3">
      <c r="B419" s="12">
        <v>416</v>
      </c>
      <c r="C419" s="13" t="s">
        <v>353</v>
      </c>
      <c r="D419" s="118">
        <v>38540</v>
      </c>
      <c r="E419" s="13" t="s">
        <v>355</v>
      </c>
      <c r="F419" s="40">
        <v>2</v>
      </c>
      <c r="G419" s="124">
        <v>8.5397555339606015</v>
      </c>
    </row>
    <row r="420" spans="2:7" ht="14.4" x14ac:dyDescent="0.3">
      <c r="B420" s="12">
        <v>417</v>
      </c>
      <c r="C420" s="13" t="s">
        <v>356</v>
      </c>
      <c r="D420" s="118">
        <v>38628</v>
      </c>
      <c r="E420" s="13" t="s">
        <v>350</v>
      </c>
      <c r="F420" s="40">
        <v>-9</v>
      </c>
      <c r="G420" s="124">
        <v>-25.920453761182117</v>
      </c>
    </row>
    <row r="421" spans="2:7" ht="14.4" x14ac:dyDescent="0.3">
      <c r="B421" s="12">
        <v>418</v>
      </c>
      <c r="C421" s="13" t="s">
        <v>346</v>
      </c>
      <c r="D421" s="118">
        <v>38771</v>
      </c>
      <c r="E421" s="13" t="s">
        <v>350</v>
      </c>
      <c r="F421" s="40">
        <v>46</v>
      </c>
      <c r="G421" s="124">
        <v>139.68753059266518</v>
      </c>
    </row>
    <row r="422" spans="2:7" ht="14.4" x14ac:dyDescent="0.3">
      <c r="B422" s="12">
        <v>419</v>
      </c>
      <c r="C422" s="13" t="s">
        <v>356</v>
      </c>
      <c r="D422" s="118">
        <v>38056</v>
      </c>
      <c r="E422" s="13" t="s">
        <v>359</v>
      </c>
      <c r="F422" s="40">
        <v>0</v>
      </c>
      <c r="G422" s="124">
        <v>2.3470477551262947</v>
      </c>
    </row>
    <row r="423" spans="2:7" ht="14.4" x14ac:dyDescent="0.3">
      <c r="B423" s="12">
        <v>420</v>
      </c>
      <c r="C423" s="13" t="s">
        <v>349</v>
      </c>
      <c r="D423" s="118">
        <v>38320</v>
      </c>
      <c r="E423" s="13" t="s">
        <v>350</v>
      </c>
      <c r="F423" s="40">
        <v>79</v>
      </c>
      <c r="G423" s="124">
        <v>239.2208514522392</v>
      </c>
    </row>
    <row r="424" spans="2:7" ht="14.4" x14ac:dyDescent="0.3">
      <c r="B424" s="12">
        <v>421</v>
      </c>
      <c r="C424" s="13" t="s">
        <v>351</v>
      </c>
      <c r="D424" s="118">
        <v>38364</v>
      </c>
      <c r="E424" s="13" t="s">
        <v>350</v>
      </c>
      <c r="F424" s="40">
        <v>48</v>
      </c>
      <c r="G424" s="124">
        <v>146.50697859164157</v>
      </c>
    </row>
    <row r="425" spans="2:7" ht="14.4" x14ac:dyDescent="0.3">
      <c r="B425" s="12">
        <v>422</v>
      </c>
      <c r="C425" s="13" t="s">
        <v>353</v>
      </c>
      <c r="D425" s="118">
        <v>38738</v>
      </c>
      <c r="E425" s="13" t="s">
        <v>355</v>
      </c>
      <c r="F425" s="40">
        <v>77</v>
      </c>
      <c r="G425" s="124">
        <v>233.0800910699262</v>
      </c>
    </row>
    <row r="426" spans="2:7" ht="14.4" x14ac:dyDescent="0.3">
      <c r="B426" s="12">
        <v>423</v>
      </c>
      <c r="C426" s="13" t="s">
        <v>357</v>
      </c>
      <c r="D426" s="118">
        <v>38760</v>
      </c>
      <c r="E426" s="13" t="s">
        <v>350</v>
      </c>
      <c r="F426" s="40">
        <v>-10</v>
      </c>
      <c r="G426" s="124">
        <v>-26.967932789902449</v>
      </c>
    </row>
    <row r="427" spans="2:7" ht="14.4" x14ac:dyDescent="0.3">
      <c r="B427" s="12">
        <v>424</v>
      </c>
      <c r="C427" s="13" t="s">
        <v>346</v>
      </c>
      <c r="D427" s="118">
        <v>38573</v>
      </c>
      <c r="E427" s="13" t="s">
        <v>352</v>
      </c>
      <c r="F427" s="40">
        <v>45</v>
      </c>
      <c r="G427" s="124">
        <v>137.23163667167327</v>
      </c>
    </row>
    <row r="428" spans="2:7" ht="14.4" x14ac:dyDescent="0.3">
      <c r="B428" s="12">
        <v>425</v>
      </c>
      <c r="C428" s="13" t="s">
        <v>354</v>
      </c>
      <c r="D428" s="118">
        <v>38375</v>
      </c>
      <c r="E428" s="13" t="s">
        <v>350</v>
      </c>
      <c r="F428" s="40">
        <v>17</v>
      </c>
      <c r="G428" s="124">
        <v>53.565793196028118</v>
      </c>
    </row>
    <row r="429" spans="2:7" ht="14.4" x14ac:dyDescent="0.3">
      <c r="B429" s="12">
        <v>426</v>
      </c>
      <c r="C429" s="13" t="s">
        <v>357</v>
      </c>
      <c r="D429" s="118">
        <v>38584</v>
      </c>
      <c r="E429" s="13" t="s">
        <v>355</v>
      </c>
      <c r="F429" s="40">
        <v>-4</v>
      </c>
      <c r="G429" s="124">
        <v>-10.36408331456853</v>
      </c>
    </row>
    <row r="430" spans="2:7" ht="14.4" x14ac:dyDescent="0.3">
      <c r="B430" s="12">
        <v>427</v>
      </c>
      <c r="C430" s="13" t="s">
        <v>353</v>
      </c>
      <c r="D430" s="118">
        <v>39068</v>
      </c>
      <c r="E430" s="13" t="s">
        <v>359</v>
      </c>
      <c r="F430" s="40">
        <v>43</v>
      </c>
      <c r="G430" s="124">
        <v>130.80350038976189</v>
      </c>
    </row>
    <row r="431" spans="2:7" ht="14.4" x14ac:dyDescent="0.3">
      <c r="B431" s="12">
        <v>428</v>
      </c>
      <c r="C431" s="13" t="s">
        <v>354</v>
      </c>
      <c r="D431" s="118">
        <v>38265</v>
      </c>
      <c r="E431" s="13" t="s">
        <v>355</v>
      </c>
      <c r="F431" s="40">
        <v>41</v>
      </c>
      <c r="G431" s="124">
        <v>125.18937528559893</v>
      </c>
    </row>
    <row r="432" spans="2:7" ht="14.4" x14ac:dyDescent="0.3">
      <c r="B432" s="12">
        <v>429</v>
      </c>
      <c r="C432" s="13" t="s">
        <v>357</v>
      </c>
      <c r="D432" s="118">
        <v>38892</v>
      </c>
      <c r="E432" s="13" t="s">
        <v>352</v>
      </c>
      <c r="F432" s="40">
        <v>-4</v>
      </c>
      <c r="G432" s="124">
        <v>-9.8762446340450722</v>
      </c>
    </row>
    <row r="433" spans="2:7" ht="14.4" x14ac:dyDescent="0.3">
      <c r="B433" s="12">
        <v>430</v>
      </c>
      <c r="C433" s="13" t="s">
        <v>348</v>
      </c>
      <c r="D433" s="118">
        <v>38243</v>
      </c>
      <c r="E433" s="13" t="s">
        <v>350</v>
      </c>
      <c r="F433" s="40">
        <v>6</v>
      </c>
      <c r="G433" s="124">
        <v>20.388215317654449</v>
      </c>
    </row>
    <row r="434" spans="2:7" ht="14.4" x14ac:dyDescent="0.3">
      <c r="B434" s="12">
        <v>431</v>
      </c>
      <c r="C434" s="13" t="s">
        <v>351</v>
      </c>
      <c r="D434" s="118">
        <v>38848</v>
      </c>
      <c r="E434" s="13" t="s">
        <v>350</v>
      </c>
      <c r="F434" s="40">
        <v>8</v>
      </c>
      <c r="G434" s="124">
        <v>25.124465791488021</v>
      </c>
    </row>
    <row r="435" spans="2:7" ht="14.4" x14ac:dyDescent="0.3">
      <c r="B435" s="12">
        <v>432</v>
      </c>
      <c r="C435" s="13" t="s">
        <v>349</v>
      </c>
      <c r="D435" s="118">
        <v>38177</v>
      </c>
      <c r="E435" s="13" t="s">
        <v>355</v>
      </c>
      <c r="F435" s="40">
        <v>43</v>
      </c>
      <c r="G435" s="124">
        <v>131.20326238549768</v>
      </c>
    </row>
    <row r="436" spans="2:7" ht="14.4" x14ac:dyDescent="0.3">
      <c r="B436" s="12">
        <v>433</v>
      </c>
      <c r="C436" s="13" t="s">
        <v>346</v>
      </c>
      <c r="D436" s="118">
        <v>38144</v>
      </c>
      <c r="E436" s="13" t="s">
        <v>355</v>
      </c>
      <c r="F436" s="40">
        <v>47</v>
      </c>
      <c r="G436" s="124">
        <v>142.67305731753257</v>
      </c>
    </row>
    <row r="437" spans="2:7" ht="14.4" x14ac:dyDescent="0.3">
      <c r="B437" s="12">
        <v>434</v>
      </c>
      <c r="C437" s="13" t="s">
        <v>349</v>
      </c>
      <c r="D437" s="118">
        <v>38947</v>
      </c>
      <c r="E437" s="13" t="s">
        <v>347</v>
      </c>
      <c r="F437" s="40">
        <v>13</v>
      </c>
      <c r="G437" s="124">
        <v>41.344467136527072</v>
      </c>
    </row>
    <row r="438" spans="2:7" ht="14.4" x14ac:dyDescent="0.3">
      <c r="B438" s="12">
        <v>435</v>
      </c>
      <c r="C438" s="13" t="s">
        <v>357</v>
      </c>
      <c r="D438" s="118">
        <v>38749</v>
      </c>
      <c r="E438" s="13" t="s">
        <v>350</v>
      </c>
      <c r="F438" s="40">
        <v>9</v>
      </c>
      <c r="G438" s="124">
        <v>28.804240494297932</v>
      </c>
    </row>
    <row r="439" spans="2:7" ht="14.4" x14ac:dyDescent="0.3">
      <c r="B439" s="12">
        <v>436</v>
      </c>
      <c r="C439" s="13" t="s">
        <v>346</v>
      </c>
      <c r="D439" s="118">
        <v>38045</v>
      </c>
      <c r="E439" s="13" t="s">
        <v>355</v>
      </c>
      <c r="F439" s="40">
        <v>22</v>
      </c>
      <c r="G439" s="124">
        <v>67.510047922862512</v>
      </c>
    </row>
    <row r="440" spans="2:7" ht="14.4" x14ac:dyDescent="0.3">
      <c r="B440" s="12">
        <v>437</v>
      </c>
      <c r="C440" s="13" t="s">
        <v>353</v>
      </c>
      <c r="D440" s="118">
        <v>38793</v>
      </c>
      <c r="E440" s="13" t="s">
        <v>355</v>
      </c>
      <c r="F440" s="40">
        <v>87</v>
      </c>
      <c r="G440" s="124">
        <v>263.06877286650899</v>
      </c>
    </row>
    <row r="441" spans="2:7" ht="14.4" x14ac:dyDescent="0.3">
      <c r="B441" s="12">
        <v>438</v>
      </c>
      <c r="C441" s="13" t="s">
        <v>356</v>
      </c>
      <c r="D441" s="118">
        <v>39013</v>
      </c>
      <c r="E441" s="13" t="s">
        <v>350</v>
      </c>
      <c r="F441" s="40">
        <v>15</v>
      </c>
      <c r="G441" s="124">
        <v>46.297252141958666</v>
      </c>
    </row>
    <row r="442" spans="2:7" ht="14.4" x14ac:dyDescent="0.3">
      <c r="B442" s="12">
        <v>439</v>
      </c>
      <c r="C442" s="13" t="s">
        <v>358</v>
      </c>
      <c r="D442" s="118">
        <v>39013</v>
      </c>
      <c r="E442" s="13" t="s">
        <v>355</v>
      </c>
      <c r="F442" s="40">
        <v>27</v>
      </c>
      <c r="G442" s="124">
        <v>83.407614775333784</v>
      </c>
    </row>
    <row r="443" spans="2:7" ht="14.4" x14ac:dyDescent="0.3">
      <c r="B443" s="12">
        <v>440</v>
      </c>
      <c r="C443" s="13" t="s">
        <v>354</v>
      </c>
      <c r="D443" s="118">
        <v>38837</v>
      </c>
      <c r="E443" s="13" t="s">
        <v>352</v>
      </c>
      <c r="F443" s="40">
        <v>78</v>
      </c>
      <c r="G443" s="124">
        <v>236.44426202228297</v>
      </c>
    </row>
    <row r="444" spans="2:7" ht="14.4" x14ac:dyDescent="0.3">
      <c r="B444" s="12">
        <v>441</v>
      </c>
      <c r="C444" s="13" t="s">
        <v>358</v>
      </c>
      <c r="D444" s="118">
        <v>38430</v>
      </c>
      <c r="E444" s="13" t="s">
        <v>359</v>
      </c>
      <c r="F444" s="40">
        <v>27</v>
      </c>
      <c r="G444" s="124">
        <v>82.997777309268898</v>
      </c>
    </row>
    <row r="445" spans="2:7" ht="14.4" x14ac:dyDescent="0.3">
      <c r="B445" s="12">
        <v>442</v>
      </c>
      <c r="C445" s="13" t="s">
        <v>358</v>
      </c>
      <c r="D445" s="118">
        <v>38012</v>
      </c>
      <c r="E445" s="13" t="s">
        <v>350</v>
      </c>
      <c r="F445" s="40">
        <v>19</v>
      </c>
      <c r="G445" s="124">
        <v>59.621865554565929</v>
      </c>
    </row>
    <row r="446" spans="2:7" ht="14.4" x14ac:dyDescent="0.3">
      <c r="B446" s="12">
        <v>443</v>
      </c>
      <c r="C446" s="13" t="s">
        <v>351</v>
      </c>
      <c r="D446" s="118">
        <v>38034</v>
      </c>
      <c r="E446" s="13" t="s">
        <v>359</v>
      </c>
      <c r="F446" s="40">
        <v>0</v>
      </c>
      <c r="G446" s="124">
        <v>2.3705199513077329</v>
      </c>
    </row>
    <row r="447" spans="2:7" ht="14.4" x14ac:dyDescent="0.3">
      <c r="B447" s="12">
        <v>444</v>
      </c>
      <c r="C447" s="13" t="s">
        <v>346</v>
      </c>
      <c r="D447" s="118">
        <v>38331</v>
      </c>
      <c r="E447" s="13" t="s">
        <v>355</v>
      </c>
      <c r="F447" s="40">
        <v>30</v>
      </c>
      <c r="G447" s="124">
        <v>91.969621588308584</v>
      </c>
    </row>
    <row r="448" spans="2:7" ht="14.4" x14ac:dyDescent="0.3">
      <c r="B448" s="12">
        <v>445</v>
      </c>
      <c r="C448" s="13" t="s">
        <v>356</v>
      </c>
      <c r="D448" s="118">
        <v>38936</v>
      </c>
      <c r="E448" s="13" t="s">
        <v>352</v>
      </c>
      <c r="F448" s="40">
        <v>17</v>
      </c>
      <c r="G448" s="124">
        <v>52.938579538531904</v>
      </c>
    </row>
    <row r="449" spans="2:7" ht="14.4" x14ac:dyDescent="0.3">
      <c r="B449" s="12">
        <v>446</v>
      </c>
      <c r="C449" s="13" t="s">
        <v>349</v>
      </c>
      <c r="D449" s="118">
        <v>38507</v>
      </c>
      <c r="E449" s="13" t="s">
        <v>347</v>
      </c>
      <c r="F449" s="40">
        <v>36</v>
      </c>
      <c r="G449" s="124">
        <v>109.95144430067725</v>
      </c>
    </row>
    <row r="450" spans="2:7" ht="14.4" x14ac:dyDescent="0.3">
      <c r="B450" s="12">
        <v>447</v>
      </c>
      <c r="C450" s="13" t="s">
        <v>349</v>
      </c>
      <c r="D450" s="118">
        <v>38738</v>
      </c>
      <c r="E450" s="13" t="s">
        <v>350</v>
      </c>
      <c r="F450" s="40">
        <v>-4</v>
      </c>
      <c r="G450" s="124">
        <v>-10.242938195130456</v>
      </c>
    </row>
    <row r="451" spans="2:7" ht="14.4" x14ac:dyDescent="0.3">
      <c r="B451" s="12">
        <v>448</v>
      </c>
      <c r="C451" s="13" t="s">
        <v>358</v>
      </c>
      <c r="D451" s="118">
        <v>38001</v>
      </c>
      <c r="E451" s="13" t="s">
        <v>359</v>
      </c>
      <c r="F451" s="40">
        <v>4</v>
      </c>
      <c r="G451" s="124">
        <v>14.170380845910964</v>
      </c>
    </row>
    <row r="452" spans="2:7" ht="14.4" x14ac:dyDescent="0.3">
      <c r="B452" s="12">
        <v>449</v>
      </c>
      <c r="C452" s="13" t="s">
        <v>351</v>
      </c>
      <c r="D452" s="118">
        <v>38144</v>
      </c>
      <c r="E452" s="13" t="s">
        <v>355</v>
      </c>
      <c r="F452" s="40">
        <v>81</v>
      </c>
      <c r="G452" s="124">
        <v>244.97499865385612</v>
      </c>
    </row>
    <row r="453" spans="2:7" ht="14.4" x14ac:dyDescent="0.3">
      <c r="B453" s="12">
        <v>450</v>
      </c>
      <c r="C453" s="13" t="s">
        <v>356</v>
      </c>
      <c r="D453" s="118">
        <v>38342</v>
      </c>
      <c r="E453" s="13" t="s">
        <v>355</v>
      </c>
      <c r="F453" s="40">
        <v>87</v>
      </c>
      <c r="G453" s="124">
        <v>263.83037846281559</v>
      </c>
    </row>
    <row r="454" spans="2:7" ht="14.4" x14ac:dyDescent="0.3">
      <c r="B454" s="12">
        <v>451</v>
      </c>
      <c r="C454" s="13" t="s">
        <v>346</v>
      </c>
      <c r="D454" s="118">
        <v>38023</v>
      </c>
      <c r="E454" s="13" t="s">
        <v>355</v>
      </c>
      <c r="F454" s="40">
        <v>13</v>
      </c>
      <c r="G454" s="124">
        <v>40.507831778483222</v>
      </c>
    </row>
    <row r="455" spans="2:7" ht="14.4" x14ac:dyDescent="0.3">
      <c r="B455" s="12">
        <v>452</v>
      </c>
      <c r="C455" s="13" t="s">
        <v>353</v>
      </c>
      <c r="D455" s="118">
        <v>38111</v>
      </c>
      <c r="E455" s="13" t="s">
        <v>347</v>
      </c>
      <c r="F455" s="40">
        <v>48</v>
      </c>
      <c r="G455" s="124">
        <v>145.84691044279441</v>
      </c>
    </row>
    <row r="456" spans="2:7" ht="14.4" x14ac:dyDescent="0.3">
      <c r="B456" s="12">
        <v>453</v>
      </c>
      <c r="C456" s="13" t="s">
        <v>346</v>
      </c>
      <c r="D456" s="118">
        <v>38628</v>
      </c>
      <c r="E456" s="13" t="s">
        <v>352</v>
      </c>
      <c r="F456" s="40">
        <v>2</v>
      </c>
      <c r="G456" s="124">
        <v>7.0981331873476012</v>
      </c>
    </row>
    <row r="457" spans="2:7" ht="14.4" x14ac:dyDescent="0.3">
      <c r="B457" s="12">
        <v>454</v>
      </c>
      <c r="C457" s="13" t="s">
        <v>357</v>
      </c>
      <c r="D457" s="118">
        <v>38155</v>
      </c>
      <c r="E457" s="13" t="s">
        <v>347</v>
      </c>
      <c r="F457" s="40">
        <v>32</v>
      </c>
      <c r="G457" s="124">
        <v>98.366647965700452</v>
      </c>
    </row>
    <row r="458" spans="2:7" ht="14.4" x14ac:dyDescent="0.3">
      <c r="B458" s="12">
        <v>455</v>
      </c>
      <c r="C458" s="13" t="s">
        <v>351</v>
      </c>
      <c r="D458" s="118">
        <v>38595</v>
      </c>
      <c r="E458" s="13" t="s">
        <v>347</v>
      </c>
      <c r="F458" s="40">
        <v>13</v>
      </c>
      <c r="G458" s="124">
        <v>41.16877365274803</v>
      </c>
    </row>
    <row r="459" spans="2:7" ht="14.4" x14ac:dyDescent="0.3">
      <c r="B459" s="12">
        <v>456</v>
      </c>
      <c r="C459" s="13" t="s">
        <v>358</v>
      </c>
      <c r="D459" s="118">
        <v>38991</v>
      </c>
      <c r="E459" s="13" t="s">
        <v>359</v>
      </c>
      <c r="F459" s="40">
        <v>94</v>
      </c>
      <c r="G459" s="124">
        <v>283.45251417423401</v>
      </c>
    </row>
    <row r="460" spans="2:7" ht="14.4" x14ac:dyDescent="0.3">
      <c r="B460" s="12">
        <v>457</v>
      </c>
      <c r="C460" s="13" t="s">
        <v>357</v>
      </c>
      <c r="D460" s="118">
        <v>38782</v>
      </c>
      <c r="E460" s="13" t="s">
        <v>359</v>
      </c>
      <c r="F460" s="40">
        <v>63</v>
      </c>
      <c r="G460" s="124">
        <v>190.83724952198969</v>
      </c>
    </row>
    <row r="461" spans="2:7" ht="14.4" x14ac:dyDescent="0.3">
      <c r="B461" s="12">
        <v>458</v>
      </c>
      <c r="C461" s="13" t="s">
        <v>353</v>
      </c>
      <c r="D461" s="118">
        <v>38881</v>
      </c>
      <c r="E461" s="13" t="s">
        <v>350</v>
      </c>
      <c r="F461" s="40">
        <v>45</v>
      </c>
      <c r="G461" s="124">
        <v>136.97942653814263</v>
      </c>
    </row>
    <row r="462" spans="2:7" ht="14.4" x14ac:dyDescent="0.3">
      <c r="B462" s="12">
        <v>459</v>
      </c>
      <c r="C462" s="13" t="s">
        <v>354</v>
      </c>
      <c r="D462" s="118">
        <v>38452</v>
      </c>
      <c r="E462" s="13" t="s">
        <v>359</v>
      </c>
      <c r="F462" s="40">
        <v>71</v>
      </c>
      <c r="G462" s="124">
        <v>214.76898776471646</v>
      </c>
    </row>
    <row r="463" spans="2:7" ht="14.4" x14ac:dyDescent="0.3">
      <c r="B463" s="12">
        <v>460</v>
      </c>
      <c r="C463" s="13" t="s">
        <v>354</v>
      </c>
      <c r="D463" s="118">
        <v>38100</v>
      </c>
      <c r="E463" s="13" t="s">
        <v>359</v>
      </c>
      <c r="F463" s="40">
        <v>74</v>
      </c>
      <c r="G463" s="124">
        <v>224.18238847872837</v>
      </c>
    </row>
    <row r="464" spans="2:7" ht="14.4" x14ac:dyDescent="0.3">
      <c r="B464" s="12">
        <v>461</v>
      </c>
      <c r="C464" s="13" t="s">
        <v>351</v>
      </c>
      <c r="D464" s="118">
        <v>38012</v>
      </c>
      <c r="E464" s="13" t="s">
        <v>359</v>
      </c>
      <c r="F464" s="40">
        <v>48</v>
      </c>
      <c r="G464" s="124">
        <v>145.64951342948135</v>
      </c>
    </row>
    <row r="465" spans="2:7" ht="14.4" x14ac:dyDescent="0.3">
      <c r="B465" s="12">
        <v>462</v>
      </c>
      <c r="C465" s="13" t="s">
        <v>356</v>
      </c>
      <c r="D465" s="118">
        <v>38045</v>
      </c>
      <c r="E465" s="13" t="s">
        <v>347</v>
      </c>
      <c r="F465" s="40">
        <v>63</v>
      </c>
      <c r="G465" s="124">
        <v>191.1884163928766</v>
      </c>
    </row>
    <row r="466" spans="2:7" ht="14.4" x14ac:dyDescent="0.3">
      <c r="B466" s="12">
        <v>463</v>
      </c>
      <c r="C466" s="13" t="s">
        <v>354</v>
      </c>
      <c r="D466" s="118">
        <v>38463</v>
      </c>
      <c r="E466" s="13" t="s">
        <v>347</v>
      </c>
      <c r="F466" s="40">
        <v>48</v>
      </c>
      <c r="G466" s="124">
        <v>145.69127497854927</v>
      </c>
    </row>
    <row r="467" spans="2:7" ht="14.4" x14ac:dyDescent="0.3">
      <c r="B467" s="12">
        <v>464</v>
      </c>
      <c r="C467" s="13" t="s">
        <v>349</v>
      </c>
      <c r="D467" s="118">
        <v>38958</v>
      </c>
      <c r="E467" s="13" t="s">
        <v>359</v>
      </c>
      <c r="F467" s="40">
        <v>26</v>
      </c>
      <c r="G467" s="124">
        <v>80.6144268681997</v>
      </c>
    </row>
    <row r="468" spans="2:7" ht="14.4" x14ac:dyDescent="0.3">
      <c r="B468" s="12">
        <v>465</v>
      </c>
      <c r="C468" s="13" t="s">
        <v>351</v>
      </c>
      <c r="D468" s="118">
        <v>38881</v>
      </c>
      <c r="E468" s="13" t="s">
        <v>355</v>
      </c>
      <c r="F468" s="40">
        <v>58</v>
      </c>
      <c r="G468" s="124">
        <v>176.26520049915879</v>
      </c>
    </row>
    <row r="469" spans="2:7" ht="14.4" x14ac:dyDescent="0.3">
      <c r="B469" s="12">
        <v>466</v>
      </c>
      <c r="C469" s="13" t="s">
        <v>353</v>
      </c>
      <c r="D469" s="118">
        <v>38760</v>
      </c>
      <c r="E469" s="13" t="s">
        <v>347</v>
      </c>
      <c r="F469" s="40">
        <v>2</v>
      </c>
      <c r="G469" s="124">
        <v>8.7479494068217463</v>
      </c>
    </row>
    <row r="470" spans="2:7" ht="14.4" x14ac:dyDescent="0.3">
      <c r="B470" s="12">
        <v>467</v>
      </c>
      <c r="C470" s="13" t="s">
        <v>354</v>
      </c>
      <c r="D470" s="118">
        <v>38936</v>
      </c>
      <c r="E470" s="13" t="s">
        <v>347</v>
      </c>
      <c r="F470" s="40">
        <v>36</v>
      </c>
      <c r="G470" s="124">
        <v>109.67661001591094</v>
      </c>
    </row>
    <row r="471" spans="2:7" ht="14.4" x14ac:dyDescent="0.3">
      <c r="B471" s="12">
        <v>468</v>
      </c>
      <c r="C471" s="13" t="s">
        <v>358</v>
      </c>
      <c r="D471" s="118">
        <v>38529</v>
      </c>
      <c r="E471" s="13" t="s">
        <v>359</v>
      </c>
      <c r="F471" s="40">
        <v>22</v>
      </c>
      <c r="G471" s="124">
        <v>68.355074793823817</v>
      </c>
    </row>
    <row r="472" spans="2:7" ht="14.4" x14ac:dyDescent="0.3">
      <c r="B472" s="12">
        <v>469</v>
      </c>
      <c r="C472" s="13" t="s">
        <v>358</v>
      </c>
      <c r="D472" s="118">
        <v>38573</v>
      </c>
      <c r="E472" s="13" t="s">
        <v>347</v>
      </c>
      <c r="F472" s="40">
        <v>92</v>
      </c>
      <c r="G472" s="124">
        <v>277.66680522408262</v>
      </c>
    </row>
    <row r="473" spans="2:7" ht="14.4" x14ac:dyDescent="0.3">
      <c r="B473" s="12">
        <v>470</v>
      </c>
      <c r="C473" s="13" t="s">
        <v>346</v>
      </c>
      <c r="D473" s="118">
        <v>38265</v>
      </c>
      <c r="E473" s="13" t="s">
        <v>350</v>
      </c>
      <c r="F473" s="40">
        <v>29</v>
      </c>
      <c r="G473" s="124">
        <v>88.713589465763263</v>
      </c>
    </row>
    <row r="474" spans="2:7" ht="14.4" x14ac:dyDescent="0.3">
      <c r="B474" s="12">
        <v>471</v>
      </c>
      <c r="C474" s="13" t="s">
        <v>351</v>
      </c>
      <c r="D474" s="118">
        <v>39002</v>
      </c>
      <c r="E474" s="13" t="s">
        <v>347</v>
      </c>
      <c r="F474" s="40">
        <v>42</v>
      </c>
      <c r="G474" s="124">
        <v>128.17075092766001</v>
      </c>
    </row>
    <row r="475" spans="2:7" ht="14.4" x14ac:dyDescent="0.3">
      <c r="B475" s="12">
        <v>472</v>
      </c>
      <c r="C475" s="13" t="s">
        <v>356</v>
      </c>
      <c r="D475" s="118">
        <v>38100</v>
      </c>
      <c r="E475" s="13" t="s">
        <v>347</v>
      </c>
      <c r="F475" s="40">
        <v>25</v>
      </c>
      <c r="G475" s="124">
        <v>77.315706522508677</v>
      </c>
    </row>
    <row r="476" spans="2:7" ht="14.4" x14ac:dyDescent="0.3">
      <c r="B476" s="12">
        <v>473</v>
      </c>
      <c r="C476" s="13" t="s">
        <v>354</v>
      </c>
      <c r="D476" s="118">
        <v>38430</v>
      </c>
      <c r="E476" s="13" t="s">
        <v>350</v>
      </c>
      <c r="F476" s="40">
        <v>40</v>
      </c>
      <c r="G476" s="124">
        <v>122.53928167294391</v>
      </c>
    </row>
    <row r="477" spans="2:7" ht="14.4" x14ac:dyDescent="0.3">
      <c r="B477" s="12">
        <v>474</v>
      </c>
      <c r="C477" s="13" t="s">
        <v>358</v>
      </c>
      <c r="D477" s="118">
        <v>38111</v>
      </c>
      <c r="E477" s="13" t="s">
        <v>347</v>
      </c>
      <c r="F477" s="40">
        <v>3</v>
      </c>
      <c r="G477" s="124">
        <v>10.570883063872969</v>
      </c>
    </row>
    <row r="478" spans="2:7" ht="14.4" x14ac:dyDescent="0.3">
      <c r="B478" s="12">
        <v>475</v>
      </c>
      <c r="C478" s="13" t="s">
        <v>346</v>
      </c>
      <c r="D478" s="118">
        <v>38551</v>
      </c>
      <c r="E478" s="13" t="s">
        <v>350</v>
      </c>
      <c r="F478" s="40">
        <v>-1</v>
      </c>
      <c r="G478" s="124">
        <v>-0.82178994105370951</v>
      </c>
    </row>
    <row r="479" spans="2:7" ht="14.4" x14ac:dyDescent="0.3">
      <c r="B479" s="12">
        <v>476</v>
      </c>
      <c r="C479" s="13" t="s">
        <v>351</v>
      </c>
      <c r="D479" s="118">
        <v>38969</v>
      </c>
      <c r="E479" s="13" t="s">
        <v>350</v>
      </c>
      <c r="F479" s="40">
        <v>12</v>
      </c>
      <c r="G479" s="124">
        <v>37.686101056343105</v>
      </c>
    </row>
    <row r="480" spans="2:7" ht="14.4" x14ac:dyDescent="0.3">
      <c r="B480" s="12">
        <v>477</v>
      </c>
      <c r="C480" s="13" t="s">
        <v>358</v>
      </c>
      <c r="D480" s="118">
        <v>38155</v>
      </c>
      <c r="E480" s="13" t="s">
        <v>355</v>
      </c>
      <c r="F480" s="40">
        <v>0</v>
      </c>
      <c r="G480" s="124">
        <v>2.0013600167772623</v>
      </c>
    </row>
    <row r="481" spans="2:7" ht="14.4" x14ac:dyDescent="0.3">
      <c r="B481" s="12">
        <v>478</v>
      </c>
      <c r="C481" s="13" t="s">
        <v>349</v>
      </c>
      <c r="D481" s="118">
        <v>38760</v>
      </c>
      <c r="E481" s="13" t="s">
        <v>347</v>
      </c>
      <c r="F481" s="40">
        <v>35</v>
      </c>
      <c r="G481" s="124">
        <v>106.26347084870943</v>
      </c>
    </row>
    <row r="482" spans="2:7" ht="14.4" x14ac:dyDescent="0.3">
      <c r="B482" s="12">
        <v>479</v>
      </c>
      <c r="C482" s="13" t="s">
        <v>348</v>
      </c>
      <c r="D482" s="118">
        <v>38496</v>
      </c>
      <c r="E482" s="13" t="s">
        <v>350</v>
      </c>
      <c r="F482" s="40">
        <v>2</v>
      </c>
      <c r="G482" s="124">
        <v>7.6817477771075868</v>
      </c>
    </row>
    <row r="483" spans="2:7" ht="14.4" x14ac:dyDescent="0.3">
      <c r="B483" s="12">
        <v>480</v>
      </c>
      <c r="C483" s="13" t="s">
        <v>353</v>
      </c>
      <c r="D483" s="118">
        <v>38859</v>
      </c>
      <c r="E483" s="13" t="s">
        <v>352</v>
      </c>
      <c r="F483" s="40">
        <v>10</v>
      </c>
      <c r="G483" s="124">
        <v>31.785155418327982</v>
      </c>
    </row>
    <row r="484" spans="2:7" ht="14.4" x14ac:dyDescent="0.3">
      <c r="B484" s="12">
        <v>481</v>
      </c>
      <c r="C484" s="13" t="s">
        <v>357</v>
      </c>
      <c r="D484" s="118">
        <v>38639</v>
      </c>
      <c r="E484" s="13" t="s">
        <v>355</v>
      </c>
      <c r="F484" s="40">
        <v>6</v>
      </c>
      <c r="G484" s="124">
        <v>19.733545359470948</v>
      </c>
    </row>
    <row r="485" spans="2:7" ht="14.4" x14ac:dyDescent="0.3">
      <c r="B485" s="12">
        <v>482</v>
      </c>
      <c r="C485" s="13" t="s">
        <v>357</v>
      </c>
      <c r="D485" s="118">
        <v>38056</v>
      </c>
      <c r="E485" s="13" t="s">
        <v>347</v>
      </c>
      <c r="F485" s="40">
        <v>4</v>
      </c>
      <c r="G485" s="124">
        <v>14.10456917940213</v>
      </c>
    </row>
    <row r="486" spans="2:7" ht="14.4" x14ac:dyDescent="0.3">
      <c r="B486" s="12">
        <v>483</v>
      </c>
      <c r="C486" s="13" t="s">
        <v>358</v>
      </c>
      <c r="D486" s="118">
        <v>39002</v>
      </c>
      <c r="E486" s="13" t="s">
        <v>359</v>
      </c>
      <c r="F486" s="40">
        <v>91</v>
      </c>
      <c r="G486" s="124">
        <v>274.92032051274288</v>
      </c>
    </row>
    <row r="487" spans="2:7" ht="14.4" x14ac:dyDescent="0.3">
      <c r="B487" s="12">
        <v>484</v>
      </c>
      <c r="C487" s="13" t="s">
        <v>357</v>
      </c>
      <c r="D487" s="118">
        <v>38903</v>
      </c>
      <c r="E487" s="13" t="s">
        <v>347</v>
      </c>
      <c r="F487" s="40">
        <v>12</v>
      </c>
      <c r="G487" s="124">
        <v>37.877226411963186</v>
      </c>
    </row>
    <row r="488" spans="2:7" ht="14.4" x14ac:dyDescent="0.3">
      <c r="B488" s="12">
        <v>485</v>
      </c>
      <c r="C488" s="13" t="s">
        <v>353</v>
      </c>
      <c r="D488" s="118">
        <v>38298</v>
      </c>
      <c r="E488" s="13" t="s">
        <v>350</v>
      </c>
      <c r="F488" s="40">
        <v>21</v>
      </c>
      <c r="G488" s="124">
        <v>65.281423150866814</v>
      </c>
    </row>
    <row r="489" spans="2:7" ht="14.4" x14ac:dyDescent="0.3">
      <c r="B489" s="12">
        <v>486</v>
      </c>
      <c r="C489" s="13" t="s">
        <v>357</v>
      </c>
      <c r="D489" s="118">
        <v>38441</v>
      </c>
      <c r="E489" s="13" t="s">
        <v>359</v>
      </c>
      <c r="F489" s="40">
        <v>44</v>
      </c>
      <c r="G489" s="124">
        <v>134.31454889834902</v>
      </c>
    </row>
    <row r="490" spans="2:7" ht="14.4" x14ac:dyDescent="0.3">
      <c r="B490" s="12">
        <v>487</v>
      </c>
      <c r="C490" s="13" t="s">
        <v>346</v>
      </c>
      <c r="D490" s="118">
        <v>38375</v>
      </c>
      <c r="E490" s="13" t="s">
        <v>355</v>
      </c>
      <c r="F490" s="40">
        <v>75</v>
      </c>
      <c r="G490" s="124">
        <v>227.09867242909783</v>
      </c>
    </row>
    <row r="491" spans="2:7" ht="14.4" x14ac:dyDescent="0.3">
      <c r="B491" s="12">
        <v>488</v>
      </c>
      <c r="C491" s="13" t="s">
        <v>346</v>
      </c>
      <c r="D491" s="118">
        <v>38188</v>
      </c>
      <c r="E491" s="13" t="s">
        <v>355</v>
      </c>
      <c r="F491" s="40">
        <v>37</v>
      </c>
      <c r="G491" s="124">
        <v>112.99692232382439</v>
      </c>
    </row>
    <row r="492" spans="2:7" ht="14.4" x14ac:dyDescent="0.3">
      <c r="B492" s="12">
        <v>489</v>
      </c>
      <c r="C492" s="13" t="s">
        <v>353</v>
      </c>
      <c r="D492" s="118">
        <v>38925</v>
      </c>
      <c r="E492" s="13" t="s">
        <v>355</v>
      </c>
      <c r="F492" s="40">
        <v>58</v>
      </c>
      <c r="G492" s="124">
        <v>176.06598986452823</v>
      </c>
    </row>
    <row r="493" spans="2:7" ht="14.4" x14ac:dyDescent="0.3">
      <c r="B493" s="12">
        <v>490</v>
      </c>
      <c r="C493" s="13" t="s">
        <v>357</v>
      </c>
      <c r="D493" s="118">
        <v>38760</v>
      </c>
      <c r="E493" s="13" t="s">
        <v>355</v>
      </c>
      <c r="F493" s="40">
        <v>74</v>
      </c>
      <c r="G493" s="124">
        <v>223.60878513520231</v>
      </c>
    </row>
    <row r="494" spans="2:7" ht="14.4" x14ac:dyDescent="0.3">
      <c r="B494" s="12">
        <v>491</v>
      </c>
      <c r="C494" s="13" t="s">
        <v>349</v>
      </c>
      <c r="D494" s="118">
        <v>38144</v>
      </c>
      <c r="E494" s="13" t="s">
        <v>350</v>
      </c>
      <c r="F494" s="40">
        <v>64</v>
      </c>
      <c r="G494" s="124">
        <v>193.54947188165715</v>
      </c>
    </row>
    <row r="495" spans="2:7" ht="14.4" x14ac:dyDescent="0.3">
      <c r="B495" s="12">
        <v>492</v>
      </c>
      <c r="C495" s="13" t="s">
        <v>346</v>
      </c>
      <c r="D495" s="118">
        <v>38683</v>
      </c>
      <c r="E495" s="13" t="s">
        <v>352</v>
      </c>
      <c r="F495" s="40">
        <v>53</v>
      </c>
      <c r="G495" s="124">
        <v>160.46113209921771</v>
      </c>
    </row>
    <row r="496" spans="2:7" ht="14.4" x14ac:dyDescent="0.3">
      <c r="B496" s="12">
        <v>493</v>
      </c>
      <c r="C496" s="13" t="s">
        <v>351</v>
      </c>
      <c r="D496" s="118">
        <v>38100</v>
      </c>
      <c r="E496" s="13" t="s">
        <v>355</v>
      </c>
      <c r="F496" s="40">
        <v>-1</v>
      </c>
      <c r="G496" s="124">
        <v>-0.45003305566648821</v>
      </c>
    </row>
    <row r="497" spans="2:7" ht="14.4" x14ac:dyDescent="0.3">
      <c r="B497" s="12">
        <v>494</v>
      </c>
      <c r="C497" s="13" t="s">
        <v>351</v>
      </c>
      <c r="D497" s="118">
        <v>38782</v>
      </c>
      <c r="E497" s="13" t="s">
        <v>359</v>
      </c>
      <c r="F497" s="40">
        <v>21</v>
      </c>
      <c r="G497" s="124">
        <v>65.06546054796479</v>
      </c>
    </row>
    <row r="498" spans="2:7" ht="14.4" x14ac:dyDescent="0.3">
      <c r="B498" s="12">
        <v>495</v>
      </c>
      <c r="C498" s="13" t="s">
        <v>357</v>
      </c>
      <c r="D498" s="118">
        <v>38771</v>
      </c>
      <c r="E498" s="13" t="s">
        <v>359</v>
      </c>
      <c r="F498" s="40">
        <v>90</v>
      </c>
      <c r="G498" s="124">
        <v>271.33770442615577</v>
      </c>
    </row>
    <row r="499" spans="2:7" ht="14.4" x14ac:dyDescent="0.3">
      <c r="B499" s="12">
        <v>496</v>
      </c>
      <c r="C499" s="13" t="s">
        <v>357</v>
      </c>
      <c r="D499" s="118">
        <v>38650</v>
      </c>
      <c r="E499" s="13" t="s">
        <v>352</v>
      </c>
      <c r="F499" s="40">
        <v>61</v>
      </c>
      <c r="G499" s="124">
        <v>184.82822454861244</v>
      </c>
    </row>
    <row r="500" spans="2:7" ht="14.4" x14ac:dyDescent="0.3">
      <c r="B500" s="12">
        <v>497</v>
      </c>
      <c r="C500" s="13" t="s">
        <v>346</v>
      </c>
      <c r="D500" s="118">
        <v>38485</v>
      </c>
      <c r="E500" s="13" t="s">
        <v>359</v>
      </c>
      <c r="F500" s="40">
        <v>64</v>
      </c>
      <c r="G500" s="124">
        <v>193.98125439867269</v>
      </c>
    </row>
    <row r="501" spans="2:7" ht="14.4" x14ac:dyDescent="0.3">
      <c r="B501" s="12">
        <v>498</v>
      </c>
      <c r="C501" s="13" t="s">
        <v>353</v>
      </c>
      <c r="D501" s="118">
        <v>38782</v>
      </c>
      <c r="E501" s="13" t="s">
        <v>355</v>
      </c>
      <c r="F501" s="40">
        <v>79</v>
      </c>
      <c r="G501" s="124">
        <v>238.60895261406517</v>
      </c>
    </row>
    <row r="502" spans="2:7" ht="14.4" x14ac:dyDescent="0.3">
      <c r="B502" s="12">
        <v>499</v>
      </c>
      <c r="C502" s="13" t="s">
        <v>353</v>
      </c>
      <c r="D502" s="118">
        <v>38848</v>
      </c>
      <c r="E502" s="13" t="s">
        <v>350</v>
      </c>
      <c r="F502" s="40">
        <v>11</v>
      </c>
      <c r="G502" s="124">
        <v>34.580350260479243</v>
      </c>
    </row>
    <row r="503" spans="2:7" ht="14.4" x14ac:dyDescent="0.3">
      <c r="B503" s="12">
        <v>500</v>
      </c>
      <c r="C503" s="13" t="s">
        <v>354</v>
      </c>
      <c r="D503" s="118">
        <v>38881</v>
      </c>
      <c r="E503" s="13" t="s">
        <v>359</v>
      </c>
      <c r="F503" s="40">
        <v>17</v>
      </c>
      <c r="G503" s="124">
        <v>52.992178326548526</v>
      </c>
    </row>
    <row r="504" spans="2:7" ht="14.4" x14ac:dyDescent="0.3">
      <c r="B504" s="12">
        <v>501</v>
      </c>
      <c r="C504" s="13" t="s">
        <v>354</v>
      </c>
      <c r="D504" s="118">
        <v>39002</v>
      </c>
      <c r="E504" s="13" t="s">
        <v>347</v>
      </c>
      <c r="F504" s="40">
        <v>-10</v>
      </c>
      <c r="G504" s="124">
        <v>-28.507437864458012</v>
      </c>
    </row>
    <row r="505" spans="2:7" ht="14.4" x14ac:dyDescent="0.3">
      <c r="B505" s="12">
        <v>502</v>
      </c>
      <c r="C505" s="13" t="s">
        <v>356</v>
      </c>
      <c r="D505" s="118">
        <v>38111</v>
      </c>
      <c r="E505" s="13" t="s">
        <v>359</v>
      </c>
      <c r="F505" s="40">
        <v>61</v>
      </c>
      <c r="G505" s="124">
        <v>185.38151200169028</v>
      </c>
    </row>
    <row r="506" spans="2:7" ht="14.4" x14ac:dyDescent="0.3">
      <c r="B506" s="12">
        <v>503</v>
      </c>
      <c r="C506" s="13" t="s">
        <v>351</v>
      </c>
      <c r="D506" s="118">
        <v>38540</v>
      </c>
      <c r="E506" s="13" t="s">
        <v>355</v>
      </c>
      <c r="F506" s="40">
        <v>81</v>
      </c>
      <c r="G506" s="124">
        <v>245.19138414086007</v>
      </c>
    </row>
    <row r="507" spans="2:7" ht="14.4" x14ac:dyDescent="0.3">
      <c r="B507" s="12">
        <v>504</v>
      </c>
      <c r="C507" s="13" t="s">
        <v>354</v>
      </c>
      <c r="D507" s="118">
        <v>38342</v>
      </c>
      <c r="E507" s="13" t="s">
        <v>359</v>
      </c>
      <c r="F507" s="40">
        <v>86</v>
      </c>
      <c r="G507" s="124">
        <v>259.65061904974743</v>
      </c>
    </row>
    <row r="508" spans="2:7" ht="14.4" x14ac:dyDescent="0.3">
      <c r="B508" s="12">
        <v>505</v>
      </c>
      <c r="C508" s="13" t="s">
        <v>356</v>
      </c>
      <c r="D508" s="118">
        <v>38166</v>
      </c>
      <c r="E508" s="13" t="s">
        <v>355</v>
      </c>
      <c r="F508" s="40">
        <v>-6</v>
      </c>
      <c r="G508" s="124">
        <v>-16.598209454734359</v>
      </c>
    </row>
    <row r="509" spans="2:7" ht="14.4" x14ac:dyDescent="0.3">
      <c r="B509" s="12">
        <v>506</v>
      </c>
      <c r="C509" s="13" t="s">
        <v>357</v>
      </c>
      <c r="D509" s="118">
        <v>38617</v>
      </c>
      <c r="E509" s="13" t="s">
        <v>352</v>
      </c>
      <c r="F509" s="40">
        <v>75</v>
      </c>
      <c r="G509" s="124">
        <v>226.29108110625336</v>
      </c>
    </row>
    <row r="510" spans="2:7" ht="14.4" x14ac:dyDescent="0.3">
      <c r="B510" s="12">
        <v>507</v>
      </c>
      <c r="C510" s="13" t="s">
        <v>353</v>
      </c>
      <c r="D510" s="118">
        <v>38551</v>
      </c>
      <c r="E510" s="13" t="s">
        <v>359</v>
      </c>
      <c r="F510" s="40">
        <v>87</v>
      </c>
      <c r="G510" s="124">
        <v>262.49660177211871</v>
      </c>
    </row>
    <row r="511" spans="2:7" ht="14.4" x14ac:dyDescent="0.3">
      <c r="B511" s="12">
        <v>508</v>
      </c>
      <c r="C511" s="13" t="s">
        <v>358</v>
      </c>
      <c r="D511" s="118">
        <v>38914</v>
      </c>
      <c r="E511" s="13" t="s">
        <v>350</v>
      </c>
      <c r="F511" s="40">
        <v>15</v>
      </c>
      <c r="G511" s="124">
        <v>47.143262888260409</v>
      </c>
    </row>
    <row r="512" spans="2:7" ht="14.4" x14ac:dyDescent="0.3">
      <c r="B512" s="12">
        <v>509</v>
      </c>
      <c r="C512" s="13" t="s">
        <v>357</v>
      </c>
      <c r="D512" s="118">
        <v>38430</v>
      </c>
      <c r="E512" s="13" t="s">
        <v>352</v>
      </c>
      <c r="F512" s="40">
        <v>6</v>
      </c>
      <c r="G512" s="124">
        <v>20.042838163999704</v>
      </c>
    </row>
    <row r="513" spans="2:7" ht="14.4" x14ac:dyDescent="0.3">
      <c r="B513" s="12">
        <v>510</v>
      </c>
      <c r="C513" s="13" t="s">
        <v>353</v>
      </c>
      <c r="D513" s="118">
        <v>38045</v>
      </c>
      <c r="E513" s="13" t="s">
        <v>355</v>
      </c>
      <c r="F513" s="40">
        <v>4</v>
      </c>
      <c r="G513" s="124">
        <v>14.012285541104387</v>
      </c>
    </row>
    <row r="514" spans="2:7" ht="14.4" x14ac:dyDescent="0.3">
      <c r="B514" s="12">
        <v>511</v>
      </c>
      <c r="C514" s="13" t="s">
        <v>357</v>
      </c>
      <c r="D514" s="118">
        <v>38815</v>
      </c>
      <c r="E514" s="13" t="s">
        <v>355</v>
      </c>
      <c r="F514" s="40">
        <v>56</v>
      </c>
      <c r="G514" s="124">
        <v>169.24877716888537</v>
      </c>
    </row>
    <row r="515" spans="2:7" ht="14.4" x14ac:dyDescent="0.3">
      <c r="B515" s="12">
        <v>512</v>
      </c>
      <c r="C515" s="13" t="s">
        <v>346</v>
      </c>
      <c r="D515" s="118">
        <v>38111</v>
      </c>
      <c r="E515" s="13" t="s">
        <v>350</v>
      </c>
      <c r="F515" s="40">
        <v>76</v>
      </c>
      <c r="G515" s="124">
        <v>230.1804612249874</v>
      </c>
    </row>
    <row r="516" spans="2:7" ht="14.4" x14ac:dyDescent="0.3">
      <c r="B516" s="12">
        <v>513</v>
      </c>
      <c r="C516" s="13" t="s">
        <v>349</v>
      </c>
      <c r="D516" s="118">
        <v>38540</v>
      </c>
      <c r="E516" s="13" t="s">
        <v>352</v>
      </c>
      <c r="F516" s="40">
        <v>27</v>
      </c>
      <c r="G516" s="124">
        <v>82.599143929902795</v>
      </c>
    </row>
    <row r="517" spans="2:7" ht="14.4" x14ac:dyDescent="0.3">
      <c r="B517" s="12">
        <v>514</v>
      </c>
      <c r="C517" s="13" t="s">
        <v>346</v>
      </c>
      <c r="D517" s="118">
        <v>38705</v>
      </c>
      <c r="E517" s="13" t="s">
        <v>350</v>
      </c>
      <c r="F517" s="40">
        <v>58</v>
      </c>
      <c r="G517" s="124">
        <v>175.77181619024202</v>
      </c>
    </row>
    <row r="518" spans="2:7" ht="14.4" x14ac:dyDescent="0.3">
      <c r="B518" s="12">
        <v>515</v>
      </c>
      <c r="C518" s="13" t="s">
        <v>357</v>
      </c>
      <c r="D518" s="118">
        <v>38034</v>
      </c>
      <c r="E518" s="13" t="s">
        <v>352</v>
      </c>
      <c r="F518" s="40">
        <v>67</v>
      </c>
      <c r="G518" s="124">
        <v>202.62226122372601</v>
      </c>
    </row>
    <row r="519" spans="2:7" ht="14.4" x14ac:dyDescent="0.3">
      <c r="B519" s="12">
        <v>516</v>
      </c>
      <c r="C519" s="13" t="s">
        <v>354</v>
      </c>
      <c r="D519" s="118">
        <v>38606</v>
      </c>
      <c r="E519" s="13" t="s">
        <v>347</v>
      </c>
      <c r="F519" s="40">
        <v>79</v>
      </c>
      <c r="G519" s="124">
        <v>238.78594564649822</v>
      </c>
    </row>
    <row r="520" spans="2:7" ht="14.4" x14ac:dyDescent="0.3">
      <c r="B520" s="12">
        <v>517</v>
      </c>
      <c r="C520" s="13" t="s">
        <v>356</v>
      </c>
      <c r="D520" s="118">
        <v>38243</v>
      </c>
      <c r="E520" s="13" t="s">
        <v>359</v>
      </c>
      <c r="F520" s="40">
        <v>38</v>
      </c>
      <c r="G520" s="124">
        <v>116.68598743448534</v>
      </c>
    </row>
    <row r="521" spans="2:7" ht="14.4" x14ac:dyDescent="0.3">
      <c r="B521" s="12">
        <v>518</v>
      </c>
      <c r="C521" s="13" t="s">
        <v>346</v>
      </c>
      <c r="D521" s="118">
        <v>38078</v>
      </c>
      <c r="E521" s="13" t="s">
        <v>359</v>
      </c>
      <c r="F521" s="40">
        <v>4</v>
      </c>
      <c r="G521" s="124">
        <v>13.641635237019504</v>
      </c>
    </row>
    <row r="522" spans="2:7" ht="14.4" x14ac:dyDescent="0.3">
      <c r="B522" s="12">
        <v>519</v>
      </c>
      <c r="C522" s="13" t="s">
        <v>353</v>
      </c>
      <c r="D522" s="118">
        <v>38793</v>
      </c>
      <c r="E522" s="13" t="s">
        <v>355</v>
      </c>
      <c r="F522" s="40">
        <v>45</v>
      </c>
      <c r="G522" s="124">
        <v>137.06873634212499</v>
      </c>
    </row>
    <row r="523" spans="2:7" ht="14.4" x14ac:dyDescent="0.3">
      <c r="B523" s="12">
        <v>520</v>
      </c>
      <c r="C523" s="13" t="s">
        <v>346</v>
      </c>
      <c r="D523" s="118">
        <v>38122</v>
      </c>
      <c r="E523" s="13" t="s">
        <v>350</v>
      </c>
      <c r="F523" s="40">
        <v>10</v>
      </c>
      <c r="G523" s="124">
        <v>32.194899991771997</v>
      </c>
    </row>
    <row r="524" spans="2:7" ht="14.4" x14ac:dyDescent="0.3">
      <c r="B524" s="12">
        <v>521</v>
      </c>
      <c r="C524" s="13" t="s">
        <v>349</v>
      </c>
      <c r="D524" s="118">
        <v>38661</v>
      </c>
      <c r="E524" s="13" t="s">
        <v>350</v>
      </c>
      <c r="F524" s="40">
        <v>86</v>
      </c>
      <c r="G524" s="124">
        <v>260.39717870163332</v>
      </c>
    </row>
    <row r="525" spans="2:7" ht="14.4" x14ac:dyDescent="0.3">
      <c r="B525" s="12">
        <v>522</v>
      </c>
      <c r="C525" s="13" t="s">
        <v>358</v>
      </c>
      <c r="D525" s="118">
        <v>38848</v>
      </c>
      <c r="E525" s="13" t="s">
        <v>350</v>
      </c>
      <c r="F525" s="40">
        <v>75</v>
      </c>
      <c r="G525" s="124">
        <v>226.71443824204945</v>
      </c>
    </row>
    <row r="526" spans="2:7" ht="14.4" x14ac:dyDescent="0.3">
      <c r="B526" s="12">
        <v>523</v>
      </c>
      <c r="C526" s="13" t="s">
        <v>348</v>
      </c>
      <c r="D526" s="118">
        <v>38430</v>
      </c>
      <c r="E526" s="13" t="s">
        <v>355</v>
      </c>
      <c r="F526" s="40">
        <v>77</v>
      </c>
      <c r="G526" s="124">
        <v>232.49630521155086</v>
      </c>
    </row>
    <row r="527" spans="2:7" ht="14.4" x14ac:dyDescent="0.3">
      <c r="B527" s="12">
        <v>524</v>
      </c>
      <c r="C527" s="13" t="s">
        <v>348</v>
      </c>
      <c r="D527" s="118">
        <v>38067</v>
      </c>
      <c r="E527" s="13" t="s">
        <v>355</v>
      </c>
      <c r="F527" s="40">
        <v>10</v>
      </c>
      <c r="G527" s="124">
        <v>31.818132134554009</v>
      </c>
    </row>
    <row r="528" spans="2:7" ht="14.4" x14ac:dyDescent="0.3">
      <c r="B528" s="12">
        <v>525</v>
      </c>
      <c r="C528" s="13" t="s">
        <v>356</v>
      </c>
      <c r="D528" s="118">
        <v>38265</v>
      </c>
      <c r="E528" s="13" t="s">
        <v>350</v>
      </c>
      <c r="F528" s="40">
        <v>62</v>
      </c>
      <c r="G528" s="124">
        <v>188.38088235582651</v>
      </c>
    </row>
    <row r="529" spans="2:7" ht="14.4" x14ac:dyDescent="0.3">
      <c r="B529" s="12">
        <v>526</v>
      </c>
      <c r="C529" s="13" t="s">
        <v>346</v>
      </c>
      <c r="D529" s="118">
        <v>38012</v>
      </c>
      <c r="E529" s="13" t="s">
        <v>347</v>
      </c>
      <c r="F529" s="40">
        <v>73</v>
      </c>
      <c r="G529" s="124">
        <v>221.29214849175239</v>
      </c>
    </row>
    <row r="530" spans="2:7" ht="14.4" x14ac:dyDescent="0.3">
      <c r="B530" s="12">
        <v>527</v>
      </c>
      <c r="C530" s="13" t="s">
        <v>357</v>
      </c>
      <c r="D530" s="118">
        <v>38001</v>
      </c>
      <c r="E530" s="13" t="s">
        <v>350</v>
      </c>
      <c r="F530" s="40">
        <v>62</v>
      </c>
      <c r="G530" s="124">
        <v>187.23352558776915</v>
      </c>
    </row>
    <row r="531" spans="2:7" ht="14.4" x14ac:dyDescent="0.3">
      <c r="B531" s="12">
        <v>528</v>
      </c>
      <c r="C531" s="13" t="s">
        <v>353</v>
      </c>
      <c r="D531" s="118">
        <v>38892</v>
      </c>
      <c r="E531" s="13" t="s">
        <v>359</v>
      </c>
      <c r="F531" s="40">
        <v>11</v>
      </c>
      <c r="G531" s="124">
        <v>35.723241285873279</v>
      </c>
    </row>
    <row r="532" spans="2:7" ht="14.4" x14ac:dyDescent="0.3">
      <c r="B532" s="12">
        <v>529</v>
      </c>
      <c r="C532" s="13" t="s">
        <v>349</v>
      </c>
      <c r="D532" s="118">
        <v>38705</v>
      </c>
      <c r="E532" s="13" t="s">
        <v>359</v>
      </c>
      <c r="F532" s="40">
        <v>28</v>
      </c>
      <c r="G532" s="124">
        <v>86.078223340302799</v>
      </c>
    </row>
    <row r="533" spans="2:7" ht="14.4" x14ac:dyDescent="0.3">
      <c r="B533" s="12">
        <v>530</v>
      </c>
      <c r="C533" s="13" t="s">
        <v>349</v>
      </c>
      <c r="D533" s="118">
        <v>38221</v>
      </c>
      <c r="E533" s="13" t="s">
        <v>359</v>
      </c>
      <c r="F533" s="40">
        <v>57</v>
      </c>
      <c r="G533" s="124">
        <v>172.3620870689609</v>
      </c>
    </row>
    <row r="534" spans="2:7" ht="14.4" x14ac:dyDescent="0.3">
      <c r="B534" s="12">
        <v>531</v>
      </c>
      <c r="C534" s="13" t="s">
        <v>358</v>
      </c>
      <c r="D534" s="118">
        <v>38331</v>
      </c>
      <c r="E534" s="13" t="s">
        <v>355</v>
      </c>
      <c r="F534" s="40">
        <v>34</v>
      </c>
      <c r="G534" s="124">
        <v>103.4937406460938</v>
      </c>
    </row>
    <row r="535" spans="2:7" ht="14.4" x14ac:dyDescent="0.3">
      <c r="B535" s="12">
        <v>532</v>
      </c>
      <c r="C535" s="13" t="s">
        <v>357</v>
      </c>
      <c r="D535" s="118">
        <v>38639</v>
      </c>
      <c r="E535" s="13" t="s">
        <v>355</v>
      </c>
      <c r="F535" s="40">
        <v>89</v>
      </c>
      <c r="G535" s="124">
        <v>267.86415015075153</v>
      </c>
    </row>
    <row r="536" spans="2:7" ht="14.4" x14ac:dyDescent="0.3">
      <c r="B536" s="12">
        <v>533</v>
      </c>
      <c r="C536" s="13" t="s">
        <v>349</v>
      </c>
      <c r="D536" s="118">
        <v>38254</v>
      </c>
      <c r="E536" s="13" t="s">
        <v>347</v>
      </c>
      <c r="F536" s="40">
        <v>32</v>
      </c>
      <c r="G536" s="124">
        <v>97.889348643674225</v>
      </c>
    </row>
    <row r="537" spans="2:7" ht="14.4" x14ac:dyDescent="0.3">
      <c r="B537" s="12">
        <v>534</v>
      </c>
      <c r="C537" s="13" t="s">
        <v>353</v>
      </c>
      <c r="D537" s="118">
        <v>39046</v>
      </c>
      <c r="E537" s="13" t="s">
        <v>355</v>
      </c>
      <c r="F537" s="40">
        <v>38</v>
      </c>
      <c r="G537" s="124">
        <v>116.04458768996518</v>
      </c>
    </row>
    <row r="538" spans="2:7" ht="14.4" x14ac:dyDescent="0.3">
      <c r="B538" s="12">
        <v>535</v>
      </c>
      <c r="C538" s="13" t="s">
        <v>356</v>
      </c>
      <c r="D538" s="118">
        <v>38584</v>
      </c>
      <c r="E538" s="13" t="s">
        <v>347</v>
      </c>
      <c r="F538" s="40">
        <v>82</v>
      </c>
      <c r="G538" s="124">
        <v>248.04707692390426</v>
      </c>
    </row>
    <row r="539" spans="2:7" ht="14.4" x14ac:dyDescent="0.3">
      <c r="B539" s="12">
        <v>536</v>
      </c>
      <c r="C539" s="13" t="s">
        <v>357</v>
      </c>
      <c r="D539" s="118">
        <v>38133</v>
      </c>
      <c r="E539" s="13" t="s">
        <v>350</v>
      </c>
      <c r="F539" s="40">
        <v>29</v>
      </c>
      <c r="G539" s="124">
        <v>89.294687359204545</v>
      </c>
    </row>
    <row r="540" spans="2:7" ht="14.4" x14ac:dyDescent="0.3">
      <c r="B540" s="12">
        <v>537</v>
      </c>
      <c r="C540" s="13" t="s">
        <v>348</v>
      </c>
      <c r="D540" s="118">
        <v>38991</v>
      </c>
      <c r="E540" s="13" t="s">
        <v>352</v>
      </c>
      <c r="F540" s="40">
        <v>17</v>
      </c>
      <c r="G540" s="124">
        <v>52.246197330854876</v>
      </c>
    </row>
    <row r="541" spans="2:7" ht="14.4" x14ac:dyDescent="0.3">
      <c r="B541" s="12">
        <v>538</v>
      </c>
      <c r="C541" s="13" t="s">
        <v>349</v>
      </c>
      <c r="D541" s="118">
        <v>38210</v>
      </c>
      <c r="E541" s="13" t="s">
        <v>355</v>
      </c>
      <c r="F541" s="40">
        <v>50</v>
      </c>
      <c r="G541" s="124">
        <v>151.86525901218997</v>
      </c>
    </row>
    <row r="542" spans="2:7" ht="14.4" x14ac:dyDescent="0.3">
      <c r="B542" s="12">
        <v>539</v>
      </c>
      <c r="C542" s="13" t="s">
        <v>354</v>
      </c>
      <c r="D542" s="118">
        <v>38078</v>
      </c>
      <c r="E542" s="13" t="s">
        <v>352</v>
      </c>
      <c r="F542" s="40">
        <v>7</v>
      </c>
      <c r="G542" s="124">
        <v>22.95994805531884</v>
      </c>
    </row>
    <row r="543" spans="2:7" ht="14.4" x14ac:dyDescent="0.3">
      <c r="B543" s="12">
        <v>540</v>
      </c>
      <c r="C543" s="13" t="s">
        <v>351</v>
      </c>
      <c r="D543" s="118">
        <v>38430</v>
      </c>
      <c r="E543" s="13" t="s">
        <v>347</v>
      </c>
      <c r="F543" s="40">
        <v>50</v>
      </c>
      <c r="G543" s="124">
        <v>151.36182402448466</v>
      </c>
    </row>
    <row r="544" spans="2:7" ht="14.4" x14ac:dyDescent="0.3">
      <c r="B544" s="12">
        <v>541</v>
      </c>
      <c r="C544" s="13" t="s">
        <v>356</v>
      </c>
      <c r="D544" s="118">
        <v>38408</v>
      </c>
      <c r="E544" s="13" t="s">
        <v>352</v>
      </c>
      <c r="F544" s="40">
        <v>20</v>
      </c>
      <c r="G544" s="124">
        <v>61.878678847796238</v>
      </c>
    </row>
    <row r="545" spans="2:7" ht="14.4" x14ac:dyDescent="0.3">
      <c r="B545" s="12">
        <v>542</v>
      </c>
      <c r="C545" s="13" t="s">
        <v>357</v>
      </c>
      <c r="D545" s="118">
        <v>38408</v>
      </c>
      <c r="E545" s="13" t="s">
        <v>350</v>
      </c>
      <c r="F545" s="40">
        <v>37</v>
      </c>
      <c r="G545" s="124">
        <v>112.83363370259229</v>
      </c>
    </row>
    <row r="546" spans="2:7" ht="14.4" x14ac:dyDescent="0.3">
      <c r="B546" s="12">
        <v>543</v>
      </c>
      <c r="C546" s="13" t="s">
        <v>353</v>
      </c>
      <c r="D546" s="118">
        <v>38232</v>
      </c>
      <c r="E546" s="13" t="s">
        <v>359</v>
      </c>
      <c r="F546" s="40">
        <v>58</v>
      </c>
      <c r="G546" s="124">
        <v>176.6097113560426</v>
      </c>
    </row>
    <row r="547" spans="2:7" ht="14.4" x14ac:dyDescent="0.3">
      <c r="B547" s="12">
        <v>544</v>
      </c>
      <c r="C547" s="13" t="s">
        <v>354</v>
      </c>
      <c r="D547" s="118">
        <v>38738</v>
      </c>
      <c r="E547" s="13" t="s">
        <v>350</v>
      </c>
      <c r="F547" s="40">
        <v>25</v>
      </c>
      <c r="G547" s="124">
        <v>76.920283125674487</v>
      </c>
    </row>
    <row r="548" spans="2:7" ht="14.4" x14ac:dyDescent="0.3">
      <c r="B548" s="12">
        <v>545</v>
      </c>
      <c r="C548" s="13" t="s">
        <v>349</v>
      </c>
      <c r="D548" s="118">
        <v>38078</v>
      </c>
      <c r="E548" s="13" t="s">
        <v>355</v>
      </c>
      <c r="F548" s="40">
        <v>34</v>
      </c>
      <c r="G548" s="124">
        <v>103.18208157525912</v>
      </c>
    </row>
    <row r="549" spans="2:7" ht="14.4" x14ac:dyDescent="0.3">
      <c r="B549" s="12">
        <v>546</v>
      </c>
      <c r="C549" s="13" t="s">
        <v>346</v>
      </c>
      <c r="D549" s="118">
        <v>39013</v>
      </c>
      <c r="E549" s="13" t="s">
        <v>350</v>
      </c>
      <c r="F549" s="40">
        <v>3</v>
      </c>
      <c r="G549" s="124">
        <v>11.582072936390588</v>
      </c>
    </row>
    <row r="550" spans="2:7" ht="14.4" x14ac:dyDescent="0.3">
      <c r="B550" s="12">
        <v>547</v>
      </c>
      <c r="C550" s="13" t="s">
        <v>346</v>
      </c>
      <c r="D550" s="118">
        <v>38991</v>
      </c>
      <c r="E550" s="13" t="s">
        <v>352</v>
      </c>
      <c r="F550" s="40">
        <v>63</v>
      </c>
      <c r="G550" s="124">
        <v>190.58521809047551</v>
      </c>
    </row>
    <row r="551" spans="2:7" ht="14.4" x14ac:dyDescent="0.3">
      <c r="B551" s="12">
        <v>548</v>
      </c>
      <c r="C551" s="13" t="s">
        <v>346</v>
      </c>
      <c r="D551" s="118">
        <v>38727</v>
      </c>
      <c r="E551" s="13" t="s">
        <v>355</v>
      </c>
      <c r="F551" s="40">
        <v>44</v>
      </c>
      <c r="G551" s="124">
        <v>133.61508244900483</v>
      </c>
    </row>
    <row r="552" spans="2:7" ht="14.4" x14ac:dyDescent="0.3">
      <c r="B552" s="12">
        <v>549</v>
      </c>
      <c r="C552" s="13" t="s">
        <v>358</v>
      </c>
      <c r="D552" s="118">
        <v>38089</v>
      </c>
      <c r="E552" s="13" t="s">
        <v>355</v>
      </c>
      <c r="F552" s="40">
        <v>87</v>
      </c>
      <c r="G552" s="124">
        <v>263.16283259571526</v>
      </c>
    </row>
    <row r="553" spans="2:7" ht="14.4" x14ac:dyDescent="0.3">
      <c r="B553" s="12">
        <v>550</v>
      </c>
      <c r="C553" s="13" t="s">
        <v>357</v>
      </c>
      <c r="D553" s="118">
        <v>38408</v>
      </c>
      <c r="E553" s="13" t="s">
        <v>352</v>
      </c>
      <c r="F553" s="40">
        <v>4</v>
      </c>
      <c r="G553" s="124">
        <v>14.191095035521025</v>
      </c>
    </row>
    <row r="554" spans="2:7" ht="14.4" x14ac:dyDescent="0.3">
      <c r="B554" s="12">
        <v>551</v>
      </c>
      <c r="C554" s="13" t="s">
        <v>351</v>
      </c>
      <c r="D554" s="118">
        <v>38826</v>
      </c>
      <c r="E554" s="13" t="s">
        <v>350</v>
      </c>
      <c r="F554" s="40">
        <v>93</v>
      </c>
      <c r="G554" s="124">
        <v>281.17072628162578</v>
      </c>
    </row>
    <row r="555" spans="2:7" ht="14.4" x14ac:dyDescent="0.3">
      <c r="B555" s="12">
        <v>552</v>
      </c>
      <c r="C555" s="13" t="s">
        <v>356</v>
      </c>
      <c r="D555" s="118">
        <v>38320</v>
      </c>
      <c r="E555" s="13" t="s">
        <v>352</v>
      </c>
      <c r="F555" s="40">
        <v>10</v>
      </c>
      <c r="G555" s="124">
        <v>32.065090501540446</v>
      </c>
    </row>
    <row r="556" spans="2:7" ht="14.4" x14ac:dyDescent="0.3">
      <c r="B556" s="12">
        <v>553</v>
      </c>
      <c r="C556" s="13" t="s">
        <v>353</v>
      </c>
      <c r="D556" s="118">
        <v>39068</v>
      </c>
      <c r="E556" s="13" t="s">
        <v>359</v>
      </c>
      <c r="F556" s="40">
        <v>19</v>
      </c>
      <c r="G556" s="124">
        <v>58.972126169367577</v>
      </c>
    </row>
    <row r="557" spans="2:7" ht="14.4" x14ac:dyDescent="0.3">
      <c r="B557" s="12">
        <v>554</v>
      </c>
      <c r="C557" s="13" t="s">
        <v>349</v>
      </c>
      <c r="D557" s="118">
        <v>38551</v>
      </c>
      <c r="E557" s="13" t="s">
        <v>355</v>
      </c>
      <c r="F557" s="40">
        <v>30</v>
      </c>
      <c r="G557" s="124">
        <v>92.527630840276103</v>
      </c>
    </row>
    <row r="558" spans="2:7" ht="14.4" x14ac:dyDescent="0.3">
      <c r="B558" s="12">
        <v>555</v>
      </c>
      <c r="C558" s="13" t="s">
        <v>351</v>
      </c>
      <c r="D558" s="118">
        <v>39035</v>
      </c>
      <c r="E558" s="13" t="s">
        <v>359</v>
      </c>
      <c r="F558" s="40">
        <v>-1</v>
      </c>
      <c r="G558" s="124">
        <v>-1.2782372664639507</v>
      </c>
    </row>
    <row r="559" spans="2:7" ht="14.4" x14ac:dyDescent="0.3">
      <c r="B559" s="12">
        <v>556</v>
      </c>
      <c r="C559" s="13" t="s">
        <v>357</v>
      </c>
      <c r="D559" s="118">
        <v>38837</v>
      </c>
      <c r="E559" s="13" t="s">
        <v>355</v>
      </c>
      <c r="F559" s="40">
        <v>46</v>
      </c>
      <c r="G559" s="124">
        <v>139.41162650743053</v>
      </c>
    </row>
    <row r="560" spans="2:7" ht="14.4" x14ac:dyDescent="0.3">
      <c r="B560" s="12">
        <v>557</v>
      </c>
      <c r="C560" s="13" t="s">
        <v>356</v>
      </c>
      <c r="D560" s="118">
        <v>38232</v>
      </c>
      <c r="E560" s="13" t="s">
        <v>350</v>
      </c>
      <c r="F560" s="40">
        <v>44</v>
      </c>
      <c r="G560" s="124">
        <v>133.50877739627518</v>
      </c>
    </row>
    <row r="561" spans="2:7" ht="14.4" x14ac:dyDescent="0.3">
      <c r="B561" s="12">
        <v>558</v>
      </c>
      <c r="C561" s="13" t="s">
        <v>346</v>
      </c>
      <c r="D561" s="118">
        <v>38287</v>
      </c>
      <c r="E561" s="13" t="s">
        <v>355</v>
      </c>
      <c r="F561" s="40">
        <v>47</v>
      </c>
      <c r="G561" s="124">
        <v>143.21221530085697</v>
      </c>
    </row>
    <row r="562" spans="2:7" ht="14.4" x14ac:dyDescent="0.3">
      <c r="B562" s="12">
        <v>559</v>
      </c>
      <c r="C562" s="13" t="s">
        <v>357</v>
      </c>
      <c r="D562" s="118">
        <v>38969</v>
      </c>
      <c r="E562" s="13" t="s">
        <v>355</v>
      </c>
      <c r="F562" s="40">
        <v>86</v>
      </c>
      <c r="G562" s="124">
        <v>260.39157259526775</v>
      </c>
    </row>
    <row r="563" spans="2:7" ht="14.4" x14ac:dyDescent="0.3">
      <c r="B563" s="12">
        <v>560</v>
      </c>
      <c r="C563" s="13" t="s">
        <v>357</v>
      </c>
      <c r="D563" s="118">
        <v>38925</v>
      </c>
      <c r="E563" s="13" t="s">
        <v>350</v>
      </c>
      <c r="F563" s="40">
        <v>76</v>
      </c>
      <c r="G563" s="124">
        <v>229.96347977242982</v>
      </c>
    </row>
    <row r="564" spans="2:7" ht="14.4" x14ac:dyDescent="0.3">
      <c r="B564" s="12">
        <v>561</v>
      </c>
      <c r="C564" s="13" t="s">
        <v>353</v>
      </c>
      <c r="D564" s="118">
        <v>38078</v>
      </c>
      <c r="E564" s="13" t="s">
        <v>359</v>
      </c>
      <c r="F564" s="40">
        <v>55</v>
      </c>
      <c r="G564" s="124">
        <v>166.99029890676019</v>
      </c>
    </row>
    <row r="565" spans="2:7" ht="14.4" x14ac:dyDescent="0.3">
      <c r="B565" s="12">
        <v>562</v>
      </c>
      <c r="C565" s="13" t="s">
        <v>351</v>
      </c>
      <c r="D565" s="118">
        <v>38133</v>
      </c>
      <c r="E565" s="13" t="s">
        <v>355</v>
      </c>
      <c r="F565" s="40">
        <v>-1</v>
      </c>
      <c r="G565" s="124">
        <v>-0.79289798318866422</v>
      </c>
    </row>
    <row r="566" spans="2:7" ht="14.4" x14ac:dyDescent="0.3">
      <c r="B566" s="12">
        <v>563</v>
      </c>
      <c r="C566" s="13" t="s">
        <v>351</v>
      </c>
      <c r="D566" s="118">
        <v>38188</v>
      </c>
      <c r="E566" s="13" t="s">
        <v>359</v>
      </c>
      <c r="F566" s="40">
        <v>62</v>
      </c>
      <c r="G566" s="124">
        <v>187.63361707571198</v>
      </c>
    </row>
    <row r="567" spans="2:7" ht="14.4" x14ac:dyDescent="0.3">
      <c r="B567" s="12">
        <v>564</v>
      </c>
      <c r="C567" s="13" t="s">
        <v>351</v>
      </c>
      <c r="D567" s="118">
        <v>38012</v>
      </c>
      <c r="E567" s="13" t="s">
        <v>350</v>
      </c>
      <c r="F567" s="40">
        <v>73</v>
      </c>
      <c r="G567" s="124">
        <v>220.96515803490902</v>
      </c>
    </row>
    <row r="568" spans="2:7" ht="14.4" x14ac:dyDescent="0.3">
      <c r="B568" s="12">
        <v>565</v>
      </c>
      <c r="C568" s="13" t="s">
        <v>349</v>
      </c>
      <c r="D568" s="118">
        <v>38298</v>
      </c>
      <c r="E568" s="13" t="s">
        <v>352</v>
      </c>
      <c r="F568" s="40">
        <v>12</v>
      </c>
      <c r="G568" s="124">
        <v>38.43875396047023</v>
      </c>
    </row>
    <row r="569" spans="2:7" ht="14.4" x14ac:dyDescent="0.3">
      <c r="B569" s="12">
        <v>566</v>
      </c>
      <c r="C569" s="13" t="s">
        <v>348</v>
      </c>
      <c r="D569" s="118">
        <v>38221</v>
      </c>
      <c r="E569" s="13" t="s">
        <v>359</v>
      </c>
      <c r="F569" s="40">
        <v>0</v>
      </c>
      <c r="G569" s="124">
        <v>1.5994060348452668</v>
      </c>
    </row>
    <row r="570" spans="2:7" ht="14.4" x14ac:dyDescent="0.3">
      <c r="B570" s="12">
        <v>567</v>
      </c>
      <c r="C570" s="13" t="s">
        <v>358</v>
      </c>
      <c r="D570" s="118">
        <v>38947</v>
      </c>
      <c r="E570" s="13" t="s">
        <v>355</v>
      </c>
      <c r="F570" s="40">
        <v>23</v>
      </c>
      <c r="G570" s="124">
        <v>71.39535724005502</v>
      </c>
    </row>
    <row r="571" spans="2:7" ht="14.4" x14ac:dyDescent="0.3">
      <c r="B571" s="12">
        <v>568</v>
      </c>
      <c r="C571" s="13" t="s">
        <v>358</v>
      </c>
      <c r="D571" s="118">
        <v>38375</v>
      </c>
      <c r="E571" s="13" t="s">
        <v>355</v>
      </c>
      <c r="F571" s="40">
        <v>73</v>
      </c>
      <c r="G571" s="124">
        <v>220.80778472883722</v>
      </c>
    </row>
    <row r="572" spans="2:7" ht="14.4" x14ac:dyDescent="0.3">
      <c r="B572" s="12">
        <v>569</v>
      </c>
      <c r="C572" s="13" t="s">
        <v>357</v>
      </c>
      <c r="D572" s="118">
        <v>38507</v>
      </c>
      <c r="E572" s="13" t="s">
        <v>347</v>
      </c>
      <c r="F572" s="40">
        <v>73</v>
      </c>
      <c r="G572" s="124">
        <v>221.78112807048697</v>
      </c>
    </row>
    <row r="573" spans="2:7" ht="14.4" x14ac:dyDescent="0.3">
      <c r="B573" s="12">
        <v>570</v>
      </c>
      <c r="C573" s="13" t="s">
        <v>348</v>
      </c>
      <c r="D573" s="118">
        <v>38430</v>
      </c>
      <c r="E573" s="13" t="s">
        <v>350</v>
      </c>
      <c r="F573" s="40">
        <v>43</v>
      </c>
      <c r="G573" s="124">
        <v>131.05809583118935</v>
      </c>
    </row>
    <row r="574" spans="2:7" ht="14.4" x14ac:dyDescent="0.3">
      <c r="B574" s="12">
        <v>571</v>
      </c>
      <c r="C574" s="13" t="s">
        <v>349</v>
      </c>
      <c r="D574" s="118">
        <v>38925</v>
      </c>
      <c r="E574" s="13" t="s">
        <v>352</v>
      </c>
      <c r="F574" s="40">
        <v>60</v>
      </c>
      <c r="G574" s="124">
        <v>182.29246065825532</v>
      </c>
    </row>
    <row r="575" spans="2:7" ht="14.4" x14ac:dyDescent="0.3">
      <c r="B575" s="12">
        <v>572</v>
      </c>
      <c r="C575" s="13" t="s">
        <v>348</v>
      </c>
      <c r="D575" s="118">
        <v>39057</v>
      </c>
      <c r="E575" s="13" t="s">
        <v>347</v>
      </c>
      <c r="F575" s="40">
        <v>40</v>
      </c>
      <c r="G575" s="124">
        <v>121.86602847443184</v>
      </c>
    </row>
    <row r="576" spans="2:7" ht="14.4" x14ac:dyDescent="0.3">
      <c r="B576" s="12">
        <v>573</v>
      </c>
      <c r="C576" s="13" t="s">
        <v>357</v>
      </c>
      <c r="D576" s="118">
        <v>38562</v>
      </c>
      <c r="E576" s="13" t="s">
        <v>347</v>
      </c>
      <c r="F576" s="40">
        <v>-7</v>
      </c>
      <c r="G576" s="124">
        <v>-18.9155229231676</v>
      </c>
    </row>
    <row r="577" spans="2:7" ht="14.4" x14ac:dyDescent="0.3">
      <c r="B577" s="12">
        <v>574</v>
      </c>
      <c r="C577" s="13" t="s">
        <v>346</v>
      </c>
      <c r="D577" s="118">
        <v>38254</v>
      </c>
      <c r="E577" s="13" t="s">
        <v>350</v>
      </c>
      <c r="F577" s="40">
        <v>39</v>
      </c>
      <c r="G577" s="124">
        <v>118.36577315011976</v>
      </c>
    </row>
    <row r="578" spans="2:7" ht="14.4" x14ac:dyDescent="0.3">
      <c r="B578" s="12">
        <v>575</v>
      </c>
      <c r="C578" s="13" t="s">
        <v>354</v>
      </c>
      <c r="D578" s="118">
        <v>38353</v>
      </c>
      <c r="E578" s="13" t="s">
        <v>359</v>
      </c>
      <c r="F578" s="40">
        <v>84</v>
      </c>
      <c r="G578" s="124">
        <v>253.79033414178701</v>
      </c>
    </row>
    <row r="579" spans="2:7" ht="14.4" x14ac:dyDescent="0.3">
      <c r="B579" s="12">
        <v>576</v>
      </c>
      <c r="C579" s="13" t="s">
        <v>357</v>
      </c>
      <c r="D579" s="118">
        <v>38837</v>
      </c>
      <c r="E579" s="13" t="s">
        <v>352</v>
      </c>
      <c r="F579" s="40">
        <v>92</v>
      </c>
      <c r="G579" s="124">
        <v>277.80911377540116</v>
      </c>
    </row>
    <row r="580" spans="2:7" ht="14.4" x14ac:dyDescent="0.3">
      <c r="B580" s="12">
        <v>577</v>
      </c>
      <c r="C580" s="13" t="s">
        <v>349</v>
      </c>
      <c r="D580" s="118">
        <v>38628</v>
      </c>
      <c r="E580" s="13" t="s">
        <v>359</v>
      </c>
      <c r="F580" s="40">
        <v>68</v>
      </c>
      <c r="G580" s="124">
        <v>206.08318598884486</v>
      </c>
    </row>
    <row r="581" spans="2:7" ht="14.4" x14ac:dyDescent="0.3">
      <c r="B581" s="12">
        <v>578</v>
      </c>
      <c r="C581" s="13" t="s">
        <v>349</v>
      </c>
      <c r="D581" s="118">
        <v>38298</v>
      </c>
      <c r="E581" s="13" t="s">
        <v>347</v>
      </c>
      <c r="F581" s="40">
        <v>7</v>
      </c>
      <c r="G581" s="124">
        <v>23.192583270070902</v>
      </c>
    </row>
    <row r="582" spans="2:7" ht="14.4" x14ac:dyDescent="0.3">
      <c r="B582" s="12">
        <v>579</v>
      </c>
      <c r="C582" s="13" t="s">
        <v>353</v>
      </c>
      <c r="D582" s="118">
        <v>39002</v>
      </c>
      <c r="E582" s="13" t="s">
        <v>355</v>
      </c>
      <c r="F582" s="40">
        <v>-9</v>
      </c>
      <c r="G582" s="124">
        <v>-24.836237139949766</v>
      </c>
    </row>
    <row r="583" spans="2:7" ht="14.4" x14ac:dyDescent="0.3">
      <c r="B583" s="12">
        <v>580</v>
      </c>
      <c r="C583" s="13" t="s">
        <v>358</v>
      </c>
      <c r="D583" s="118">
        <v>38639</v>
      </c>
      <c r="E583" s="13" t="s">
        <v>359</v>
      </c>
      <c r="F583" s="40">
        <v>51</v>
      </c>
      <c r="G583" s="124">
        <v>154.40065127641515</v>
      </c>
    </row>
    <row r="584" spans="2:7" ht="14.4" x14ac:dyDescent="0.3">
      <c r="B584" s="12">
        <v>581</v>
      </c>
      <c r="C584" s="13" t="s">
        <v>349</v>
      </c>
      <c r="D584" s="118">
        <v>38683</v>
      </c>
      <c r="E584" s="13" t="s">
        <v>347</v>
      </c>
      <c r="F584" s="40">
        <v>59</v>
      </c>
      <c r="G584" s="124">
        <v>178.89731679899467</v>
      </c>
    </row>
    <row r="585" spans="2:7" ht="14.4" x14ac:dyDescent="0.3">
      <c r="B585" s="12">
        <v>582</v>
      </c>
      <c r="C585" s="13" t="s">
        <v>356</v>
      </c>
      <c r="D585" s="118">
        <v>38661</v>
      </c>
      <c r="E585" s="13" t="s">
        <v>359</v>
      </c>
      <c r="F585" s="40">
        <v>64</v>
      </c>
      <c r="G585" s="124">
        <v>194.44151134010454</v>
      </c>
    </row>
    <row r="586" spans="2:7" ht="14.4" x14ac:dyDescent="0.3">
      <c r="B586" s="12">
        <v>583</v>
      </c>
      <c r="C586" s="13" t="s">
        <v>358</v>
      </c>
      <c r="D586" s="118">
        <v>38672</v>
      </c>
      <c r="E586" s="13" t="s">
        <v>347</v>
      </c>
      <c r="F586" s="40">
        <v>0</v>
      </c>
      <c r="G586" s="124">
        <v>2.516330534249033</v>
      </c>
    </row>
    <row r="587" spans="2:7" ht="14.4" x14ac:dyDescent="0.3">
      <c r="B587" s="12">
        <v>584</v>
      </c>
      <c r="C587" s="13" t="s">
        <v>357</v>
      </c>
      <c r="D587" s="118">
        <v>38397</v>
      </c>
      <c r="E587" s="13" t="s">
        <v>359</v>
      </c>
      <c r="F587" s="40">
        <v>81</v>
      </c>
      <c r="G587" s="124">
        <v>243.81590205081088</v>
      </c>
    </row>
    <row r="588" spans="2:7" ht="14.4" x14ac:dyDescent="0.3">
      <c r="B588" s="12">
        <v>585</v>
      </c>
      <c r="C588" s="13" t="s">
        <v>348</v>
      </c>
      <c r="D588" s="118">
        <v>38452</v>
      </c>
      <c r="E588" s="13" t="s">
        <v>352</v>
      </c>
      <c r="F588" s="40">
        <v>93</v>
      </c>
      <c r="G588" s="124">
        <v>280.7978115895645</v>
      </c>
    </row>
    <row r="589" spans="2:7" ht="14.4" x14ac:dyDescent="0.3">
      <c r="B589" s="12">
        <v>586</v>
      </c>
      <c r="C589" s="13" t="s">
        <v>358</v>
      </c>
      <c r="D589" s="118">
        <v>38749</v>
      </c>
      <c r="E589" s="13" t="s">
        <v>347</v>
      </c>
      <c r="F589" s="40">
        <v>20</v>
      </c>
      <c r="G589" s="124">
        <v>61.967424849894947</v>
      </c>
    </row>
    <row r="590" spans="2:7" ht="14.4" x14ac:dyDescent="0.3">
      <c r="B590" s="12">
        <v>587</v>
      </c>
      <c r="C590" s="13" t="s">
        <v>351</v>
      </c>
      <c r="D590" s="118">
        <v>38507</v>
      </c>
      <c r="E590" s="13" t="s">
        <v>355</v>
      </c>
      <c r="F590" s="40">
        <v>39</v>
      </c>
      <c r="G590" s="124">
        <v>119.9083594229058</v>
      </c>
    </row>
    <row r="591" spans="2:7" ht="14.4" x14ac:dyDescent="0.3">
      <c r="B591" s="12">
        <v>588</v>
      </c>
      <c r="C591" s="13" t="s">
        <v>356</v>
      </c>
      <c r="D591" s="118">
        <v>38287</v>
      </c>
      <c r="E591" s="13" t="s">
        <v>350</v>
      </c>
      <c r="F591" s="40">
        <v>6</v>
      </c>
      <c r="G591" s="124">
        <v>20.018331980892231</v>
      </c>
    </row>
    <row r="592" spans="2:7" ht="14.4" x14ac:dyDescent="0.3">
      <c r="B592" s="12">
        <v>589</v>
      </c>
      <c r="C592" s="13" t="s">
        <v>356</v>
      </c>
      <c r="D592" s="118">
        <v>38034</v>
      </c>
      <c r="E592" s="13" t="s">
        <v>350</v>
      </c>
      <c r="F592" s="40">
        <v>34</v>
      </c>
      <c r="G592" s="124">
        <v>103.67942872150846</v>
      </c>
    </row>
    <row r="593" spans="2:7" ht="14.4" x14ac:dyDescent="0.3">
      <c r="B593" s="12">
        <v>590</v>
      </c>
      <c r="C593" s="13" t="s">
        <v>349</v>
      </c>
      <c r="D593" s="118">
        <v>38749</v>
      </c>
      <c r="E593" s="13" t="s">
        <v>347</v>
      </c>
      <c r="F593" s="40">
        <v>33</v>
      </c>
      <c r="G593" s="124">
        <v>101.31101808549928</v>
      </c>
    </row>
    <row r="594" spans="2:7" ht="14.4" x14ac:dyDescent="0.3">
      <c r="B594" s="12">
        <v>591</v>
      </c>
      <c r="C594" s="13" t="s">
        <v>351</v>
      </c>
      <c r="D594" s="118">
        <v>38001</v>
      </c>
      <c r="E594" s="13" t="s">
        <v>352</v>
      </c>
      <c r="F594" s="40">
        <v>-10</v>
      </c>
      <c r="G594" s="124">
        <v>-28.463885870908516</v>
      </c>
    </row>
    <row r="595" spans="2:7" ht="14.4" x14ac:dyDescent="0.3">
      <c r="B595" s="12">
        <v>592</v>
      </c>
      <c r="C595" s="13" t="s">
        <v>358</v>
      </c>
      <c r="D595" s="118">
        <v>38936</v>
      </c>
      <c r="E595" s="13" t="s">
        <v>355</v>
      </c>
      <c r="F595" s="40">
        <v>47</v>
      </c>
      <c r="G595" s="124">
        <v>141.97140662710891</v>
      </c>
    </row>
    <row r="596" spans="2:7" ht="14.4" x14ac:dyDescent="0.3">
      <c r="B596" s="12">
        <v>593</v>
      </c>
      <c r="C596" s="13" t="s">
        <v>348</v>
      </c>
      <c r="D596" s="118">
        <v>38001</v>
      </c>
      <c r="E596" s="13" t="s">
        <v>350</v>
      </c>
      <c r="F596" s="40">
        <v>94</v>
      </c>
      <c r="G596" s="124">
        <v>284.61276074739663</v>
      </c>
    </row>
    <row r="597" spans="2:7" ht="14.4" x14ac:dyDescent="0.3">
      <c r="B597" s="12">
        <v>594</v>
      </c>
      <c r="C597" s="13" t="s">
        <v>349</v>
      </c>
      <c r="D597" s="118">
        <v>38870</v>
      </c>
      <c r="E597" s="13" t="s">
        <v>350</v>
      </c>
      <c r="F597" s="40">
        <v>92</v>
      </c>
      <c r="G597" s="124">
        <v>278.22640918878471</v>
      </c>
    </row>
    <row r="598" spans="2:7" ht="14.4" x14ac:dyDescent="0.3">
      <c r="B598" s="12">
        <v>595</v>
      </c>
      <c r="C598" s="13" t="s">
        <v>354</v>
      </c>
      <c r="D598" s="118">
        <v>38364</v>
      </c>
      <c r="E598" s="13" t="s">
        <v>347</v>
      </c>
      <c r="F598" s="40">
        <v>68</v>
      </c>
      <c r="G598" s="124">
        <v>205.95905527766212</v>
      </c>
    </row>
    <row r="599" spans="2:7" ht="14.4" x14ac:dyDescent="0.3">
      <c r="B599" s="12">
        <v>596</v>
      </c>
      <c r="C599" s="13" t="s">
        <v>357</v>
      </c>
      <c r="D599" s="118">
        <v>38067</v>
      </c>
      <c r="E599" s="13" t="s">
        <v>347</v>
      </c>
      <c r="F599" s="40">
        <v>37</v>
      </c>
      <c r="G599" s="124">
        <v>112.85151912863849</v>
      </c>
    </row>
    <row r="600" spans="2:7" ht="14.4" x14ac:dyDescent="0.3">
      <c r="B600" s="12">
        <v>597</v>
      </c>
      <c r="C600" s="13" t="s">
        <v>348</v>
      </c>
      <c r="D600" s="118">
        <v>38188</v>
      </c>
      <c r="E600" s="13" t="s">
        <v>355</v>
      </c>
      <c r="F600" s="40">
        <v>78</v>
      </c>
      <c r="G600" s="124">
        <v>235.37144026519812</v>
      </c>
    </row>
    <row r="601" spans="2:7" ht="14.4" x14ac:dyDescent="0.3">
      <c r="B601" s="12">
        <v>598</v>
      </c>
      <c r="C601" s="13" t="s">
        <v>349</v>
      </c>
      <c r="D601" s="118">
        <v>39057</v>
      </c>
      <c r="E601" s="13" t="s">
        <v>355</v>
      </c>
      <c r="F601" s="40">
        <v>14</v>
      </c>
      <c r="G601" s="124">
        <v>43.756013144501985</v>
      </c>
    </row>
    <row r="602" spans="2:7" ht="14.4" x14ac:dyDescent="0.3">
      <c r="B602" s="12">
        <v>599</v>
      </c>
      <c r="C602" s="13" t="s">
        <v>358</v>
      </c>
      <c r="D602" s="118">
        <v>39024</v>
      </c>
      <c r="E602" s="13" t="s">
        <v>350</v>
      </c>
      <c r="F602" s="40">
        <v>33</v>
      </c>
      <c r="G602" s="124">
        <v>100.54958475062591</v>
      </c>
    </row>
    <row r="603" spans="2:7" ht="14.4" x14ac:dyDescent="0.3">
      <c r="B603" s="12">
        <v>600</v>
      </c>
      <c r="C603" s="13" t="s">
        <v>348</v>
      </c>
      <c r="D603" s="118">
        <v>38155</v>
      </c>
      <c r="E603" s="13" t="s">
        <v>355</v>
      </c>
      <c r="F603" s="40">
        <v>64</v>
      </c>
      <c r="G603" s="124">
        <v>194.18188189830369</v>
      </c>
    </row>
    <row r="604" spans="2:7" ht="14.4" x14ac:dyDescent="0.3">
      <c r="B604" s="12">
        <v>601</v>
      </c>
      <c r="C604" s="13" t="s">
        <v>353</v>
      </c>
      <c r="D604" s="118">
        <v>38936</v>
      </c>
      <c r="E604" s="13" t="s">
        <v>347</v>
      </c>
      <c r="F604" s="40">
        <v>6</v>
      </c>
      <c r="G604" s="124">
        <v>20.229703821540529</v>
      </c>
    </row>
    <row r="605" spans="2:7" ht="14.4" x14ac:dyDescent="0.3">
      <c r="B605" s="12">
        <v>602</v>
      </c>
      <c r="C605" s="13" t="s">
        <v>358</v>
      </c>
      <c r="D605" s="118">
        <v>38870</v>
      </c>
      <c r="E605" s="13" t="s">
        <v>352</v>
      </c>
      <c r="F605" s="40">
        <v>65</v>
      </c>
      <c r="G605" s="124">
        <v>197.4890682991998</v>
      </c>
    </row>
    <row r="606" spans="2:7" ht="14.4" x14ac:dyDescent="0.3">
      <c r="B606" s="12">
        <v>603</v>
      </c>
      <c r="C606" s="13" t="s">
        <v>346</v>
      </c>
      <c r="D606" s="118">
        <v>38001</v>
      </c>
      <c r="E606" s="13" t="s">
        <v>359</v>
      </c>
      <c r="F606" s="40">
        <v>24</v>
      </c>
      <c r="G606" s="124">
        <v>74.283089497229128</v>
      </c>
    </row>
    <row r="607" spans="2:7" ht="14.4" x14ac:dyDescent="0.3">
      <c r="B607" s="12">
        <v>604</v>
      </c>
      <c r="C607" s="13" t="s">
        <v>354</v>
      </c>
      <c r="D607" s="118">
        <v>38705</v>
      </c>
      <c r="E607" s="13" t="s">
        <v>352</v>
      </c>
      <c r="F607" s="40">
        <v>89</v>
      </c>
      <c r="G607" s="124">
        <v>269.00888504806545</v>
      </c>
    </row>
    <row r="608" spans="2:7" ht="14.4" x14ac:dyDescent="0.3">
      <c r="B608" s="12">
        <v>605</v>
      </c>
      <c r="C608" s="13" t="s">
        <v>354</v>
      </c>
      <c r="D608" s="118">
        <v>38628</v>
      </c>
      <c r="E608" s="13" t="s">
        <v>359</v>
      </c>
      <c r="F608" s="40">
        <v>94</v>
      </c>
      <c r="G608" s="124">
        <v>284.24987523561106</v>
      </c>
    </row>
    <row r="609" spans="2:7" ht="14.4" x14ac:dyDescent="0.3">
      <c r="B609" s="12">
        <v>606</v>
      </c>
      <c r="C609" s="13" t="s">
        <v>353</v>
      </c>
      <c r="D609" s="118">
        <v>38694</v>
      </c>
      <c r="E609" s="13" t="s">
        <v>350</v>
      </c>
      <c r="F609" s="40">
        <v>67</v>
      </c>
      <c r="G609" s="124">
        <v>203.71315269974144</v>
      </c>
    </row>
    <row r="610" spans="2:7" ht="14.4" x14ac:dyDescent="0.3">
      <c r="B610" s="12">
        <v>607</v>
      </c>
      <c r="C610" s="13" t="s">
        <v>354</v>
      </c>
      <c r="D610" s="118">
        <v>38210</v>
      </c>
      <c r="E610" s="13" t="s">
        <v>359</v>
      </c>
      <c r="F610" s="40">
        <v>7</v>
      </c>
      <c r="G610" s="124">
        <v>23.434372885216568</v>
      </c>
    </row>
    <row r="611" spans="2:7" ht="14.4" x14ac:dyDescent="0.3">
      <c r="B611" s="12">
        <v>608</v>
      </c>
      <c r="C611" s="13" t="s">
        <v>354</v>
      </c>
      <c r="D611" s="118">
        <v>38254</v>
      </c>
      <c r="E611" s="13" t="s">
        <v>350</v>
      </c>
      <c r="F611" s="40">
        <v>58</v>
      </c>
      <c r="G611" s="124">
        <v>176.00311303023639</v>
      </c>
    </row>
    <row r="612" spans="2:7" ht="14.4" x14ac:dyDescent="0.3">
      <c r="B612" s="12">
        <v>609</v>
      </c>
      <c r="C612" s="13" t="s">
        <v>357</v>
      </c>
      <c r="D612" s="118">
        <v>38155</v>
      </c>
      <c r="E612" s="13" t="s">
        <v>359</v>
      </c>
      <c r="F612" s="40">
        <v>77</v>
      </c>
      <c r="G612" s="124">
        <v>232.66821530494673</v>
      </c>
    </row>
    <row r="613" spans="2:7" ht="14.4" x14ac:dyDescent="0.3">
      <c r="B613" s="12">
        <v>610</v>
      </c>
      <c r="C613" s="13" t="s">
        <v>353</v>
      </c>
      <c r="D613" s="118">
        <v>38606</v>
      </c>
      <c r="E613" s="13" t="s">
        <v>355</v>
      </c>
      <c r="F613" s="40">
        <v>50</v>
      </c>
      <c r="G613" s="124">
        <v>151.12327703696886</v>
      </c>
    </row>
    <row r="614" spans="2:7" ht="14.4" x14ac:dyDescent="0.3">
      <c r="B614" s="12">
        <v>611</v>
      </c>
      <c r="C614" s="13" t="s">
        <v>346</v>
      </c>
      <c r="D614" s="118">
        <v>38936</v>
      </c>
      <c r="E614" s="13" t="s">
        <v>347</v>
      </c>
      <c r="F614" s="40">
        <v>10</v>
      </c>
      <c r="G614" s="124">
        <v>32.139866181276794</v>
      </c>
    </row>
    <row r="615" spans="2:7" ht="14.4" x14ac:dyDescent="0.3">
      <c r="B615" s="12">
        <v>612</v>
      </c>
      <c r="C615" s="13" t="s">
        <v>349</v>
      </c>
      <c r="D615" s="118">
        <v>38595</v>
      </c>
      <c r="E615" s="13" t="s">
        <v>359</v>
      </c>
      <c r="F615" s="40">
        <v>2</v>
      </c>
      <c r="G615" s="124">
        <v>7.7805066936063501</v>
      </c>
    </row>
    <row r="616" spans="2:7" ht="14.4" x14ac:dyDescent="0.3">
      <c r="B616" s="12">
        <v>613</v>
      </c>
      <c r="C616" s="13" t="s">
        <v>351</v>
      </c>
      <c r="D616" s="118">
        <v>38925</v>
      </c>
      <c r="E616" s="13" t="s">
        <v>359</v>
      </c>
      <c r="F616" s="40">
        <v>17</v>
      </c>
      <c r="G616" s="124">
        <v>53.692138808043005</v>
      </c>
    </row>
    <row r="617" spans="2:7" ht="14.4" x14ac:dyDescent="0.3">
      <c r="B617" s="12">
        <v>614</v>
      </c>
      <c r="C617" s="13" t="s">
        <v>356</v>
      </c>
      <c r="D617" s="118">
        <v>38474</v>
      </c>
      <c r="E617" s="13" t="s">
        <v>359</v>
      </c>
      <c r="F617" s="40">
        <v>90</v>
      </c>
      <c r="G617" s="124">
        <v>272.41389128062559</v>
      </c>
    </row>
    <row r="618" spans="2:7" ht="14.4" x14ac:dyDescent="0.3">
      <c r="B618" s="12">
        <v>615</v>
      </c>
      <c r="C618" s="13" t="s">
        <v>349</v>
      </c>
      <c r="D618" s="118">
        <v>39046</v>
      </c>
      <c r="E618" s="13" t="s">
        <v>350</v>
      </c>
      <c r="F618" s="40">
        <v>58</v>
      </c>
      <c r="G618" s="124">
        <v>175.59064342356595</v>
      </c>
    </row>
    <row r="619" spans="2:7" ht="14.4" x14ac:dyDescent="0.3">
      <c r="B619" s="12">
        <v>616</v>
      </c>
      <c r="C619" s="13" t="s">
        <v>356</v>
      </c>
      <c r="D619" s="118">
        <v>38738</v>
      </c>
      <c r="E619" s="13" t="s">
        <v>359</v>
      </c>
      <c r="F619" s="40">
        <v>66</v>
      </c>
      <c r="G619" s="124">
        <v>199.92690698146819</v>
      </c>
    </row>
    <row r="620" spans="2:7" ht="14.4" x14ac:dyDescent="0.3">
      <c r="B620" s="12">
        <v>617</v>
      </c>
      <c r="C620" s="13" t="s">
        <v>357</v>
      </c>
      <c r="D620" s="118">
        <v>38166</v>
      </c>
      <c r="E620" s="13" t="s">
        <v>355</v>
      </c>
      <c r="F620" s="40">
        <v>6</v>
      </c>
      <c r="G620" s="124">
        <v>20.242222983134283</v>
      </c>
    </row>
    <row r="621" spans="2:7" ht="14.4" x14ac:dyDescent="0.3">
      <c r="B621" s="12">
        <v>618</v>
      </c>
      <c r="C621" s="13" t="s">
        <v>354</v>
      </c>
      <c r="D621" s="118">
        <v>38826</v>
      </c>
      <c r="E621" s="13" t="s">
        <v>347</v>
      </c>
      <c r="F621" s="40">
        <v>90</v>
      </c>
      <c r="G621" s="124">
        <v>272.58718593660444</v>
      </c>
    </row>
    <row r="622" spans="2:7" ht="14.4" x14ac:dyDescent="0.3">
      <c r="B622" s="12">
        <v>619</v>
      </c>
      <c r="C622" s="13" t="s">
        <v>354</v>
      </c>
      <c r="D622" s="118">
        <v>38859</v>
      </c>
      <c r="E622" s="13" t="s">
        <v>347</v>
      </c>
      <c r="F622" s="40">
        <v>38</v>
      </c>
      <c r="G622" s="124">
        <v>115.85799136725458</v>
      </c>
    </row>
    <row r="623" spans="2:7" ht="14.4" x14ac:dyDescent="0.3">
      <c r="B623" s="12">
        <v>620</v>
      </c>
      <c r="C623" s="13" t="s">
        <v>356</v>
      </c>
      <c r="D623" s="118">
        <v>38265</v>
      </c>
      <c r="E623" s="13" t="s">
        <v>359</v>
      </c>
      <c r="F623" s="40">
        <v>3</v>
      </c>
      <c r="G623" s="124">
        <v>10.907655295049528</v>
      </c>
    </row>
    <row r="624" spans="2:7" ht="14.4" x14ac:dyDescent="0.3">
      <c r="B624" s="12">
        <v>621</v>
      </c>
      <c r="C624" s="13" t="s">
        <v>348</v>
      </c>
      <c r="D624" s="118">
        <v>38089</v>
      </c>
      <c r="E624" s="13" t="s">
        <v>350</v>
      </c>
      <c r="F624" s="40">
        <v>-4</v>
      </c>
      <c r="G624" s="124">
        <v>-10.39215955971811</v>
      </c>
    </row>
    <row r="625" spans="2:7" ht="14.4" x14ac:dyDescent="0.3">
      <c r="B625" s="12">
        <v>622</v>
      </c>
      <c r="C625" s="13" t="s">
        <v>351</v>
      </c>
      <c r="D625" s="118">
        <v>38155</v>
      </c>
      <c r="E625" s="13" t="s">
        <v>355</v>
      </c>
      <c r="F625" s="40">
        <v>8</v>
      </c>
      <c r="G625" s="124">
        <v>25.899680153324056</v>
      </c>
    </row>
    <row r="626" spans="2:7" ht="14.4" x14ac:dyDescent="0.3">
      <c r="B626" s="12">
        <v>623</v>
      </c>
      <c r="C626" s="13" t="s">
        <v>354</v>
      </c>
      <c r="D626" s="118">
        <v>38078</v>
      </c>
      <c r="E626" s="13" t="s">
        <v>359</v>
      </c>
      <c r="F626" s="40">
        <v>-8</v>
      </c>
      <c r="G626" s="124">
        <v>-22.23218548835203</v>
      </c>
    </row>
    <row r="627" spans="2:7" ht="14.4" x14ac:dyDescent="0.3">
      <c r="B627" s="12">
        <v>624</v>
      </c>
      <c r="C627" s="13" t="s">
        <v>349</v>
      </c>
      <c r="D627" s="118">
        <v>38254</v>
      </c>
      <c r="E627" s="13" t="s">
        <v>359</v>
      </c>
      <c r="F627" s="40">
        <v>72</v>
      </c>
      <c r="G627" s="124">
        <v>218.68777878091251</v>
      </c>
    </row>
    <row r="628" spans="2:7" ht="14.4" x14ac:dyDescent="0.3">
      <c r="B628" s="12">
        <v>625</v>
      </c>
      <c r="C628" s="13" t="s">
        <v>357</v>
      </c>
      <c r="D628" s="118">
        <v>38738</v>
      </c>
      <c r="E628" s="13" t="s">
        <v>355</v>
      </c>
      <c r="F628" s="40">
        <v>83</v>
      </c>
      <c r="G628" s="124">
        <v>250.66590250032371</v>
      </c>
    </row>
    <row r="629" spans="2:7" ht="14.4" x14ac:dyDescent="0.3">
      <c r="B629" s="12">
        <v>626</v>
      </c>
      <c r="C629" s="13" t="s">
        <v>353</v>
      </c>
      <c r="D629" s="118">
        <v>38870</v>
      </c>
      <c r="E629" s="13" t="s">
        <v>350</v>
      </c>
      <c r="F629" s="40">
        <v>12</v>
      </c>
      <c r="G629" s="124">
        <v>38.977588204951147</v>
      </c>
    </row>
    <row r="630" spans="2:7" ht="14.4" x14ac:dyDescent="0.3">
      <c r="B630" s="12">
        <v>627</v>
      </c>
      <c r="C630" s="13" t="s">
        <v>354</v>
      </c>
      <c r="D630" s="118">
        <v>38859</v>
      </c>
      <c r="E630" s="13" t="s">
        <v>350</v>
      </c>
      <c r="F630" s="40">
        <v>-8</v>
      </c>
      <c r="G630" s="124">
        <v>-21.533260342562944</v>
      </c>
    </row>
    <row r="631" spans="2:7" ht="14.4" x14ac:dyDescent="0.3">
      <c r="B631" s="12">
        <v>628</v>
      </c>
      <c r="C631" s="13" t="s">
        <v>346</v>
      </c>
      <c r="D631" s="118">
        <v>38760</v>
      </c>
      <c r="E631" s="13" t="s">
        <v>355</v>
      </c>
      <c r="F631" s="40">
        <v>22</v>
      </c>
      <c r="G631" s="124">
        <v>68.129641213452771</v>
      </c>
    </row>
    <row r="632" spans="2:7" ht="14.4" x14ac:dyDescent="0.3">
      <c r="B632" s="12">
        <v>629</v>
      </c>
      <c r="C632" s="13" t="s">
        <v>356</v>
      </c>
      <c r="D632" s="118">
        <v>39024</v>
      </c>
      <c r="E632" s="13" t="s">
        <v>359</v>
      </c>
      <c r="F632" s="40">
        <v>-2</v>
      </c>
      <c r="G632" s="124">
        <v>-3.8295287737581956</v>
      </c>
    </row>
    <row r="633" spans="2:7" ht="14.4" x14ac:dyDescent="0.3">
      <c r="B633" s="12">
        <v>630</v>
      </c>
      <c r="C633" s="13" t="s">
        <v>349</v>
      </c>
      <c r="D633" s="118">
        <v>38727</v>
      </c>
      <c r="E633" s="13" t="s">
        <v>350</v>
      </c>
      <c r="F633" s="40">
        <v>55</v>
      </c>
      <c r="G633" s="124">
        <v>166.77106419074752</v>
      </c>
    </row>
    <row r="634" spans="2:7" ht="14.4" x14ac:dyDescent="0.3">
      <c r="B634" s="12">
        <v>631</v>
      </c>
      <c r="C634" s="13" t="s">
        <v>357</v>
      </c>
      <c r="D634" s="118">
        <v>38892</v>
      </c>
      <c r="E634" s="13" t="s">
        <v>355</v>
      </c>
      <c r="F634" s="40">
        <v>40</v>
      </c>
      <c r="G634" s="124">
        <v>122.55166369572477</v>
      </c>
    </row>
    <row r="635" spans="2:7" ht="14.4" x14ac:dyDescent="0.3">
      <c r="B635" s="12">
        <v>632</v>
      </c>
      <c r="C635" s="13" t="s">
        <v>346</v>
      </c>
      <c r="D635" s="118">
        <v>38529</v>
      </c>
      <c r="E635" s="13" t="s">
        <v>350</v>
      </c>
      <c r="F635" s="40">
        <v>61</v>
      </c>
      <c r="G635" s="124">
        <v>183.9597681482735</v>
      </c>
    </row>
    <row r="636" spans="2:7" ht="14.4" x14ac:dyDescent="0.3">
      <c r="B636" s="12">
        <v>633</v>
      </c>
      <c r="C636" s="13" t="s">
        <v>349</v>
      </c>
      <c r="D636" s="118">
        <v>38518</v>
      </c>
      <c r="E636" s="13" t="s">
        <v>355</v>
      </c>
      <c r="F636" s="40">
        <v>40</v>
      </c>
      <c r="G636" s="124">
        <v>122.54107894599883</v>
      </c>
    </row>
    <row r="637" spans="2:7" ht="14.4" x14ac:dyDescent="0.3">
      <c r="B637" s="12">
        <v>634</v>
      </c>
      <c r="C637" s="13" t="s">
        <v>357</v>
      </c>
      <c r="D637" s="118">
        <v>38969</v>
      </c>
      <c r="E637" s="13" t="s">
        <v>355</v>
      </c>
      <c r="F637" s="40">
        <v>31</v>
      </c>
      <c r="G637" s="124">
        <v>94.683925421109407</v>
      </c>
    </row>
    <row r="638" spans="2:7" ht="14.4" x14ac:dyDescent="0.3">
      <c r="B638" s="12">
        <v>635</v>
      </c>
      <c r="C638" s="13" t="s">
        <v>346</v>
      </c>
      <c r="D638" s="118">
        <v>38100</v>
      </c>
      <c r="E638" s="13" t="s">
        <v>359</v>
      </c>
      <c r="F638" s="40">
        <v>6</v>
      </c>
      <c r="G638" s="124">
        <v>20.454607256507078</v>
      </c>
    </row>
    <row r="639" spans="2:7" ht="14.4" x14ac:dyDescent="0.3">
      <c r="B639" s="12">
        <v>636</v>
      </c>
      <c r="C639" s="13" t="s">
        <v>349</v>
      </c>
      <c r="D639" s="118">
        <v>38650</v>
      </c>
      <c r="E639" s="13" t="s">
        <v>350</v>
      </c>
      <c r="F639" s="40">
        <v>-6</v>
      </c>
      <c r="G639" s="124">
        <v>-16.100658619760122</v>
      </c>
    </row>
    <row r="640" spans="2:7" ht="14.4" x14ac:dyDescent="0.3">
      <c r="B640" s="12">
        <v>637</v>
      </c>
      <c r="C640" s="13" t="s">
        <v>349</v>
      </c>
      <c r="D640" s="118">
        <v>38540</v>
      </c>
      <c r="E640" s="13" t="s">
        <v>355</v>
      </c>
      <c r="F640" s="40">
        <v>14</v>
      </c>
      <c r="G640" s="124">
        <v>43.396216100245972</v>
      </c>
    </row>
    <row r="641" spans="2:7" ht="14.4" x14ac:dyDescent="0.3">
      <c r="B641" s="12">
        <v>638</v>
      </c>
      <c r="C641" s="13" t="s">
        <v>349</v>
      </c>
      <c r="D641" s="118">
        <v>38199</v>
      </c>
      <c r="E641" s="13" t="s">
        <v>359</v>
      </c>
      <c r="F641" s="40">
        <v>94</v>
      </c>
      <c r="G641" s="124">
        <v>283.87519041996188</v>
      </c>
    </row>
    <row r="642" spans="2:7" ht="14.4" x14ac:dyDescent="0.3">
      <c r="B642" s="12">
        <v>639</v>
      </c>
      <c r="C642" s="13" t="s">
        <v>357</v>
      </c>
      <c r="D642" s="118">
        <v>38562</v>
      </c>
      <c r="E642" s="13" t="s">
        <v>359</v>
      </c>
      <c r="F642" s="40">
        <v>70</v>
      </c>
      <c r="G642" s="124">
        <v>212.26863794218977</v>
      </c>
    </row>
    <row r="643" spans="2:7" ht="14.4" x14ac:dyDescent="0.3">
      <c r="B643" s="12">
        <v>640</v>
      </c>
      <c r="C643" s="13" t="s">
        <v>348</v>
      </c>
      <c r="D643" s="118">
        <v>38298</v>
      </c>
      <c r="E643" s="13" t="s">
        <v>347</v>
      </c>
      <c r="F643" s="40">
        <v>-8</v>
      </c>
      <c r="G643" s="124">
        <v>-21.44176526239897</v>
      </c>
    </row>
    <row r="644" spans="2:7" ht="14.4" x14ac:dyDescent="0.3">
      <c r="B644" s="12">
        <v>641</v>
      </c>
      <c r="C644" s="13" t="s">
        <v>348</v>
      </c>
      <c r="D644" s="118">
        <v>39024</v>
      </c>
      <c r="E644" s="13" t="s">
        <v>347</v>
      </c>
      <c r="F644" s="40">
        <v>-8</v>
      </c>
      <c r="G644" s="124">
        <v>-21.90881602461678</v>
      </c>
    </row>
    <row r="645" spans="2:7" ht="14.4" x14ac:dyDescent="0.3">
      <c r="B645" s="12">
        <v>642</v>
      </c>
      <c r="C645" s="13" t="s">
        <v>351</v>
      </c>
      <c r="D645" s="118">
        <v>38716</v>
      </c>
      <c r="E645" s="13" t="s">
        <v>359</v>
      </c>
      <c r="F645" s="40">
        <v>2</v>
      </c>
      <c r="G645" s="124">
        <v>7.6416014365752867</v>
      </c>
    </row>
    <row r="646" spans="2:7" ht="14.4" x14ac:dyDescent="0.3">
      <c r="B646" s="12">
        <v>643</v>
      </c>
      <c r="C646" s="13" t="s">
        <v>349</v>
      </c>
      <c r="D646" s="118">
        <v>37990</v>
      </c>
      <c r="E646" s="13" t="s">
        <v>352</v>
      </c>
      <c r="F646" s="40">
        <v>10</v>
      </c>
      <c r="G646" s="124">
        <v>31.842188072685396</v>
      </c>
    </row>
    <row r="647" spans="2:7" ht="14.4" x14ac:dyDescent="0.3">
      <c r="B647" s="12">
        <v>644</v>
      </c>
      <c r="C647" s="13" t="s">
        <v>358</v>
      </c>
      <c r="D647" s="118">
        <v>38474</v>
      </c>
      <c r="E647" s="13" t="s">
        <v>355</v>
      </c>
      <c r="F647" s="40">
        <v>51</v>
      </c>
      <c r="G647" s="124">
        <v>154.53175695635341</v>
      </c>
    </row>
    <row r="648" spans="2:7" ht="14.4" x14ac:dyDescent="0.3">
      <c r="B648" s="12">
        <v>645</v>
      </c>
      <c r="C648" s="13" t="s">
        <v>358</v>
      </c>
      <c r="D648" s="118">
        <v>38078</v>
      </c>
      <c r="E648" s="13" t="s">
        <v>355</v>
      </c>
      <c r="F648" s="40">
        <v>5</v>
      </c>
      <c r="G648" s="124">
        <v>16.85379509706091</v>
      </c>
    </row>
    <row r="649" spans="2:7" ht="14.4" x14ac:dyDescent="0.3">
      <c r="B649" s="12">
        <v>646</v>
      </c>
      <c r="C649" s="13" t="s">
        <v>348</v>
      </c>
      <c r="D649" s="118">
        <v>38870</v>
      </c>
      <c r="E649" s="13" t="s">
        <v>355</v>
      </c>
      <c r="F649" s="40">
        <v>39</v>
      </c>
      <c r="G649" s="124">
        <v>119.48835042374725</v>
      </c>
    </row>
    <row r="650" spans="2:7" ht="14.4" x14ac:dyDescent="0.3">
      <c r="B650" s="12">
        <v>647</v>
      </c>
      <c r="C650" s="13" t="s">
        <v>351</v>
      </c>
      <c r="D650" s="118">
        <v>38067</v>
      </c>
      <c r="E650" s="13" t="s">
        <v>355</v>
      </c>
      <c r="F650" s="40">
        <v>20</v>
      </c>
      <c r="G650" s="124">
        <v>61.926239627210521</v>
      </c>
    </row>
    <row r="651" spans="2:7" ht="14.4" x14ac:dyDescent="0.3">
      <c r="B651" s="12">
        <v>648</v>
      </c>
      <c r="C651" s="13" t="s">
        <v>348</v>
      </c>
      <c r="D651" s="118">
        <v>38320</v>
      </c>
      <c r="E651" s="13" t="s">
        <v>350</v>
      </c>
      <c r="F651" s="40">
        <v>29</v>
      </c>
      <c r="G651" s="124">
        <v>88.79031532479398</v>
      </c>
    </row>
    <row r="652" spans="2:7" ht="14.4" x14ac:dyDescent="0.3">
      <c r="B652" s="12">
        <v>649</v>
      </c>
      <c r="C652" s="13" t="s">
        <v>353</v>
      </c>
      <c r="D652" s="118">
        <v>38749</v>
      </c>
      <c r="E652" s="13" t="s">
        <v>350</v>
      </c>
      <c r="F652" s="40">
        <v>43</v>
      </c>
      <c r="G652" s="124">
        <v>130.59550390758056</v>
      </c>
    </row>
    <row r="653" spans="2:7" ht="14.4" x14ac:dyDescent="0.3">
      <c r="B653" s="12">
        <v>650</v>
      </c>
      <c r="C653" s="13" t="s">
        <v>351</v>
      </c>
      <c r="D653" s="118">
        <v>38232</v>
      </c>
      <c r="E653" s="13" t="s">
        <v>359</v>
      </c>
      <c r="F653" s="40">
        <v>40</v>
      </c>
      <c r="G653" s="124">
        <v>122.34177646477217</v>
      </c>
    </row>
    <row r="654" spans="2:7" ht="14.4" x14ac:dyDescent="0.3">
      <c r="B654" s="12">
        <v>651</v>
      </c>
      <c r="C654" s="13" t="s">
        <v>348</v>
      </c>
      <c r="D654" s="118">
        <v>38760</v>
      </c>
      <c r="E654" s="13" t="s">
        <v>350</v>
      </c>
      <c r="F654" s="40">
        <v>36</v>
      </c>
      <c r="G654" s="124">
        <v>109.40924257339921</v>
      </c>
    </row>
    <row r="655" spans="2:7" ht="14.4" x14ac:dyDescent="0.3">
      <c r="B655" s="12">
        <v>652</v>
      </c>
      <c r="C655" s="13" t="s">
        <v>348</v>
      </c>
      <c r="D655" s="118">
        <v>38375</v>
      </c>
      <c r="E655" s="13" t="s">
        <v>355</v>
      </c>
      <c r="F655" s="40">
        <v>88</v>
      </c>
      <c r="G655" s="124">
        <v>265.7031232579136</v>
      </c>
    </row>
    <row r="656" spans="2:7" ht="14.4" x14ac:dyDescent="0.3">
      <c r="B656" s="12">
        <v>653</v>
      </c>
      <c r="C656" s="13" t="s">
        <v>346</v>
      </c>
      <c r="D656" s="118">
        <v>38386</v>
      </c>
      <c r="E656" s="13" t="s">
        <v>359</v>
      </c>
      <c r="F656" s="40">
        <v>55</v>
      </c>
      <c r="G656" s="124">
        <v>166.43173248267502</v>
      </c>
    </row>
    <row r="657" spans="2:7" ht="14.4" x14ac:dyDescent="0.3">
      <c r="B657" s="12">
        <v>654</v>
      </c>
      <c r="C657" s="13" t="s">
        <v>357</v>
      </c>
      <c r="D657" s="118">
        <v>38342</v>
      </c>
      <c r="E657" s="13" t="s">
        <v>355</v>
      </c>
      <c r="F657" s="40">
        <v>65</v>
      </c>
      <c r="G657" s="124">
        <v>196.86478787466569</v>
      </c>
    </row>
    <row r="658" spans="2:7" ht="14.4" x14ac:dyDescent="0.3">
      <c r="B658" s="12">
        <v>655</v>
      </c>
      <c r="C658" s="13" t="s">
        <v>357</v>
      </c>
      <c r="D658" s="118">
        <v>38540</v>
      </c>
      <c r="E658" s="13" t="s">
        <v>347</v>
      </c>
      <c r="F658" s="40">
        <v>6</v>
      </c>
      <c r="G658" s="124">
        <v>19.488992935915519</v>
      </c>
    </row>
    <row r="659" spans="2:7" ht="14.4" x14ac:dyDescent="0.3">
      <c r="B659" s="12">
        <v>656</v>
      </c>
      <c r="C659" s="13" t="s">
        <v>358</v>
      </c>
      <c r="D659" s="118">
        <v>38859</v>
      </c>
      <c r="E659" s="13" t="s">
        <v>350</v>
      </c>
      <c r="F659" s="40">
        <v>-1</v>
      </c>
      <c r="G659" s="124">
        <v>-1.2299707953687746</v>
      </c>
    </row>
    <row r="660" spans="2:7" ht="14.4" x14ac:dyDescent="0.3">
      <c r="B660" s="12">
        <v>657</v>
      </c>
      <c r="C660" s="13" t="s">
        <v>357</v>
      </c>
      <c r="D660" s="118">
        <v>38980</v>
      </c>
      <c r="E660" s="13" t="s">
        <v>350</v>
      </c>
      <c r="F660" s="40">
        <v>32</v>
      </c>
      <c r="G660" s="124">
        <v>97.808768000127685</v>
      </c>
    </row>
    <row r="661" spans="2:7" ht="14.4" x14ac:dyDescent="0.3">
      <c r="B661" s="12">
        <v>658</v>
      </c>
      <c r="C661" s="13" t="s">
        <v>349</v>
      </c>
      <c r="D661" s="118">
        <v>38738</v>
      </c>
      <c r="E661" s="13" t="s">
        <v>359</v>
      </c>
      <c r="F661" s="40">
        <v>17</v>
      </c>
      <c r="G661" s="124">
        <v>53.061016492331653</v>
      </c>
    </row>
    <row r="662" spans="2:7" ht="14.4" x14ac:dyDescent="0.3">
      <c r="B662" s="12">
        <v>659</v>
      </c>
      <c r="C662" s="13" t="s">
        <v>353</v>
      </c>
      <c r="D662" s="118">
        <v>38177</v>
      </c>
      <c r="E662" s="13" t="s">
        <v>355</v>
      </c>
      <c r="F662" s="40">
        <v>25</v>
      </c>
      <c r="G662" s="124">
        <v>76.378602488098551</v>
      </c>
    </row>
    <row r="663" spans="2:7" ht="14.4" x14ac:dyDescent="0.3">
      <c r="B663" s="12">
        <v>660</v>
      </c>
      <c r="C663" s="13" t="s">
        <v>353</v>
      </c>
      <c r="D663" s="118">
        <v>38441</v>
      </c>
      <c r="E663" s="13" t="s">
        <v>355</v>
      </c>
      <c r="F663" s="40">
        <v>11</v>
      </c>
      <c r="G663" s="124">
        <v>35.7534803858521</v>
      </c>
    </row>
    <row r="664" spans="2:7" ht="14.4" x14ac:dyDescent="0.3">
      <c r="B664" s="12">
        <v>661</v>
      </c>
      <c r="C664" s="13" t="s">
        <v>353</v>
      </c>
      <c r="D664" s="118">
        <v>38034</v>
      </c>
      <c r="E664" s="13" t="s">
        <v>359</v>
      </c>
      <c r="F664" s="40">
        <v>51</v>
      </c>
      <c r="G664" s="124">
        <v>155.019536467064</v>
      </c>
    </row>
    <row r="665" spans="2:7" ht="14.4" x14ac:dyDescent="0.3">
      <c r="B665" s="12">
        <v>662</v>
      </c>
      <c r="C665" s="13" t="s">
        <v>348</v>
      </c>
      <c r="D665" s="118">
        <v>39024</v>
      </c>
      <c r="E665" s="13" t="s">
        <v>352</v>
      </c>
      <c r="F665" s="40">
        <v>25</v>
      </c>
      <c r="G665" s="124">
        <v>78.068436112651099</v>
      </c>
    </row>
    <row r="666" spans="2:7" ht="14.4" x14ac:dyDescent="0.3">
      <c r="B666" s="12">
        <v>663</v>
      </c>
      <c r="C666" s="13" t="s">
        <v>349</v>
      </c>
      <c r="D666" s="118">
        <v>39035</v>
      </c>
      <c r="E666" s="13" t="s">
        <v>355</v>
      </c>
      <c r="F666" s="40">
        <v>27</v>
      </c>
      <c r="G666" s="124">
        <v>82.450851057331235</v>
      </c>
    </row>
    <row r="667" spans="2:7" ht="14.4" x14ac:dyDescent="0.3">
      <c r="B667" s="12">
        <v>664</v>
      </c>
      <c r="C667" s="13" t="s">
        <v>346</v>
      </c>
      <c r="D667" s="118">
        <v>38518</v>
      </c>
      <c r="E667" s="13" t="s">
        <v>347</v>
      </c>
      <c r="F667" s="40">
        <v>38</v>
      </c>
      <c r="G667" s="124">
        <v>116.7885336432518</v>
      </c>
    </row>
    <row r="668" spans="2:7" ht="14.4" x14ac:dyDescent="0.3">
      <c r="B668" s="12">
        <v>665</v>
      </c>
      <c r="C668" s="13" t="s">
        <v>356</v>
      </c>
      <c r="D668" s="118">
        <v>38980</v>
      </c>
      <c r="E668" s="13" t="s">
        <v>350</v>
      </c>
      <c r="F668" s="40">
        <v>27</v>
      </c>
      <c r="G668" s="124">
        <v>82.569702610812897</v>
      </c>
    </row>
    <row r="669" spans="2:7" ht="14.4" x14ac:dyDescent="0.3">
      <c r="B669" s="12">
        <v>666</v>
      </c>
      <c r="C669" s="13" t="s">
        <v>357</v>
      </c>
      <c r="D669" s="118">
        <v>38881</v>
      </c>
      <c r="E669" s="13" t="s">
        <v>355</v>
      </c>
      <c r="F669" s="40">
        <v>59</v>
      </c>
      <c r="G669" s="124">
        <v>178.6321576680669</v>
      </c>
    </row>
    <row r="670" spans="2:7" ht="14.4" x14ac:dyDescent="0.3">
      <c r="B670" s="12">
        <v>667</v>
      </c>
      <c r="C670" s="13" t="s">
        <v>358</v>
      </c>
      <c r="D670" s="118">
        <v>38760</v>
      </c>
      <c r="E670" s="13" t="s">
        <v>350</v>
      </c>
      <c r="F670" s="40">
        <v>73</v>
      </c>
      <c r="G670" s="124">
        <v>220.44792756124494</v>
      </c>
    </row>
    <row r="671" spans="2:7" ht="14.4" x14ac:dyDescent="0.3">
      <c r="B671" s="12">
        <v>668</v>
      </c>
      <c r="C671" s="13" t="s">
        <v>354</v>
      </c>
      <c r="D671" s="118">
        <v>38595</v>
      </c>
      <c r="E671" s="13" t="s">
        <v>355</v>
      </c>
      <c r="F671" s="40">
        <v>43</v>
      </c>
      <c r="G671" s="124">
        <v>131.45497532370047</v>
      </c>
    </row>
    <row r="672" spans="2:7" ht="14.4" x14ac:dyDescent="0.3">
      <c r="B672" s="12">
        <v>669</v>
      </c>
      <c r="C672" s="13" t="s">
        <v>356</v>
      </c>
      <c r="D672" s="118">
        <v>38903</v>
      </c>
      <c r="E672" s="13" t="s">
        <v>359</v>
      </c>
      <c r="F672" s="40">
        <v>51</v>
      </c>
      <c r="G672" s="124">
        <v>154.77819453893821</v>
      </c>
    </row>
    <row r="673" spans="2:7" ht="14.4" x14ac:dyDescent="0.3">
      <c r="B673" s="12">
        <v>670</v>
      </c>
      <c r="C673" s="13" t="s">
        <v>346</v>
      </c>
      <c r="D673" s="118">
        <v>38243</v>
      </c>
      <c r="E673" s="13" t="s">
        <v>347</v>
      </c>
      <c r="F673" s="40">
        <v>32</v>
      </c>
      <c r="G673" s="124">
        <v>98.006987571648764</v>
      </c>
    </row>
    <row r="674" spans="2:7" ht="14.4" x14ac:dyDescent="0.3">
      <c r="B674" s="12">
        <v>671</v>
      </c>
      <c r="C674" s="13" t="s">
        <v>353</v>
      </c>
      <c r="D674" s="118">
        <v>38815</v>
      </c>
      <c r="E674" s="13" t="s">
        <v>347</v>
      </c>
      <c r="F674" s="40">
        <v>89</v>
      </c>
      <c r="G674" s="124">
        <v>268.58829363415754</v>
      </c>
    </row>
    <row r="675" spans="2:7" ht="14.4" x14ac:dyDescent="0.3">
      <c r="B675" s="12">
        <v>672</v>
      </c>
      <c r="C675" s="13" t="s">
        <v>357</v>
      </c>
      <c r="D675" s="118">
        <v>38683</v>
      </c>
      <c r="E675" s="13" t="s">
        <v>359</v>
      </c>
      <c r="F675" s="40">
        <v>-1</v>
      </c>
      <c r="G675" s="124">
        <v>-0.61047743439715862</v>
      </c>
    </row>
    <row r="676" spans="2:7" ht="14.4" x14ac:dyDescent="0.3">
      <c r="B676" s="12">
        <v>673</v>
      </c>
      <c r="C676" s="13" t="s">
        <v>349</v>
      </c>
      <c r="D676" s="118">
        <v>38793</v>
      </c>
      <c r="E676" s="13" t="s">
        <v>355</v>
      </c>
      <c r="F676" s="40">
        <v>26</v>
      </c>
      <c r="G676" s="124">
        <v>81.086402502793618</v>
      </c>
    </row>
    <row r="677" spans="2:7" ht="14.4" x14ac:dyDescent="0.3">
      <c r="B677" s="12">
        <v>674</v>
      </c>
      <c r="C677" s="13" t="s">
        <v>357</v>
      </c>
      <c r="D677" s="118">
        <v>38408</v>
      </c>
      <c r="E677" s="13" t="s">
        <v>350</v>
      </c>
      <c r="F677" s="40">
        <v>56</v>
      </c>
      <c r="G677" s="124">
        <v>170.28880484978066</v>
      </c>
    </row>
    <row r="678" spans="2:7" ht="14.4" x14ac:dyDescent="0.3">
      <c r="B678" s="12">
        <v>675</v>
      </c>
      <c r="C678" s="13" t="s">
        <v>346</v>
      </c>
      <c r="D678" s="118">
        <v>38221</v>
      </c>
      <c r="E678" s="13" t="s">
        <v>347</v>
      </c>
      <c r="F678" s="40">
        <v>10</v>
      </c>
      <c r="G678" s="124">
        <v>32.446099013561927</v>
      </c>
    </row>
    <row r="679" spans="2:7" ht="14.4" x14ac:dyDescent="0.3">
      <c r="B679" s="12">
        <v>676</v>
      </c>
      <c r="C679" s="13" t="s">
        <v>349</v>
      </c>
      <c r="D679" s="118">
        <v>38023</v>
      </c>
      <c r="E679" s="13" t="s">
        <v>352</v>
      </c>
      <c r="F679" s="40">
        <v>8</v>
      </c>
      <c r="G679" s="124">
        <v>25.639457060752605</v>
      </c>
    </row>
    <row r="680" spans="2:7" ht="14.4" x14ac:dyDescent="0.3">
      <c r="B680" s="12">
        <v>677</v>
      </c>
      <c r="C680" s="13" t="s">
        <v>354</v>
      </c>
      <c r="D680" s="118">
        <v>38474</v>
      </c>
      <c r="E680" s="13" t="s">
        <v>355</v>
      </c>
      <c r="F680" s="40">
        <v>75</v>
      </c>
      <c r="G680" s="124">
        <v>226.81359807971779</v>
      </c>
    </row>
    <row r="681" spans="2:7" ht="14.4" x14ac:dyDescent="0.3">
      <c r="B681" s="12">
        <v>678</v>
      </c>
      <c r="C681" s="13" t="s">
        <v>357</v>
      </c>
      <c r="D681" s="118">
        <v>38386</v>
      </c>
      <c r="E681" s="13" t="s">
        <v>350</v>
      </c>
      <c r="F681" s="40">
        <v>79</v>
      </c>
      <c r="G681" s="124">
        <v>239.4766385714239</v>
      </c>
    </row>
    <row r="682" spans="2:7" ht="14.4" x14ac:dyDescent="0.3">
      <c r="B682" s="12">
        <v>679</v>
      </c>
      <c r="C682" s="13" t="s">
        <v>354</v>
      </c>
      <c r="D682" s="118">
        <v>38485</v>
      </c>
      <c r="E682" s="13" t="s">
        <v>350</v>
      </c>
      <c r="F682" s="40">
        <v>25</v>
      </c>
      <c r="G682" s="124">
        <v>75.944187671627063</v>
      </c>
    </row>
    <row r="683" spans="2:7" ht="14.4" x14ac:dyDescent="0.3">
      <c r="B683" s="12">
        <v>680</v>
      </c>
      <c r="C683" s="13" t="s">
        <v>356</v>
      </c>
      <c r="D683" s="118">
        <v>39002</v>
      </c>
      <c r="E683" s="13" t="s">
        <v>347</v>
      </c>
      <c r="F683" s="40">
        <v>22</v>
      </c>
      <c r="G683" s="124">
        <v>68.814390503031333</v>
      </c>
    </row>
    <row r="684" spans="2:7" ht="14.4" x14ac:dyDescent="0.3">
      <c r="B684" s="12">
        <v>681</v>
      </c>
      <c r="C684" s="13" t="s">
        <v>346</v>
      </c>
      <c r="D684" s="118">
        <v>38243</v>
      </c>
      <c r="E684" s="13" t="s">
        <v>352</v>
      </c>
      <c r="F684" s="40">
        <v>88</v>
      </c>
      <c r="G684" s="124">
        <v>265.64166976022739</v>
      </c>
    </row>
    <row r="685" spans="2:7" ht="14.4" x14ac:dyDescent="0.3">
      <c r="B685" s="12">
        <v>682</v>
      </c>
      <c r="C685" s="13" t="s">
        <v>348</v>
      </c>
      <c r="D685" s="118">
        <v>38298</v>
      </c>
      <c r="E685" s="13" t="s">
        <v>350</v>
      </c>
      <c r="F685" s="40">
        <v>94</v>
      </c>
      <c r="G685" s="124">
        <v>284.32899274536834</v>
      </c>
    </row>
    <row r="686" spans="2:7" ht="14.4" x14ac:dyDescent="0.3">
      <c r="B686" s="12">
        <v>683</v>
      </c>
      <c r="C686" s="13" t="s">
        <v>357</v>
      </c>
      <c r="D686" s="118">
        <v>38628</v>
      </c>
      <c r="E686" s="13" t="s">
        <v>359</v>
      </c>
      <c r="F686" s="40">
        <v>58</v>
      </c>
      <c r="G686" s="124">
        <v>176.72593852578336</v>
      </c>
    </row>
    <row r="687" spans="2:7" ht="14.4" x14ac:dyDescent="0.3">
      <c r="B687" s="12">
        <v>684</v>
      </c>
      <c r="C687" s="13" t="s">
        <v>348</v>
      </c>
      <c r="D687" s="118">
        <v>38507</v>
      </c>
      <c r="E687" s="13" t="s">
        <v>347</v>
      </c>
      <c r="F687" s="40">
        <v>66</v>
      </c>
      <c r="G687" s="124">
        <v>200.20830019781053</v>
      </c>
    </row>
    <row r="688" spans="2:7" ht="14.4" x14ac:dyDescent="0.3">
      <c r="B688" s="12">
        <v>685</v>
      </c>
      <c r="C688" s="13" t="s">
        <v>357</v>
      </c>
      <c r="D688" s="118">
        <v>38936</v>
      </c>
      <c r="E688" s="13" t="s">
        <v>355</v>
      </c>
      <c r="F688" s="40">
        <v>82</v>
      </c>
      <c r="G688" s="124">
        <v>247.93546068655294</v>
      </c>
    </row>
    <row r="689" spans="2:7" ht="14.4" x14ac:dyDescent="0.3">
      <c r="B689" s="12">
        <v>686</v>
      </c>
      <c r="C689" s="13" t="s">
        <v>349</v>
      </c>
      <c r="D689" s="118">
        <v>38991</v>
      </c>
      <c r="E689" s="13" t="s">
        <v>350</v>
      </c>
      <c r="F689" s="40">
        <v>94</v>
      </c>
      <c r="G689" s="124">
        <v>283.7655668516507</v>
      </c>
    </row>
    <row r="690" spans="2:7" ht="14.4" x14ac:dyDescent="0.3">
      <c r="B690" s="12">
        <v>687</v>
      </c>
      <c r="C690" s="13" t="s">
        <v>351</v>
      </c>
      <c r="D690" s="118">
        <v>39079</v>
      </c>
      <c r="E690" s="13" t="s">
        <v>347</v>
      </c>
      <c r="F690" s="40">
        <v>27</v>
      </c>
      <c r="G690" s="124">
        <v>82.883173616974645</v>
      </c>
    </row>
    <row r="691" spans="2:7" ht="14.4" x14ac:dyDescent="0.3">
      <c r="B691" s="12">
        <v>688</v>
      </c>
      <c r="C691" s="13" t="s">
        <v>346</v>
      </c>
      <c r="D691" s="118">
        <v>38089</v>
      </c>
      <c r="E691" s="13" t="s">
        <v>352</v>
      </c>
      <c r="F691" s="40">
        <v>56</v>
      </c>
      <c r="G691" s="124">
        <v>169.95658667826987</v>
      </c>
    </row>
    <row r="692" spans="2:7" ht="14.4" x14ac:dyDescent="0.3">
      <c r="B692" s="12">
        <v>689</v>
      </c>
      <c r="C692" s="13" t="s">
        <v>348</v>
      </c>
      <c r="D692" s="118">
        <v>38826</v>
      </c>
      <c r="E692" s="13" t="s">
        <v>359</v>
      </c>
      <c r="F692" s="40">
        <v>82</v>
      </c>
      <c r="G692" s="124">
        <v>247.80094907753815</v>
      </c>
    </row>
    <row r="693" spans="2:7" ht="14.4" x14ac:dyDescent="0.3">
      <c r="B693" s="12">
        <v>690</v>
      </c>
      <c r="C693" s="13" t="s">
        <v>348</v>
      </c>
      <c r="D693" s="118">
        <v>38606</v>
      </c>
      <c r="E693" s="13" t="s">
        <v>359</v>
      </c>
      <c r="F693" s="40">
        <v>7</v>
      </c>
      <c r="G693" s="124">
        <v>23.067714309015152</v>
      </c>
    </row>
    <row r="694" spans="2:7" ht="14.4" x14ac:dyDescent="0.3">
      <c r="B694" s="12">
        <v>691</v>
      </c>
      <c r="C694" s="13" t="s">
        <v>346</v>
      </c>
      <c r="D694" s="118">
        <v>38727</v>
      </c>
      <c r="E694" s="13" t="s">
        <v>347</v>
      </c>
      <c r="F694" s="40">
        <v>25</v>
      </c>
      <c r="G694" s="124">
        <v>77.367215999588439</v>
      </c>
    </row>
    <row r="695" spans="2:7" ht="14.4" x14ac:dyDescent="0.3">
      <c r="B695" s="12">
        <v>692</v>
      </c>
      <c r="C695" s="13" t="s">
        <v>351</v>
      </c>
      <c r="D695" s="118">
        <v>39079</v>
      </c>
      <c r="E695" s="13" t="s">
        <v>350</v>
      </c>
      <c r="F695" s="40">
        <v>15</v>
      </c>
      <c r="G695" s="124">
        <v>46.808970139122437</v>
      </c>
    </row>
    <row r="696" spans="2:7" ht="14.4" x14ac:dyDescent="0.3">
      <c r="B696" s="12">
        <v>693</v>
      </c>
      <c r="C696" s="13" t="s">
        <v>357</v>
      </c>
      <c r="D696" s="118">
        <v>38265</v>
      </c>
      <c r="E696" s="13" t="s">
        <v>350</v>
      </c>
      <c r="F696" s="40">
        <v>39</v>
      </c>
      <c r="G696" s="124">
        <v>118.82068608795676</v>
      </c>
    </row>
    <row r="697" spans="2:7" ht="14.4" x14ac:dyDescent="0.3">
      <c r="B697" s="12">
        <v>694</v>
      </c>
      <c r="C697" s="13" t="s">
        <v>346</v>
      </c>
      <c r="D697" s="118">
        <v>38628</v>
      </c>
      <c r="E697" s="13" t="s">
        <v>347</v>
      </c>
      <c r="F697" s="40">
        <v>22</v>
      </c>
      <c r="G697" s="124">
        <v>67.920921050637091</v>
      </c>
    </row>
    <row r="698" spans="2:7" ht="14.4" x14ac:dyDescent="0.3">
      <c r="B698" s="12">
        <v>695</v>
      </c>
      <c r="C698" s="13" t="s">
        <v>353</v>
      </c>
      <c r="D698" s="118">
        <v>38430</v>
      </c>
      <c r="E698" s="13" t="s">
        <v>352</v>
      </c>
      <c r="F698" s="40">
        <v>0</v>
      </c>
      <c r="G698" s="124">
        <v>1.5802940518086344</v>
      </c>
    </row>
    <row r="699" spans="2:7" ht="14.4" x14ac:dyDescent="0.3">
      <c r="B699" s="12">
        <v>696</v>
      </c>
      <c r="C699" s="13" t="s">
        <v>346</v>
      </c>
      <c r="D699" s="118">
        <v>38188</v>
      </c>
      <c r="E699" s="13" t="s">
        <v>359</v>
      </c>
      <c r="F699" s="40">
        <v>47</v>
      </c>
      <c r="G699" s="124">
        <v>142.62566704955398</v>
      </c>
    </row>
    <row r="700" spans="2:7" ht="14.4" x14ac:dyDescent="0.3">
      <c r="B700" s="12">
        <v>697</v>
      </c>
      <c r="C700" s="13" t="s">
        <v>357</v>
      </c>
      <c r="D700" s="118">
        <v>38782</v>
      </c>
      <c r="E700" s="13" t="s">
        <v>352</v>
      </c>
      <c r="F700" s="40">
        <v>36</v>
      </c>
      <c r="G700" s="124">
        <v>110.25851548113316</v>
      </c>
    </row>
    <row r="701" spans="2:7" ht="14.4" x14ac:dyDescent="0.3">
      <c r="B701" s="12">
        <v>698</v>
      </c>
      <c r="C701" s="13" t="s">
        <v>357</v>
      </c>
      <c r="D701" s="118">
        <v>38243</v>
      </c>
      <c r="E701" s="13" t="s">
        <v>355</v>
      </c>
      <c r="F701" s="40">
        <v>46</v>
      </c>
      <c r="G701" s="124">
        <v>139.52847109810006</v>
      </c>
    </row>
    <row r="702" spans="2:7" ht="14.4" x14ac:dyDescent="0.3">
      <c r="B702" s="12">
        <v>699</v>
      </c>
      <c r="C702" s="13" t="s">
        <v>348</v>
      </c>
      <c r="D702" s="118">
        <v>38837</v>
      </c>
      <c r="E702" s="13" t="s">
        <v>355</v>
      </c>
      <c r="F702" s="40">
        <v>84</v>
      </c>
      <c r="G702" s="124">
        <v>253.68258531303155</v>
      </c>
    </row>
    <row r="703" spans="2:7" ht="14.4" x14ac:dyDescent="0.3">
      <c r="B703" s="12">
        <v>700</v>
      </c>
      <c r="C703" s="13" t="s">
        <v>356</v>
      </c>
      <c r="D703" s="118">
        <v>38067</v>
      </c>
      <c r="E703" s="13" t="s">
        <v>347</v>
      </c>
      <c r="F703" s="40">
        <v>38</v>
      </c>
      <c r="G703" s="124">
        <v>115.76504648002317</v>
      </c>
    </row>
    <row r="704" spans="2:7" ht="14.4" x14ac:dyDescent="0.3">
      <c r="B704" s="12">
        <v>701</v>
      </c>
      <c r="C704" s="13" t="s">
        <v>346</v>
      </c>
      <c r="D704" s="118">
        <v>38133</v>
      </c>
      <c r="E704" s="13" t="s">
        <v>347</v>
      </c>
      <c r="F704" s="40">
        <v>13</v>
      </c>
      <c r="G704" s="124">
        <v>40.473506204312045</v>
      </c>
    </row>
    <row r="705" spans="2:7" ht="14.4" x14ac:dyDescent="0.3">
      <c r="B705" s="12">
        <v>702</v>
      </c>
      <c r="C705" s="13" t="s">
        <v>348</v>
      </c>
      <c r="D705" s="118">
        <v>38826</v>
      </c>
      <c r="E705" s="13" t="s">
        <v>350</v>
      </c>
      <c r="F705" s="40">
        <v>40</v>
      </c>
      <c r="G705" s="124">
        <v>122.42180451643387</v>
      </c>
    </row>
    <row r="706" spans="2:7" ht="14.4" x14ac:dyDescent="0.3">
      <c r="B706" s="12">
        <v>703</v>
      </c>
      <c r="C706" s="13" t="s">
        <v>354</v>
      </c>
      <c r="D706" s="118">
        <v>38155</v>
      </c>
      <c r="E706" s="13" t="s">
        <v>352</v>
      </c>
      <c r="F706" s="40">
        <v>46</v>
      </c>
      <c r="G706" s="124">
        <v>139.4072220659846</v>
      </c>
    </row>
    <row r="707" spans="2:7" ht="14.4" x14ac:dyDescent="0.3">
      <c r="B707" s="12">
        <v>704</v>
      </c>
      <c r="C707" s="13" t="s">
        <v>358</v>
      </c>
      <c r="D707" s="118">
        <v>38199</v>
      </c>
      <c r="E707" s="13" t="s">
        <v>355</v>
      </c>
      <c r="F707" s="40">
        <v>11</v>
      </c>
      <c r="G707" s="124">
        <v>35.105222117013575</v>
      </c>
    </row>
    <row r="708" spans="2:7" ht="14.4" x14ac:dyDescent="0.3">
      <c r="B708" s="12">
        <v>705</v>
      </c>
      <c r="C708" s="13" t="s">
        <v>351</v>
      </c>
      <c r="D708" s="118">
        <v>38518</v>
      </c>
      <c r="E708" s="13" t="s">
        <v>347</v>
      </c>
      <c r="F708" s="40">
        <v>-1</v>
      </c>
      <c r="G708" s="124">
        <v>-0.89822589573278755</v>
      </c>
    </row>
    <row r="709" spans="2:7" ht="14.4" x14ac:dyDescent="0.3">
      <c r="B709" s="12">
        <v>706</v>
      </c>
      <c r="C709" s="13" t="s">
        <v>351</v>
      </c>
      <c r="D709" s="118">
        <v>38056</v>
      </c>
      <c r="E709" s="13" t="s">
        <v>347</v>
      </c>
      <c r="F709" s="40">
        <v>32</v>
      </c>
      <c r="G709" s="124">
        <v>98.618549497009866</v>
      </c>
    </row>
    <row r="710" spans="2:7" ht="14.4" x14ac:dyDescent="0.3">
      <c r="B710" s="12">
        <v>707</v>
      </c>
      <c r="C710" s="13" t="s">
        <v>358</v>
      </c>
      <c r="D710" s="118">
        <v>38001</v>
      </c>
      <c r="E710" s="13" t="s">
        <v>350</v>
      </c>
      <c r="F710" s="40">
        <v>78</v>
      </c>
      <c r="G710" s="124">
        <v>235.37746360511863</v>
      </c>
    </row>
    <row r="711" spans="2:7" ht="14.4" x14ac:dyDescent="0.3">
      <c r="B711" s="12">
        <v>708</v>
      </c>
      <c r="C711" s="13" t="s">
        <v>351</v>
      </c>
      <c r="D711" s="118">
        <v>38375</v>
      </c>
      <c r="E711" s="13" t="s">
        <v>352</v>
      </c>
      <c r="F711" s="40">
        <v>71</v>
      </c>
      <c r="G711" s="124">
        <v>215.14334620644152</v>
      </c>
    </row>
    <row r="712" spans="2:7" ht="14.4" x14ac:dyDescent="0.3">
      <c r="B712" s="12">
        <v>709</v>
      </c>
      <c r="C712" s="13" t="s">
        <v>354</v>
      </c>
      <c r="D712" s="118">
        <v>38100</v>
      </c>
      <c r="E712" s="13" t="s">
        <v>347</v>
      </c>
      <c r="F712" s="40">
        <v>36</v>
      </c>
      <c r="G712" s="124">
        <v>109.79941093344995</v>
      </c>
    </row>
    <row r="713" spans="2:7" ht="14.4" x14ac:dyDescent="0.3">
      <c r="B713" s="12">
        <v>710</v>
      </c>
      <c r="C713" s="13" t="s">
        <v>357</v>
      </c>
      <c r="D713" s="118">
        <v>38221</v>
      </c>
      <c r="E713" s="13" t="s">
        <v>359</v>
      </c>
      <c r="F713" s="40">
        <v>79</v>
      </c>
      <c r="G713" s="124">
        <v>238.7528909715526</v>
      </c>
    </row>
    <row r="714" spans="2:7" ht="14.4" x14ac:dyDescent="0.3">
      <c r="B714" s="12">
        <v>711</v>
      </c>
      <c r="C714" s="13" t="s">
        <v>351</v>
      </c>
      <c r="D714" s="118">
        <v>38573</v>
      </c>
      <c r="E714" s="13" t="s">
        <v>352</v>
      </c>
      <c r="F714" s="40">
        <v>92</v>
      </c>
      <c r="G714" s="124">
        <v>278.33689319640729</v>
      </c>
    </row>
    <row r="715" spans="2:7" ht="14.4" x14ac:dyDescent="0.3">
      <c r="B715" s="12">
        <v>712</v>
      </c>
      <c r="C715" s="13" t="s">
        <v>349</v>
      </c>
      <c r="D715" s="118">
        <v>38001</v>
      </c>
      <c r="E715" s="13" t="s">
        <v>350</v>
      </c>
      <c r="F715" s="40">
        <v>38</v>
      </c>
      <c r="G715" s="124">
        <v>116.20226134841927</v>
      </c>
    </row>
    <row r="716" spans="2:7" ht="14.4" x14ac:dyDescent="0.3">
      <c r="B716" s="12">
        <v>713</v>
      </c>
      <c r="C716" s="13" t="s">
        <v>346</v>
      </c>
      <c r="D716" s="118">
        <v>39057</v>
      </c>
      <c r="E716" s="13" t="s">
        <v>359</v>
      </c>
      <c r="F716" s="40">
        <v>50</v>
      </c>
      <c r="G716" s="124">
        <v>152.08468006915191</v>
      </c>
    </row>
    <row r="717" spans="2:7" ht="14.4" x14ac:dyDescent="0.3">
      <c r="B717" s="12">
        <v>714</v>
      </c>
      <c r="C717" s="13" t="s">
        <v>356</v>
      </c>
      <c r="D717" s="118">
        <v>38771</v>
      </c>
      <c r="E717" s="13" t="s">
        <v>350</v>
      </c>
      <c r="F717" s="40">
        <v>31</v>
      </c>
      <c r="G717" s="124">
        <v>93.734083542235183</v>
      </c>
    </row>
    <row r="718" spans="2:7" ht="14.4" x14ac:dyDescent="0.3">
      <c r="B718" s="12">
        <v>715</v>
      </c>
      <c r="C718" s="13" t="s">
        <v>357</v>
      </c>
      <c r="D718" s="118">
        <v>38881</v>
      </c>
      <c r="E718" s="13" t="s">
        <v>347</v>
      </c>
      <c r="F718" s="40">
        <v>9</v>
      </c>
      <c r="G718" s="124">
        <v>29.386098665239906</v>
      </c>
    </row>
    <row r="719" spans="2:7" ht="14.4" x14ac:dyDescent="0.3">
      <c r="B719" s="12">
        <v>716</v>
      </c>
      <c r="C719" s="13" t="s">
        <v>349</v>
      </c>
      <c r="D719" s="118">
        <v>38408</v>
      </c>
      <c r="E719" s="13" t="s">
        <v>355</v>
      </c>
      <c r="F719" s="40">
        <v>24</v>
      </c>
      <c r="G719" s="124">
        <v>73.278886055388639</v>
      </c>
    </row>
    <row r="720" spans="2:7" ht="14.4" x14ac:dyDescent="0.3">
      <c r="B720" s="12">
        <v>717</v>
      </c>
      <c r="C720" s="13" t="s">
        <v>351</v>
      </c>
      <c r="D720" s="118">
        <v>38364</v>
      </c>
      <c r="E720" s="13" t="s">
        <v>347</v>
      </c>
      <c r="F720" s="40">
        <v>50</v>
      </c>
      <c r="G720" s="124">
        <v>152.58608557503928</v>
      </c>
    </row>
    <row r="721" spans="2:7" ht="14.4" x14ac:dyDescent="0.3">
      <c r="B721" s="12">
        <v>718</v>
      </c>
      <c r="C721" s="13" t="s">
        <v>357</v>
      </c>
      <c r="D721" s="118">
        <v>38760</v>
      </c>
      <c r="E721" s="13" t="s">
        <v>352</v>
      </c>
      <c r="F721" s="40">
        <v>32</v>
      </c>
      <c r="G721" s="124">
        <v>98.191983875169328</v>
      </c>
    </row>
    <row r="722" spans="2:7" ht="14.4" x14ac:dyDescent="0.3">
      <c r="B722" s="12">
        <v>719</v>
      </c>
      <c r="C722" s="13" t="s">
        <v>358</v>
      </c>
      <c r="D722" s="118">
        <v>38243</v>
      </c>
      <c r="E722" s="13" t="s">
        <v>350</v>
      </c>
      <c r="F722" s="40">
        <v>71</v>
      </c>
      <c r="G722" s="124">
        <v>214.9278284338051</v>
      </c>
    </row>
    <row r="723" spans="2:7" ht="14.4" x14ac:dyDescent="0.3">
      <c r="B723" s="12">
        <v>720</v>
      </c>
      <c r="C723" s="13" t="s">
        <v>356</v>
      </c>
      <c r="D723" s="118">
        <v>39024</v>
      </c>
      <c r="E723" s="13" t="s">
        <v>359</v>
      </c>
      <c r="F723" s="40">
        <v>28</v>
      </c>
      <c r="G723" s="124">
        <v>86.107203598905883</v>
      </c>
    </row>
    <row r="724" spans="2:7" ht="14.4" x14ac:dyDescent="0.3">
      <c r="B724" s="12">
        <v>721</v>
      </c>
      <c r="C724" s="13" t="s">
        <v>351</v>
      </c>
      <c r="D724" s="118">
        <v>39013</v>
      </c>
      <c r="E724" s="13" t="s">
        <v>347</v>
      </c>
      <c r="F724" s="40">
        <v>40</v>
      </c>
      <c r="G724" s="124">
        <v>121.83146625489913</v>
      </c>
    </row>
    <row r="725" spans="2:7" ht="14.4" x14ac:dyDescent="0.3">
      <c r="B725" s="12">
        <v>722</v>
      </c>
      <c r="C725" s="13" t="s">
        <v>356</v>
      </c>
      <c r="D725" s="118">
        <v>38001</v>
      </c>
      <c r="E725" s="13" t="s">
        <v>355</v>
      </c>
      <c r="F725" s="40">
        <v>75</v>
      </c>
      <c r="G725" s="124">
        <v>226.98711570221042</v>
      </c>
    </row>
    <row r="726" spans="2:7" ht="14.4" x14ac:dyDescent="0.3">
      <c r="B726" s="12">
        <v>723</v>
      </c>
      <c r="C726" s="13" t="s">
        <v>353</v>
      </c>
      <c r="D726" s="118">
        <v>38221</v>
      </c>
      <c r="E726" s="13" t="s">
        <v>347</v>
      </c>
      <c r="F726" s="40">
        <v>30</v>
      </c>
      <c r="G726" s="124">
        <v>92.030625673172352</v>
      </c>
    </row>
    <row r="727" spans="2:7" ht="14.4" x14ac:dyDescent="0.3">
      <c r="B727" s="12">
        <v>724</v>
      </c>
      <c r="C727" s="13" t="s">
        <v>357</v>
      </c>
      <c r="D727" s="118">
        <v>38694</v>
      </c>
      <c r="E727" s="13" t="s">
        <v>347</v>
      </c>
      <c r="F727" s="40">
        <v>78</v>
      </c>
      <c r="G727" s="124">
        <v>235.89718296494317</v>
      </c>
    </row>
    <row r="728" spans="2:7" ht="14.4" x14ac:dyDescent="0.3">
      <c r="B728" s="12">
        <v>725</v>
      </c>
      <c r="C728" s="13" t="s">
        <v>354</v>
      </c>
      <c r="D728" s="118">
        <v>38573</v>
      </c>
      <c r="E728" s="13" t="s">
        <v>359</v>
      </c>
      <c r="F728" s="40">
        <v>15</v>
      </c>
      <c r="G728" s="124">
        <v>47.09802134338382</v>
      </c>
    </row>
    <row r="729" spans="2:7" ht="14.4" x14ac:dyDescent="0.3">
      <c r="B729" s="12">
        <v>726</v>
      </c>
      <c r="C729" s="13" t="s">
        <v>356</v>
      </c>
      <c r="D729" s="118">
        <v>38298</v>
      </c>
      <c r="E729" s="13" t="s">
        <v>352</v>
      </c>
      <c r="F729" s="40">
        <v>30</v>
      </c>
      <c r="G729" s="124">
        <v>91.800989942743342</v>
      </c>
    </row>
    <row r="730" spans="2:7" ht="14.4" x14ac:dyDescent="0.3">
      <c r="B730" s="12">
        <v>727</v>
      </c>
      <c r="C730" s="13" t="s">
        <v>353</v>
      </c>
      <c r="D730" s="118">
        <v>38628</v>
      </c>
      <c r="E730" s="13" t="s">
        <v>350</v>
      </c>
      <c r="F730" s="40">
        <v>27</v>
      </c>
      <c r="G730" s="124">
        <v>83.564417753264919</v>
      </c>
    </row>
    <row r="731" spans="2:7" ht="14.4" x14ac:dyDescent="0.3">
      <c r="B731" s="12">
        <v>728</v>
      </c>
      <c r="C731" s="13" t="s">
        <v>349</v>
      </c>
      <c r="D731" s="118">
        <v>38881</v>
      </c>
      <c r="E731" s="13" t="s">
        <v>347</v>
      </c>
      <c r="F731" s="40">
        <v>95</v>
      </c>
      <c r="G731" s="124">
        <v>286.68421658470419</v>
      </c>
    </row>
    <row r="732" spans="2:7" ht="14.4" x14ac:dyDescent="0.3">
      <c r="B732" s="12">
        <v>729</v>
      </c>
      <c r="C732" s="13" t="s">
        <v>357</v>
      </c>
      <c r="D732" s="118">
        <v>38034</v>
      </c>
      <c r="E732" s="13" t="s">
        <v>350</v>
      </c>
      <c r="F732" s="40">
        <v>62</v>
      </c>
      <c r="G732" s="124">
        <v>188.69979320640692</v>
      </c>
    </row>
    <row r="733" spans="2:7" ht="14.4" x14ac:dyDescent="0.3">
      <c r="B733" s="12">
        <v>730</v>
      </c>
      <c r="C733" s="13" t="s">
        <v>356</v>
      </c>
      <c r="D733" s="118">
        <v>38793</v>
      </c>
      <c r="E733" s="13" t="s">
        <v>347</v>
      </c>
      <c r="F733" s="40">
        <v>-4</v>
      </c>
      <c r="G733" s="124">
        <v>-10.151413084603679</v>
      </c>
    </row>
    <row r="734" spans="2:7" ht="14.4" x14ac:dyDescent="0.3">
      <c r="B734" s="12">
        <v>731</v>
      </c>
      <c r="C734" s="13" t="s">
        <v>346</v>
      </c>
      <c r="D734" s="118">
        <v>38188</v>
      </c>
      <c r="E734" s="13" t="s">
        <v>359</v>
      </c>
      <c r="F734" s="40">
        <v>-3</v>
      </c>
      <c r="G734" s="124">
        <v>-7.2263762915654137</v>
      </c>
    </row>
    <row r="735" spans="2:7" ht="14.4" x14ac:dyDescent="0.3">
      <c r="B735" s="12">
        <v>732</v>
      </c>
      <c r="C735" s="13" t="s">
        <v>349</v>
      </c>
      <c r="D735" s="118">
        <v>38540</v>
      </c>
      <c r="E735" s="13" t="s">
        <v>359</v>
      </c>
      <c r="F735" s="40">
        <v>62</v>
      </c>
      <c r="G735" s="124">
        <v>187.71484715081846</v>
      </c>
    </row>
    <row r="736" spans="2:7" ht="14.4" x14ac:dyDescent="0.3">
      <c r="B736" s="12">
        <v>733</v>
      </c>
      <c r="C736" s="13" t="s">
        <v>346</v>
      </c>
      <c r="D736" s="118">
        <v>38210</v>
      </c>
      <c r="E736" s="13" t="s">
        <v>352</v>
      </c>
      <c r="F736" s="40">
        <v>92</v>
      </c>
      <c r="G736" s="124">
        <v>277.67657907264578</v>
      </c>
    </row>
    <row r="737" spans="2:7" ht="14.4" x14ac:dyDescent="0.3">
      <c r="B737" s="12">
        <v>734</v>
      </c>
      <c r="C737" s="13" t="s">
        <v>353</v>
      </c>
      <c r="D737" s="118">
        <v>39068</v>
      </c>
      <c r="E737" s="13" t="s">
        <v>350</v>
      </c>
      <c r="F737" s="40">
        <v>35</v>
      </c>
      <c r="G737" s="124">
        <v>107.09519938129719</v>
      </c>
    </row>
    <row r="738" spans="2:7" ht="14.4" x14ac:dyDescent="0.3">
      <c r="B738" s="12">
        <v>735</v>
      </c>
      <c r="C738" s="13" t="s">
        <v>346</v>
      </c>
      <c r="D738" s="118">
        <v>38474</v>
      </c>
      <c r="E738" s="13" t="s">
        <v>355</v>
      </c>
      <c r="F738" s="40">
        <v>91</v>
      </c>
      <c r="G738" s="124">
        <v>274.96271641831527</v>
      </c>
    </row>
    <row r="739" spans="2:7" ht="14.4" x14ac:dyDescent="0.3">
      <c r="B739" s="12">
        <v>736</v>
      </c>
      <c r="C739" s="13" t="s">
        <v>356</v>
      </c>
      <c r="D739" s="118">
        <v>38177</v>
      </c>
      <c r="E739" s="13" t="s">
        <v>359</v>
      </c>
      <c r="F739" s="40">
        <v>21</v>
      </c>
      <c r="G739" s="124">
        <v>64.321884288799509</v>
      </c>
    </row>
    <row r="740" spans="2:7" ht="14.4" x14ac:dyDescent="0.3">
      <c r="B740" s="12">
        <v>737</v>
      </c>
      <c r="C740" s="13" t="s">
        <v>354</v>
      </c>
      <c r="D740" s="118">
        <v>38738</v>
      </c>
      <c r="E740" s="13" t="s">
        <v>359</v>
      </c>
      <c r="F740" s="40">
        <v>49</v>
      </c>
      <c r="G740" s="124">
        <v>148.73893149445496</v>
      </c>
    </row>
    <row r="741" spans="2:7" ht="14.4" x14ac:dyDescent="0.3">
      <c r="B741" s="12">
        <v>738</v>
      </c>
      <c r="C741" s="13" t="s">
        <v>353</v>
      </c>
      <c r="D741" s="118">
        <v>38430</v>
      </c>
      <c r="E741" s="13" t="s">
        <v>350</v>
      </c>
      <c r="F741" s="40">
        <v>34</v>
      </c>
      <c r="G741" s="124">
        <v>103.34843435833068</v>
      </c>
    </row>
    <row r="742" spans="2:7" ht="14.4" x14ac:dyDescent="0.3">
      <c r="B742" s="12">
        <v>739</v>
      </c>
      <c r="C742" s="13" t="s">
        <v>349</v>
      </c>
      <c r="D742" s="118">
        <v>38375</v>
      </c>
      <c r="E742" s="13" t="s">
        <v>347</v>
      </c>
      <c r="F742" s="40">
        <v>56</v>
      </c>
      <c r="G742" s="124">
        <v>170.12124352907122</v>
      </c>
    </row>
    <row r="743" spans="2:7" ht="14.4" x14ac:dyDescent="0.3">
      <c r="B743" s="12">
        <v>740</v>
      </c>
      <c r="C743" s="13" t="s">
        <v>356</v>
      </c>
      <c r="D743" s="118">
        <v>38133</v>
      </c>
      <c r="E743" s="13" t="s">
        <v>355</v>
      </c>
      <c r="F743" s="40">
        <v>81</v>
      </c>
      <c r="G743" s="124">
        <v>244.85421438007515</v>
      </c>
    </row>
    <row r="744" spans="2:7" ht="14.4" x14ac:dyDescent="0.3">
      <c r="B744" s="12">
        <v>741</v>
      </c>
      <c r="C744" s="13" t="s">
        <v>346</v>
      </c>
      <c r="D744" s="118">
        <v>38089</v>
      </c>
      <c r="E744" s="13" t="s">
        <v>355</v>
      </c>
      <c r="F744" s="40">
        <v>63</v>
      </c>
      <c r="G744" s="124">
        <v>191.24656039127012</v>
      </c>
    </row>
    <row r="745" spans="2:7" ht="14.4" x14ac:dyDescent="0.3">
      <c r="B745" s="12">
        <v>742</v>
      </c>
      <c r="C745" s="13" t="s">
        <v>356</v>
      </c>
      <c r="D745" s="118">
        <v>38474</v>
      </c>
      <c r="E745" s="13" t="s">
        <v>350</v>
      </c>
      <c r="F745" s="40">
        <v>-3</v>
      </c>
      <c r="G745" s="124">
        <v>-7.3657850032017285</v>
      </c>
    </row>
    <row r="746" spans="2:7" ht="14.4" x14ac:dyDescent="0.3">
      <c r="B746" s="12">
        <v>743</v>
      </c>
      <c r="C746" s="13" t="s">
        <v>354</v>
      </c>
      <c r="D746" s="118">
        <v>38540</v>
      </c>
      <c r="E746" s="13" t="s">
        <v>350</v>
      </c>
      <c r="F746" s="40">
        <v>8</v>
      </c>
      <c r="G746" s="124">
        <v>25.810666689825588</v>
      </c>
    </row>
    <row r="747" spans="2:7" ht="14.4" x14ac:dyDescent="0.3">
      <c r="B747" s="12">
        <v>744</v>
      </c>
      <c r="C747" s="13" t="s">
        <v>357</v>
      </c>
      <c r="D747" s="118">
        <v>38078</v>
      </c>
      <c r="E747" s="13" t="s">
        <v>347</v>
      </c>
      <c r="F747" s="40">
        <v>46</v>
      </c>
      <c r="G747" s="124">
        <v>139.61633299698832</v>
      </c>
    </row>
    <row r="748" spans="2:7" ht="14.4" x14ac:dyDescent="0.3">
      <c r="B748" s="12">
        <v>745</v>
      </c>
      <c r="C748" s="13" t="s">
        <v>354</v>
      </c>
      <c r="D748" s="118">
        <v>38397</v>
      </c>
      <c r="E748" s="13" t="s">
        <v>347</v>
      </c>
      <c r="F748" s="40">
        <v>3</v>
      </c>
      <c r="G748" s="124">
        <v>10.87686297512148</v>
      </c>
    </row>
    <row r="749" spans="2:7" ht="14.4" x14ac:dyDescent="0.3">
      <c r="B749" s="12">
        <v>746</v>
      </c>
      <c r="C749" s="13" t="s">
        <v>354</v>
      </c>
      <c r="D749" s="118">
        <v>38859</v>
      </c>
      <c r="E749" s="13" t="s">
        <v>350</v>
      </c>
      <c r="F749" s="40">
        <v>68</v>
      </c>
      <c r="G749" s="124">
        <v>205.86039765882776</v>
      </c>
    </row>
    <row r="750" spans="2:7" ht="14.4" x14ac:dyDescent="0.3">
      <c r="B750" s="12">
        <v>747</v>
      </c>
      <c r="C750" s="13" t="s">
        <v>346</v>
      </c>
      <c r="D750" s="118">
        <v>38826</v>
      </c>
      <c r="E750" s="13" t="s">
        <v>350</v>
      </c>
      <c r="F750" s="40">
        <v>83</v>
      </c>
      <c r="G750" s="124">
        <v>251.06283096017734</v>
      </c>
    </row>
    <row r="751" spans="2:7" ht="14.4" x14ac:dyDescent="0.3">
      <c r="B751" s="12">
        <v>748</v>
      </c>
      <c r="C751" s="13" t="s">
        <v>356</v>
      </c>
      <c r="D751" s="118">
        <v>38397</v>
      </c>
      <c r="E751" s="13" t="s">
        <v>355</v>
      </c>
      <c r="F751" s="40">
        <v>51</v>
      </c>
      <c r="G751" s="124">
        <v>155.12341917228474</v>
      </c>
    </row>
    <row r="752" spans="2:7" ht="14.4" x14ac:dyDescent="0.3">
      <c r="B752" s="12">
        <v>749</v>
      </c>
      <c r="C752" s="13" t="s">
        <v>358</v>
      </c>
      <c r="D752" s="118">
        <v>38826</v>
      </c>
      <c r="E752" s="13" t="s">
        <v>350</v>
      </c>
      <c r="F752" s="40">
        <v>16</v>
      </c>
      <c r="G752" s="124">
        <v>50.203538747394113</v>
      </c>
    </row>
    <row r="753" spans="2:7" ht="14.4" x14ac:dyDescent="0.3">
      <c r="B753" s="12">
        <v>750</v>
      </c>
      <c r="C753" s="13" t="s">
        <v>358</v>
      </c>
      <c r="D753" s="118">
        <v>38848</v>
      </c>
      <c r="E753" s="13" t="s">
        <v>355</v>
      </c>
      <c r="F753" s="40">
        <v>-2</v>
      </c>
      <c r="G753" s="124">
        <v>-3.9135627833735267</v>
      </c>
    </row>
    <row r="754" spans="2:7" ht="14.4" x14ac:dyDescent="0.3">
      <c r="B754" s="12">
        <v>751</v>
      </c>
      <c r="C754" s="13" t="s">
        <v>356</v>
      </c>
      <c r="D754" s="118">
        <v>38320</v>
      </c>
      <c r="E754" s="13" t="s">
        <v>347</v>
      </c>
      <c r="F754" s="40">
        <v>6</v>
      </c>
      <c r="G754" s="124">
        <v>20.370424027363761</v>
      </c>
    </row>
    <row r="755" spans="2:7" ht="14.4" x14ac:dyDescent="0.3">
      <c r="B755" s="12">
        <v>752</v>
      </c>
      <c r="C755" s="13" t="s">
        <v>354</v>
      </c>
      <c r="D755" s="118">
        <v>38650</v>
      </c>
      <c r="E755" s="13" t="s">
        <v>347</v>
      </c>
      <c r="F755" s="40">
        <v>-5</v>
      </c>
      <c r="G755" s="124">
        <v>-12.571701775011148</v>
      </c>
    </row>
    <row r="756" spans="2:7" ht="14.4" x14ac:dyDescent="0.3">
      <c r="B756" s="12">
        <v>753</v>
      </c>
      <c r="C756" s="13" t="s">
        <v>346</v>
      </c>
      <c r="D756" s="118">
        <v>38738</v>
      </c>
      <c r="E756" s="13" t="s">
        <v>355</v>
      </c>
      <c r="F756" s="40">
        <v>42</v>
      </c>
      <c r="G756" s="124">
        <v>127.71123178411425</v>
      </c>
    </row>
    <row r="757" spans="2:7" ht="14.4" x14ac:dyDescent="0.3">
      <c r="B757" s="12">
        <v>754</v>
      </c>
      <c r="C757" s="13" t="s">
        <v>356</v>
      </c>
      <c r="D757" s="118">
        <v>38364</v>
      </c>
      <c r="E757" s="13" t="s">
        <v>355</v>
      </c>
      <c r="F757" s="40">
        <v>47</v>
      </c>
      <c r="G757" s="124">
        <v>143.38409457230034</v>
      </c>
    </row>
    <row r="758" spans="2:7" ht="14.4" x14ac:dyDescent="0.3">
      <c r="B758" s="12">
        <v>755</v>
      </c>
      <c r="C758" s="13" t="s">
        <v>349</v>
      </c>
      <c r="D758" s="118">
        <v>38925</v>
      </c>
      <c r="E758" s="13" t="s">
        <v>359</v>
      </c>
      <c r="F758" s="40">
        <v>16</v>
      </c>
      <c r="G758" s="124">
        <v>50.193862989445165</v>
      </c>
    </row>
    <row r="759" spans="2:7" ht="14.4" x14ac:dyDescent="0.3">
      <c r="B759" s="12">
        <v>756</v>
      </c>
      <c r="C759" s="13" t="s">
        <v>358</v>
      </c>
      <c r="D759" s="118">
        <v>38122</v>
      </c>
      <c r="E759" s="13" t="s">
        <v>347</v>
      </c>
      <c r="F759" s="40">
        <v>11</v>
      </c>
      <c r="G759" s="124">
        <v>35.356196404749518</v>
      </c>
    </row>
    <row r="760" spans="2:7" ht="14.4" x14ac:dyDescent="0.3">
      <c r="B760" s="12">
        <v>757</v>
      </c>
      <c r="C760" s="13" t="s">
        <v>346</v>
      </c>
      <c r="D760" s="118">
        <v>38320</v>
      </c>
      <c r="E760" s="13" t="s">
        <v>355</v>
      </c>
      <c r="F760" s="40">
        <v>-10</v>
      </c>
      <c r="G760" s="124">
        <v>-27.896760549483552</v>
      </c>
    </row>
    <row r="761" spans="2:7" ht="14.4" x14ac:dyDescent="0.3">
      <c r="B761" s="12">
        <v>758</v>
      </c>
      <c r="C761" s="13" t="s">
        <v>351</v>
      </c>
      <c r="D761" s="118">
        <v>38056</v>
      </c>
      <c r="E761" s="13" t="s">
        <v>355</v>
      </c>
      <c r="F761" s="40">
        <v>21</v>
      </c>
      <c r="G761" s="124">
        <v>65.379195576752196</v>
      </c>
    </row>
    <row r="762" spans="2:7" ht="14.4" x14ac:dyDescent="0.3">
      <c r="B762" s="12">
        <v>759</v>
      </c>
      <c r="C762" s="13" t="s">
        <v>358</v>
      </c>
      <c r="D762" s="118">
        <v>38650</v>
      </c>
      <c r="E762" s="13" t="s">
        <v>359</v>
      </c>
      <c r="F762" s="40">
        <v>52</v>
      </c>
      <c r="G762" s="124">
        <v>157.72596503790041</v>
      </c>
    </row>
    <row r="763" spans="2:7" ht="14.4" x14ac:dyDescent="0.3">
      <c r="B763" s="12">
        <v>760</v>
      </c>
      <c r="C763" s="13" t="s">
        <v>356</v>
      </c>
      <c r="D763" s="118">
        <v>38089</v>
      </c>
      <c r="E763" s="13" t="s">
        <v>352</v>
      </c>
      <c r="F763" s="40">
        <v>5</v>
      </c>
      <c r="G763" s="124">
        <v>17.005120052550815</v>
      </c>
    </row>
    <row r="764" spans="2:7" ht="14.4" x14ac:dyDescent="0.3">
      <c r="B764" s="12">
        <v>761</v>
      </c>
      <c r="C764" s="13" t="s">
        <v>356</v>
      </c>
      <c r="D764" s="118">
        <v>38562</v>
      </c>
      <c r="E764" s="13" t="s">
        <v>355</v>
      </c>
      <c r="F764" s="40">
        <v>52</v>
      </c>
      <c r="G764" s="124">
        <v>158.43447603180036</v>
      </c>
    </row>
    <row r="765" spans="2:7" ht="14.4" x14ac:dyDescent="0.3">
      <c r="B765" s="12">
        <v>762</v>
      </c>
      <c r="C765" s="13" t="s">
        <v>354</v>
      </c>
      <c r="D765" s="118">
        <v>38441</v>
      </c>
      <c r="E765" s="13" t="s">
        <v>359</v>
      </c>
      <c r="F765" s="40">
        <v>38</v>
      </c>
      <c r="G765" s="124">
        <v>115.38889596804569</v>
      </c>
    </row>
    <row r="766" spans="2:7" ht="14.4" x14ac:dyDescent="0.3">
      <c r="B766" s="12">
        <v>763</v>
      </c>
      <c r="C766" s="13" t="s">
        <v>348</v>
      </c>
      <c r="D766" s="118">
        <v>38848</v>
      </c>
      <c r="E766" s="13" t="s">
        <v>359</v>
      </c>
      <c r="F766" s="40">
        <v>84</v>
      </c>
      <c r="G766" s="124">
        <v>254.2621659223083</v>
      </c>
    </row>
    <row r="767" spans="2:7" ht="14.4" x14ac:dyDescent="0.3">
      <c r="B767" s="12">
        <v>764</v>
      </c>
      <c r="C767" s="13" t="s">
        <v>358</v>
      </c>
      <c r="D767" s="118">
        <v>39057</v>
      </c>
      <c r="E767" s="13" t="s">
        <v>352</v>
      </c>
      <c r="F767" s="40">
        <v>18</v>
      </c>
      <c r="G767" s="124">
        <v>55.343428443559006</v>
      </c>
    </row>
    <row r="768" spans="2:7" ht="14.4" x14ac:dyDescent="0.3">
      <c r="B768" s="12">
        <v>765</v>
      </c>
      <c r="C768" s="13" t="s">
        <v>357</v>
      </c>
      <c r="D768" s="118">
        <v>38111</v>
      </c>
      <c r="E768" s="13" t="s">
        <v>347</v>
      </c>
      <c r="F768" s="40">
        <v>-6</v>
      </c>
      <c r="G768" s="124">
        <v>-15.742829763147856</v>
      </c>
    </row>
    <row r="769" spans="2:7" ht="14.4" x14ac:dyDescent="0.3">
      <c r="B769" s="12">
        <v>766</v>
      </c>
      <c r="C769" s="13" t="s">
        <v>358</v>
      </c>
      <c r="D769" s="118">
        <v>38078</v>
      </c>
      <c r="E769" s="13" t="s">
        <v>347</v>
      </c>
      <c r="F769" s="40">
        <v>5</v>
      </c>
      <c r="G769" s="124">
        <v>16.913541625810112</v>
      </c>
    </row>
    <row r="770" spans="2:7" ht="14.4" x14ac:dyDescent="0.3">
      <c r="B770" s="12">
        <v>767</v>
      </c>
      <c r="C770" s="13" t="s">
        <v>354</v>
      </c>
      <c r="D770" s="118">
        <v>39057</v>
      </c>
      <c r="E770" s="13" t="s">
        <v>350</v>
      </c>
      <c r="F770" s="40">
        <v>59</v>
      </c>
      <c r="G770" s="124">
        <v>178.89597357687876</v>
      </c>
    </row>
    <row r="771" spans="2:7" ht="14.4" x14ac:dyDescent="0.3">
      <c r="B771" s="12">
        <v>768</v>
      </c>
      <c r="C771" s="13" t="s">
        <v>354</v>
      </c>
      <c r="D771" s="118">
        <v>38529</v>
      </c>
      <c r="E771" s="13" t="s">
        <v>359</v>
      </c>
      <c r="F771" s="40">
        <v>-1</v>
      </c>
      <c r="G771" s="124">
        <v>-1.4317242178607446</v>
      </c>
    </row>
    <row r="772" spans="2:7" ht="14.4" x14ac:dyDescent="0.3">
      <c r="B772" s="12">
        <v>769</v>
      </c>
      <c r="C772" s="13" t="s">
        <v>357</v>
      </c>
      <c r="D772" s="118">
        <v>38375</v>
      </c>
      <c r="E772" s="13" t="s">
        <v>352</v>
      </c>
      <c r="F772" s="40">
        <v>12</v>
      </c>
      <c r="G772" s="124">
        <v>37.854496358374917</v>
      </c>
    </row>
    <row r="773" spans="2:7" ht="14.4" x14ac:dyDescent="0.3">
      <c r="B773" s="12">
        <v>770</v>
      </c>
      <c r="C773" s="13" t="s">
        <v>354</v>
      </c>
      <c r="D773" s="118">
        <v>38067</v>
      </c>
      <c r="E773" s="13" t="s">
        <v>352</v>
      </c>
      <c r="F773" s="40">
        <v>25</v>
      </c>
      <c r="G773" s="124">
        <v>76.808458339015715</v>
      </c>
    </row>
    <row r="774" spans="2:7" ht="14.4" x14ac:dyDescent="0.3">
      <c r="B774" s="12">
        <v>771</v>
      </c>
      <c r="C774" s="13" t="s">
        <v>356</v>
      </c>
      <c r="D774" s="118">
        <v>38529</v>
      </c>
      <c r="E774" s="13" t="s">
        <v>359</v>
      </c>
      <c r="F774" s="40">
        <v>33</v>
      </c>
      <c r="G774" s="124">
        <v>101.42418309364238</v>
      </c>
    </row>
    <row r="775" spans="2:7" ht="14.4" x14ac:dyDescent="0.3">
      <c r="B775" s="12">
        <v>772</v>
      </c>
      <c r="C775" s="13" t="s">
        <v>346</v>
      </c>
      <c r="D775" s="118">
        <v>38045</v>
      </c>
      <c r="E775" s="13" t="s">
        <v>359</v>
      </c>
      <c r="F775" s="40">
        <v>12</v>
      </c>
      <c r="G775" s="124">
        <v>37.887038047747772</v>
      </c>
    </row>
    <row r="776" spans="2:7" ht="14.4" x14ac:dyDescent="0.3">
      <c r="B776" s="12">
        <v>773</v>
      </c>
      <c r="C776" s="13" t="s">
        <v>348</v>
      </c>
      <c r="D776" s="118">
        <v>38573</v>
      </c>
      <c r="E776" s="13" t="s">
        <v>355</v>
      </c>
      <c r="F776" s="40">
        <v>52</v>
      </c>
      <c r="G776" s="124">
        <v>158.30772051149228</v>
      </c>
    </row>
    <row r="777" spans="2:7" ht="14.4" x14ac:dyDescent="0.3">
      <c r="B777" s="12">
        <v>774</v>
      </c>
      <c r="C777" s="13" t="s">
        <v>357</v>
      </c>
      <c r="D777" s="118">
        <v>38441</v>
      </c>
      <c r="E777" s="13" t="s">
        <v>355</v>
      </c>
      <c r="F777" s="40">
        <v>34</v>
      </c>
      <c r="G777" s="124">
        <v>103.62316183025368</v>
      </c>
    </row>
    <row r="778" spans="2:7" ht="14.4" x14ac:dyDescent="0.3">
      <c r="B778" s="12">
        <v>775</v>
      </c>
      <c r="C778" s="13" t="s">
        <v>356</v>
      </c>
      <c r="D778" s="118">
        <v>38562</v>
      </c>
      <c r="E778" s="13" t="s">
        <v>350</v>
      </c>
      <c r="F778" s="40">
        <v>66</v>
      </c>
      <c r="G778" s="124">
        <v>200.65880996778469</v>
      </c>
    </row>
    <row r="779" spans="2:7" ht="14.4" x14ac:dyDescent="0.3">
      <c r="B779" s="12">
        <v>776</v>
      </c>
      <c r="C779" s="13" t="s">
        <v>356</v>
      </c>
      <c r="D779" s="118">
        <v>38199</v>
      </c>
      <c r="E779" s="13" t="s">
        <v>352</v>
      </c>
      <c r="F779" s="40">
        <v>10</v>
      </c>
      <c r="G779" s="124">
        <v>31.853247271934272</v>
      </c>
    </row>
    <row r="780" spans="2:7" ht="14.4" x14ac:dyDescent="0.3">
      <c r="B780" s="12">
        <v>777</v>
      </c>
      <c r="C780" s="13" t="s">
        <v>358</v>
      </c>
      <c r="D780" s="118">
        <v>38045</v>
      </c>
      <c r="E780" s="13" t="s">
        <v>350</v>
      </c>
      <c r="F780" s="40">
        <v>-5</v>
      </c>
      <c r="G780" s="124">
        <v>-12.547627479219663</v>
      </c>
    </row>
    <row r="781" spans="2:7" ht="14.4" x14ac:dyDescent="0.3">
      <c r="B781" s="12">
        <v>778</v>
      </c>
      <c r="C781" s="13" t="s">
        <v>351</v>
      </c>
      <c r="D781" s="118">
        <v>38573</v>
      </c>
      <c r="E781" s="13" t="s">
        <v>359</v>
      </c>
      <c r="F781" s="40">
        <v>89</v>
      </c>
      <c r="G781" s="124">
        <v>269.48918997457559</v>
      </c>
    </row>
    <row r="782" spans="2:7" ht="14.4" x14ac:dyDescent="0.3">
      <c r="B782" s="12">
        <v>779</v>
      </c>
      <c r="C782" s="13" t="s">
        <v>358</v>
      </c>
      <c r="D782" s="118">
        <v>38452</v>
      </c>
      <c r="E782" s="13" t="s">
        <v>350</v>
      </c>
      <c r="F782" s="40">
        <v>5</v>
      </c>
      <c r="G782" s="124">
        <v>16.818206363269947</v>
      </c>
    </row>
    <row r="783" spans="2:7" ht="14.4" x14ac:dyDescent="0.3">
      <c r="B783" s="12">
        <v>780</v>
      </c>
      <c r="C783" s="13" t="s">
        <v>357</v>
      </c>
      <c r="D783" s="118">
        <v>39002</v>
      </c>
      <c r="E783" s="13" t="s">
        <v>359</v>
      </c>
      <c r="F783" s="40">
        <v>48</v>
      </c>
      <c r="G783" s="124">
        <v>145.98516396408215</v>
      </c>
    </row>
    <row r="784" spans="2:7" ht="14.4" x14ac:dyDescent="0.3">
      <c r="B784" s="12">
        <v>781</v>
      </c>
      <c r="C784" s="13" t="s">
        <v>346</v>
      </c>
      <c r="D784" s="118">
        <v>39057</v>
      </c>
      <c r="E784" s="13" t="s">
        <v>359</v>
      </c>
      <c r="F784" s="40">
        <v>36</v>
      </c>
      <c r="G784" s="124">
        <v>109.92397437204225</v>
      </c>
    </row>
    <row r="785" spans="2:7" ht="14.4" x14ac:dyDescent="0.3">
      <c r="B785" s="12">
        <v>782</v>
      </c>
      <c r="C785" s="13" t="s">
        <v>356</v>
      </c>
      <c r="D785" s="118">
        <v>39035</v>
      </c>
      <c r="E785" s="13" t="s">
        <v>359</v>
      </c>
      <c r="F785" s="40">
        <v>80</v>
      </c>
      <c r="G785" s="124">
        <v>241.99741515278305</v>
      </c>
    </row>
    <row r="786" spans="2:7" ht="14.4" x14ac:dyDescent="0.3">
      <c r="B786" s="12">
        <v>783</v>
      </c>
      <c r="C786" s="13" t="s">
        <v>346</v>
      </c>
      <c r="D786" s="118">
        <v>39046</v>
      </c>
      <c r="E786" s="13" t="s">
        <v>347</v>
      </c>
      <c r="F786" s="40">
        <v>64</v>
      </c>
      <c r="G786" s="124">
        <v>193.891081917441</v>
      </c>
    </row>
    <row r="787" spans="2:7" ht="14.4" x14ac:dyDescent="0.3">
      <c r="B787" s="12">
        <v>784</v>
      </c>
      <c r="C787" s="13" t="s">
        <v>346</v>
      </c>
      <c r="D787" s="118">
        <v>38639</v>
      </c>
      <c r="E787" s="13" t="s">
        <v>350</v>
      </c>
      <c r="F787" s="40">
        <v>51</v>
      </c>
      <c r="G787" s="124">
        <v>155.49981680350626</v>
      </c>
    </row>
    <row r="788" spans="2:7" ht="14.4" x14ac:dyDescent="0.3">
      <c r="B788" s="12">
        <v>785</v>
      </c>
      <c r="C788" s="13" t="s">
        <v>351</v>
      </c>
      <c r="D788" s="118">
        <v>38452</v>
      </c>
      <c r="E788" s="13" t="s">
        <v>355</v>
      </c>
      <c r="F788" s="40">
        <v>92</v>
      </c>
      <c r="G788" s="124">
        <v>278.34020387718806</v>
      </c>
    </row>
    <row r="789" spans="2:7" ht="14.4" x14ac:dyDescent="0.3">
      <c r="B789" s="12">
        <v>786</v>
      </c>
      <c r="C789" s="13" t="s">
        <v>358</v>
      </c>
      <c r="D789" s="118">
        <v>38463</v>
      </c>
      <c r="E789" s="13" t="s">
        <v>355</v>
      </c>
      <c r="F789" s="40">
        <v>93</v>
      </c>
      <c r="G789" s="124">
        <v>280.85575758245068</v>
      </c>
    </row>
    <row r="790" spans="2:7" ht="14.4" x14ac:dyDescent="0.3">
      <c r="B790" s="12">
        <v>787</v>
      </c>
      <c r="C790" s="13" t="s">
        <v>357</v>
      </c>
      <c r="D790" s="118">
        <v>38386</v>
      </c>
      <c r="E790" s="13" t="s">
        <v>350</v>
      </c>
      <c r="F790" s="40">
        <v>36</v>
      </c>
      <c r="G790" s="124">
        <v>110.48116735303131</v>
      </c>
    </row>
    <row r="791" spans="2:7" ht="14.4" x14ac:dyDescent="0.3">
      <c r="B791" s="12">
        <v>788</v>
      </c>
      <c r="C791" s="13" t="s">
        <v>351</v>
      </c>
      <c r="D791" s="118">
        <v>39002</v>
      </c>
      <c r="E791" s="13" t="s">
        <v>347</v>
      </c>
      <c r="F791" s="40">
        <v>-9</v>
      </c>
      <c r="G791" s="124">
        <v>-24.826904970027119</v>
      </c>
    </row>
    <row r="792" spans="2:7" ht="14.4" x14ac:dyDescent="0.3">
      <c r="B792" s="12">
        <v>789</v>
      </c>
      <c r="C792" s="13" t="s">
        <v>357</v>
      </c>
      <c r="D792" s="118">
        <v>38496</v>
      </c>
      <c r="E792" s="13" t="s">
        <v>347</v>
      </c>
      <c r="F792" s="40">
        <v>48</v>
      </c>
      <c r="G792" s="124">
        <v>146.23287015814799</v>
      </c>
    </row>
    <row r="793" spans="2:7" ht="14.4" x14ac:dyDescent="0.3">
      <c r="B793" s="12">
        <v>790</v>
      </c>
      <c r="C793" s="13" t="s">
        <v>358</v>
      </c>
      <c r="D793" s="118">
        <v>38672</v>
      </c>
      <c r="E793" s="13" t="s">
        <v>355</v>
      </c>
      <c r="F793" s="40">
        <v>11</v>
      </c>
      <c r="G793" s="124">
        <v>34.54792782212121</v>
      </c>
    </row>
    <row r="794" spans="2:7" ht="14.4" x14ac:dyDescent="0.3">
      <c r="B794" s="12">
        <v>791</v>
      </c>
      <c r="C794" s="13" t="s">
        <v>358</v>
      </c>
      <c r="D794" s="118">
        <v>38188</v>
      </c>
      <c r="E794" s="13" t="s">
        <v>352</v>
      </c>
      <c r="F794" s="40">
        <v>8</v>
      </c>
      <c r="G794" s="124">
        <v>25.453618816298423</v>
      </c>
    </row>
    <row r="795" spans="2:7" ht="14.4" x14ac:dyDescent="0.3">
      <c r="B795" s="12">
        <v>792</v>
      </c>
      <c r="C795" s="13" t="s">
        <v>354</v>
      </c>
      <c r="D795" s="118">
        <v>38089</v>
      </c>
      <c r="E795" s="13" t="s">
        <v>350</v>
      </c>
      <c r="F795" s="40">
        <v>36</v>
      </c>
      <c r="G795" s="124">
        <v>110.09171904672033</v>
      </c>
    </row>
    <row r="796" spans="2:7" ht="14.4" x14ac:dyDescent="0.3">
      <c r="B796" s="12">
        <v>793</v>
      </c>
      <c r="C796" s="13" t="s">
        <v>358</v>
      </c>
      <c r="D796" s="118">
        <v>38661</v>
      </c>
      <c r="E796" s="13" t="s">
        <v>359</v>
      </c>
      <c r="F796" s="40">
        <v>93</v>
      </c>
      <c r="G796" s="124">
        <v>280.77976287020761</v>
      </c>
    </row>
    <row r="797" spans="2:7" ht="14.4" x14ac:dyDescent="0.3">
      <c r="B797" s="12">
        <v>794</v>
      </c>
      <c r="C797" s="13" t="s">
        <v>349</v>
      </c>
      <c r="D797" s="118">
        <v>38089</v>
      </c>
      <c r="E797" s="13" t="s">
        <v>347</v>
      </c>
      <c r="F797" s="40">
        <v>39</v>
      </c>
      <c r="G797" s="124">
        <v>119.20284079894812</v>
      </c>
    </row>
    <row r="798" spans="2:7" ht="14.4" x14ac:dyDescent="0.3">
      <c r="B798" s="12">
        <v>795</v>
      </c>
      <c r="C798" s="13" t="s">
        <v>349</v>
      </c>
      <c r="D798" s="118">
        <v>38133</v>
      </c>
      <c r="E798" s="13" t="s">
        <v>355</v>
      </c>
      <c r="F798" s="40">
        <v>72</v>
      </c>
      <c r="G798" s="124">
        <v>218.07728873022205</v>
      </c>
    </row>
    <row r="799" spans="2:7" ht="14.4" x14ac:dyDescent="0.3">
      <c r="B799" s="12">
        <v>796</v>
      </c>
      <c r="C799" s="13" t="s">
        <v>348</v>
      </c>
      <c r="D799" s="118">
        <v>38782</v>
      </c>
      <c r="E799" s="13" t="s">
        <v>347</v>
      </c>
      <c r="F799" s="40">
        <v>3</v>
      </c>
      <c r="G799" s="124">
        <v>10.416176420457935</v>
      </c>
    </row>
    <row r="800" spans="2:7" ht="14.4" x14ac:dyDescent="0.3">
      <c r="B800" s="12">
        <v>797</v>
      </c>
      <c r="C800" s="13" t="s">
        <v>353</v>
      </c>
      <c r="D800" s="118">
        <v>38353</v>
      </c>
      <c r="E800" s="13" t="s">
        <v>359</v>
      </c>
      <c r="F800" s="40">
        <v>47</v>
      </c>
      <c r="G800" s="124">
        <v>142.8388636236887</v>
      </c>
    </row>
    <row r="801" spans="2:7" ht="14.4" x14ac:dyDescent="0.3">
      <c r="B801" s="12">
        <v>798</v>
      </c>
      <c r="C801" s="13" t="s">
        <v>356</v>
      </c>
      <c r="D801" s="118">
        <v>39079</v>
      </c>
      <c r="E801" s="13" t="s">
        <v>359</v>
      </c>
      <c r="F801" s="40">
        <v>72</v>
      </c>
      <c r="G801" s="124">
        <v>217.32445132799407</v>
      </c>
    </row>
    <row r="802" spans="2:7" ht="14.4" x14ac:dyDescent="0.3">
      <c r="B802" s="12">
        <v>799</v>
      </c>
      <c r="C802" s="13" t="s">
        <v>354</v>
      </c>
      <c r="D802" s="118">
        <v>39057</v>
      </c>
      <c r="E802" s="13" t="s">
        <v>359</v>
      </c>
      <c r="F802" s="40">
        <v>26</v>
      </c>
      <c r="G802" s="124">
        <v>79.748589199087291</v>
      </c>
    </row>
    <row r="803" spans="2:7" ht="14.4" x14ac:dyDescent="0.3">
      <c r="B803" s="12">
        <v>800</v>
      </c>
      <c r="C803" s="13" t="s">
        <v>353</v>
      </c>
      <c r="D803" s="118">
        <v>38265</v>
      </c>
      <c r="E803" s="13" t="s">
        <v>355</v>
      </c>
      <c r="F803" s="40">
        <v>47</v>
      </c>
      <c r="G803" s="124">
        <v>142.48755479367787</v>
      </c>
    </row>
    <row r="804" spans="2:7" ht="14.4" x14ac:dyDescent="0.3">
      <c r="B804" s="12">
        <v>801</v>
      </c>
      <c r="C804" s="13" t="s">
        <v>356</v>
      </c>
      <c r="D804" s="118">
        <v>38727</v>
      </c>
      <c r="E804" s="13" t="s">
        <v>347</v>
      </c>
      <c r="F804" s="40">
        <v>14</v>
      </c>
      <c r="G804" s="124">
        <v>43.403824731122626</v>
      </c>
    </row>
    <row r="805" spans="2:7" ht="14.4" x14ac:dyDescent="0.3">
      <c r="B805" s="12">
        <v>802</v>
      </c>
      <c r="C805" s="13" t="s">
        <v>353</v>
      </c>
      <c r="D805" s="118">
        <v>38529</v>
      </c>
      <c r="E805" s="13" t="s">
        <v>359</v>
      </c>
      <c r="F805" s="40">
        <v>71</v>
      </c>
      <c r="G805" s="124">
        <v>215.07582310104507</v>
      </c>
    </row>
    <row r="806" spans="2:7" ht="14.4" x14ac:dyDescent="0.3">
      <c r="B806" s="12">
        <v>803</v>
      </c>
      <c r="C806" s="13" t="s">
        <v>349</v>
      </c>
      <c r="D806" s="118">
        <v>38947</v>
      </c>
      <c r="E806" s="13" t="s">
        <v>350</v>
      </c>
      <c r="F806" s="40">
        <v>95</v>
      </c>
      <c r="G806" s="124">
        <v>287.79738255613682</v>
      </c>
    </row>
    <row r="807" spans="2:7" ht="14.4" x14ac:dyDescent="0.3">
      <c r="B807" s="12">
        <v>804</v>
      </c>
      <c r="C807" s="13" t="s">
        <v>358</v>
      </c>
      <c r="D807" s="118">
        <v>38782</v>
      </c>
      <c r="E807" s="13" t="s">
        <v>359</v>
      </c>
      <c r="F807" s="40">
        <v>37</v>
      </c>
      <c r="G807" s="124">
        <v>112.77919739726129</v>
      </c>
    </row>
    <row r="808" spans="2:7" ht="14.4" x14ac:dyDescent="0.3">
      <c r="B808" s="12">
        <v>805</v>
      </c>
      <c r="C808" s="13" t="s">
        <v>349</v>
      </c>
      <c r="D808" s="118">
        <v>38694</v>
      </c>
      <c r="E808" s="13" t="s">
        <v>347</v>
      </c>
      <c r="F808" s="40">
        <v>-1</v>
      </c>
      <c r="G808" s="124">
        <v>-0.39117514400995779</v>
      </c>
    </row>
    <row r="809" spans="2:7" ht="14.4" x14ac:dyDescent="0.3">
      <c r="B809" s="12">
        <v>806</v>
      </c>
      <c r="C809" s="13" t="s">
        <v>348</v>
      </c>
      <c r="D809" s="118">
        <v>38947</v>
      </c>
      <c r="E809" s="13" t="s">
        <v>355</v>
      </c>
      <c r="F809" s="40">
        <v>26</v>
      </c>
      <c r="G809" s="124">
        <v>80.208589830999188</v>
      </c>
    </row>
    <row r="810" spans="2:7" ht="14.4" x14ac:dyDescent="0.3">
      <c r="B810" s="12">
        <v>807</v>
      </c>
      <c r="C810" s="13" t="s">
        <v>353</v>
      </c>
      <c r="D810" s="118">
        <v>37990</v>
      </c>
      <c r="E810" s="13" t="s">
        <v>355</v>
      </c>
      <c r="F810" s="40">
        <v>67</v>
      </c>
      <c r="G810" s="124">
        <v>203.54299038710067</v>
      </c>
    </row>
    <row r="811" spans="2:7" ht="14.4" x14ac:dyDescent="0.3">
      <c r="B811" s="12">
        <v>808</v>
      </c>
      <c r="C811" s="13" t="s">
        <v>348</v>
      </c>
      <c r="D811" s="118">
        <v>38034</v>
      </c>
      <c r="E811" s="13" t="s">
        <v>347</v>
      </c>
      <c r="F811" s="40">
        <v>15</v>
      </c>
      <c r="G811" s="124">
        <v>47.198351483731813</v>
      </c>
    </row>
    <row r="812" spans="2:7" ht="14.4" x14ac:dyDescent="0.3">
      <c r="B812" s="12">
        <v>809</v>
      </c>
      <c r="C812" s="13" t="s">
        <v>357</v>
      </c>
      <c r="D812" s="118">
        <v>38771</v>
      </c>
      <c r="E812" s="13" t="s">
        <v>347</v>
      </c>
      <c r="F812" s="40">
        <v>73</v>
      </c>
      <c r="G812" s="124">
        <v>221.33612349849449</v>
      </c>
    </row>
    <row r="813" spans="2:7" ht="14.4" x14ac:dyDescent="0.3">
      <c r="B813" s="12">
        <v>810</v>
      </c>
      <c r="C813" s="13" t="s">
        <v>357</v>
      </c>
      <c r="D813" s="118">
        <v>38265</v>
      </c>
      <c r="E813" s="13" t="s">
        <v>359</v>
      </c>
      <c r="F813" s="40">
        <v>13</v>
      </c>
      <c r="G813" s="124">
        <v>40.899875452377259</v>
      </c>
    </row>
    <row r="814" spans="2:7" ht="14.4" x14ac:dyDescent="0.3">
      <c r="B814" s="12">
        <v>811</v>
      </c>
      <c r="C814" s="13" t="s">
        <v>348</v>
      </c>
      <c r="D814" s="118">
        <v>38067</v>
      </c>
      <c r="E814" s="13" t="s">
        <v>350</v>
      </c>
      <c r="F814" s="40">
        <v>76</v>
      </c>
      <c r="G814" s="124">
        <v>229.55812152109252</v>
      </c>
    </row>
    <row r="815" spans="2:7" ht="14.4" x14ac:dyDescent="0.3">
      <c r="B815" s="12">
        <v>812</v>
      </c>
      <c r="C815" s="13" t="s">
        <v>358</v>
      </c>
      <c r="D815" s="118">
        <v>38144</v>
      </c>
      <c r="E815" s="13" t="s">
        <v>355</v>
      </c>
      <c r="F815" s="40">
        <v>-9</v>
      </c>
      <c r="G815" s="124">
        <v>-24.933082918901754</v>
      </c>
    </row>
    <row r="816" spans="2:7" ht="14.4" x14ac:dyDescent="0.3">
      <c r="B816" s="12">
        <v>813</v>
      </c>
      <c r="C816" s="13" t="s">
        <v>354</v>
      </c>
      <c r="D816" s="118">
        <v>38507</v>
      </c>
      <c r="E816" s="13" t="s">
        <v>352</v>
      </c>
      <c r="F816" s="40">
        <v>36</v>
      </c>
      <c r="G816" s="124">
        <v>109.53328220052806</v>
      </c>
    </row>
    <row r="817" spans="2:7" ht="14.4" x14ac:dyDescent="0.3">
      <c r="B817" s="12">
        <v>814</v>
      </c>
      <c r="C817" s="13" t="s">
        <v>351</v>
      </c>
      <c r="D817" s="118">
        <v>38133</v>
      </c>
      <c r="E817" s="13" t="s">
        <v>350</v>
      </c>
      <c r="F817" s="40">
        <v>11</v>
      </c>
      <c r="G817" s="124">
        <v>35.52180509936634</v>
      </c>
    </row>
    <row r="818" spans="2:7" ht="14.4" x14ac:dyDescent="0.3">
      <c r="B818" s="12">
        <v>815</v>
      </c>
      <c r="C818" s="13" t="s">
        <v>354</v>
      </c>
      <c r="D818" s="118">
        <v>38738</v>
      </c>
      <c r="E818" s="13" t="s">
        <v>347</v>
      </c>
      <c r="F818" s="40">
        <v>73</v>
      </c>
      <c r="G818" s="124">
        <v>220.50049794203733</v>
      </c>
    </row>
    <row r="819" spans="2:7" ht="14.4" x14ac:dyDescent="0.3">
      <c r="B819" s="12">
        <v>816</v>
      </c>
      <c r="C819" s="13" t="s">
        <v>357</v>
      </c>
      <c r="D819" s="118">
        <v>38276</v>
      </c>
      <c r="E819" s="13" t="s">
        <v>352</v>
      </c>
      <c r="F819" s="40">
        <v>93</v>
      </c>
      <c r="G819" s="124">
        <v>280.26544889145606</v>
      </c>
    </row>
    <row r="820" spans="2:7" ht="14.4" x14ac:dyDescent="0.3">
      <c r="B820" s="12">
        <v>817</v>
      </c>
      <c r="C820" s="13" t="s">
        <v>346</v>
      </c>
      <c r="D820" s="118">
        <v>38815</v>
      </c>
      <c r="E820" s="13" t="s">
        <v>350</v>
      </c>
      <c r="F820" s="40">
        <v>69</v>
      </c>
      <c r="G820" s="124">
        <v>209.31670948874884</v>
      </c>
    </row>
    <row r="821" spans="2:7" ht="14.4" x14ac:dyDescent="0.3">
      <c r="B821" s="12">
        <v>818</v>
      </c>
      <c r="C821" s="13" t="s">
        <v>349</v>
      </c>
      <c r="D821" s="118">
        <v>38089</v>
      </c>
      <c r="E821" s="13" t="s">
        <v>355</v>
      </c>
      <c r="F821" s="40">
        <v>86</v>
      </c>
      <c r="G821" s="124">
        <v>259.4849368720744</v>
      </c>
    </row>
    <row r="822" spans="2:7" ht="14.4" x14ac:dyDescent="0.3">
      <c r="B822" s="12">
        <v>819</v>
      </c>
      <c r="C822" s="13" t="s">
        <v>346</v>
      </c>
      <c r="D822" s="118">
        <v>38870</v>
      </c>
      <c r="E822" s="13" t="s">
        <v>359</v>
      </c>
      <c r="F822" s="40">
        <v>54</v>
      </c>
      <c r="G822" s="124">
        <v>164.37938973773885</v>
      </c>
    </row>
    <row r="823" spans="2:7" ht="14.4" x14ac:dyDescent="0.3">
      <c r="B823" s="12">
        <v>820</v>
      </c>
      <c r="C823" s="13" t="s">
        <v>356</v>
      </c>
      <c r="D823" s="118">
        <v>38463</v>
      </c>
      <c r="E823" s="13" t="s">
        <v>359</v>
      </c>
      <c r="F823" s="40">
        <v>-2</v>
      </c>
      <c r="G823" s="124">
        <v>-4.040363555098244</v>
      </c>
    </row>
    <row r="824" spans="2:7" ht="14.4" x14ac:dyDescent="0.3">
      <c r="B824" s="12">
        <v>821</v>
      </c>
      <c r="C824" s="13" t="s">
        <v>353</v>
      </c>
      <c r="D824" s="118">
        <v>38980</v>
      </c>
      <c r="E824" s="13" t="s">
        <v>350</v>
      </c>
      <c r="F824" s="40">
        <v>83</v>
      </c>
      <c r="G824" s="124">
        <v>250.16533632828239</v>
      </c>
    </row>
    <row r="825" spans="2:7" ht="14.4" x14ac:dyDescent="0.3">
      <c r="B825" s="12">
        <v>822</v>
      </c>
      <c r="C825" s="13" t="s">
        <v>358</v>
      </c>
      <c r="D825" s="118">
        <v>38639</v>
      </c>
      <c r="E825" s="13" t="s">
        <v>359</v>
      </c>
      <c r="F825" s="40">
        <v>2</v>
      </c>
      <c r="G825" s="124">
        <v>8.0012184182764319</v>
      </c>
    </row>
    <row r="826" spans="2:7" ht="14.4" x14ac:dyDescent="0.3">
      <c r="B826" s="12">
        <v>823</v>
      </c>
      <c r="C826" s="13" t="s">
        <v>354</v>
      </c>
      <c r="D826" s="118">
        <v>38947</v>
      </c>
      <c r="E826" s="13" t="s">
        <v>355</v>
      </c>
      <c r="F826" s="40">
        <v>54</v>
      </c>
      <c r="G826" s="124">
        <v>164.14962862314266</v>
      </c>
    </row>
    <row r="827" spans="2:7" ht="14.4" x14ac:dyDescent="0.3">
      <c r="B827" s="12">
        <v>824</v>
      </c>
      <c r="C827" s="13" t="s">
        <v>349</v>
      </c>
      <c r="D827" s="118">
        <v>38078</v>
      </c>
      <c r="E827" s="13" t="s">
        <v>350</v>
      </c>
      <c r="F827" s="40">
        <v>76</v>
      </c>
      <c r="G827" s="124">
        <v>230.41943809745561</v>
      </c>
    </row>
    <row r="828" spans="2:7" ht="14.4" x14ac:dyDescent="0.3">
      <c r="B828" s="12">
        <v>825</v>
      </c>
      <c r="C828" s="13" t="s">
        <v>346</v>
      </c>
      <c r="D828" s="118">
        <v>38595</v>
      </c>
      <c r="E828" s="13" t="s">
        <v>355</v>
      </c>
      <c r="F828" s="40">
        <v>10</v>
      </c>
      <c r="G828" s="124">
        <v>32.250567590543547</v>
      </c>
    </row>
    <row r="829" spans="2:7" ht="14.4" x14ac:dyDescent="0.3">
      <c r="B829" s="12">
        <v>826</v>
      </c>
      <c r="C829" s="13" t="s">
        <v>357</v>
      </c>
      <c r="D829" s="118">
        <v>39002</v>
      </c>
      <c r="E829" s="13" t="s">
        <v>350</v>
      </c>
      <c r="F829" s="40">
        <v>81</v>
      </c>
      <c r="G829" s="124">
        <v>245.03936147229382</v>
      </c>
    </row>
    <row r="830" spans="2:7" ht="14.4" x14ac:dyDescent="0.3">
      <c r="B830" s="12">
        <v>827</v>
      </c>
      <c r="C830" s="13" t="s">
        <v>357</v>
      </c>
      <c r="D830" s="118">
        <v>38980</v>
      </c>
      <c r="E830" s="13" t="s">
        <v>355</v>
      </c>
      <c r="F830" s="40">
        <v>83</v>
      </c>
      <c r="G830" s="124">
        <v>251.14060708825255</v>
      </c>
    </row>
    <row r="831" spans="2:7" ht="14.4" x14ac:dyDescent="0.3">
      <c r="B831" s="12">
        <v>828</v>
      </c>
      <c r="C831" s="13" t="s">
        <v>353</v>
      </c>
      <c r="D831" s="118">
        <v>39024</v>
      </c>
      <c r="E831" s="13" t="s">
        <v>350</v>
      </c>
      <c r="F831" s="40">
        <v>6</v>
      </c>
      <c r="G831" s="124">
        <v>19.522370228620925</v>
      </c>
    </row>
    <row r="832" spans="2:7" ht="14.4" x14ac:dyDescent="0.3">
      <c r="B832" s="12">
        <v>829</v>
      </c>
      <c r="C832" s="13" t="s">
        <v>354</v>
      </c>
      <c r="D832" s="118">
        <v>39035</v>
      </c>
      <c r="E832" s="13" t="s">
        <v>359</v>
      </c>
      <c r="F832" s="40">
        <v>77</v>
      </c>
      <c r="G832" s="124">
        <v>233.15631874033514</v>
      </c>
    </row>
    <row r="833" spans="2:7" ht="14.4" x14ac:dyDescent="0.3">
      <c r="B833" s="12">
        <v>830</v>
      </c>
      <c r="C833" s="13" t="s">
        <v>357</v>
      </c>
      <c r="D833" s="118">
        <v>38804</v>
      </c>
      <c r="E833" s="13" t="s">
        <v>359</v>
      </c>
      <c r="F833" s="40">
        <v>41</v>
      </c>
      <c r="G833" s="124">
        <v>125.28397193085664</v>
      </c>
    </row>
    <row r="834" spans="2:7" ht="14.4" x14ac:dyDescent="0.3">
      <c r="B834" s="12">
        <v>831</v>
      </c>
      <c r="C834" s="13" t="s">
        <v>351</v>
      </c>
      <c r="D834" s="118">
        <v>39057</v>
      </c>
      <c r="E834" s="13" t="s">
        <v>347</v>
      </c>
      <c r="F834" s="40">
        <v>80</v>
      </c>
      <c r="G834" s="124">
        <v>241.70735878482179</v>
      </c>
    </row>
    <row r="835" spans="2:7" ht="14.4" x14ac:dyDescent="0.3">
      <c r="B835" s="12">
        <v>832</v>
      </c>
      <c r="C835" s="13" t="s">
        <v>353</v>
      </c>
      <c r="D835" s="118">
        <v>38859</v>
      </c>
      <c r="E835" s="13" t="s">
        <v>355</v>
      </c>
      <c r="F835" s="40">
        <v>20</v>
      </c>
      <c r="G835" s="124">
        <v>62.210097856811508</v>
      </c>
    </row>
    <row r="836" spans="2:7" ht="14.4" x14ac:dyDescent="0.3">
      <c r="B836" s="12">
        <v>833</v>
      </c>
      <c r="C836" s="13" t="s">
        <v>348</v>
      </c>
      <c r="D836" s="118">
        <v>38012</v>
      </c>
      <c r="E836" s="13" t="s">
        <v>355</v>
      </c>
      <c r="F836" s="40">
        <v>31</v>
      </c>
      <c r="G836" s="124">
        <v>95.327196648200925</v>
      </c>
    </row>
    <row r="837" spans="2:7" ht="14.4" x14ac:dyDescent="0.3">
      <c r="B837" s="12">
        <v>834</v>
      </c>
      <c r="C837" s="13" t="s">
        <v>349</v>
      </c>
      <c r="D837" s="118">
        <v>38727</v>
      </c>
      <c r="E837" s="13" t="s">
        <v>350</v>
      </c>
      <c r="F837" s="40">
        <v>34</v>
      </c>
      <c r="G837" s="124">
        <v>103.89654308960344</v>
      </c>
    </row>
    <row r="838" spans="2:7" ht="14.4" x14ac:dyDescent="0.3">
      <c r="B838" s="12">
        <v>835</v>
      </c>
      <c r="C838" s="13" t="s">
        <v>351</v>
      </c>
      <c r="D838" s="118">
        <v>38595</v>
      </c>
      <c r="E838" s="13" t="s">
        <v>350</v>
      </c>
      <c r="F838" s="40">
        <v>2</v>
      </c>
      <c r="G838" s="124">
        <v>8.0342514695562706</v>
      </c>
    </row>
    <row r="839" spans="2:7" ht="14.4" x14ac:dyDescent="0.3">
      <c r="B839" s="12">
        <v>836</v>
      </c>
      <c r="C839" s="13" t="s">
        <v>357</v>
      </c>
      <c r="D839" s="118">
        <v>38760</v>
      </c>
      <c r="E839" s="13" t="s">
        <v>350</v>
      </c>
      <c r="F839" s="40">
        <v>17</v>
      </c>
      <c r="G839" s="124">
        <v>53.331838418625381</v>
      </c>
    </row>
    <row r="840" spans="2:7" ht="14.4" x14ac:dyDescent="0.3">
      <c r="B840" s="12">
        <v>837</v>
      </c>
      <c r="C840" s="13" t="s">
        <v>348</v>
      </c>
      <c r="D840" s="118">
        <v>38870</v>
      </c>
      <c r="E840" s="13" t="s">
        <v>355</v>
      </c>
      <c r="F840" s="40">
        <v>16</v>
      </c>
      <c r="G840" s="124">
        <v>50.310894482412991</v>
      </c>
    </row>
    <row r="841" spans="2:7" ht="14.4" x14ac:dyDescent="0.3">
      <c r="B841" s="12">
        <v>838</v>
      </c>
      <c r="C841" s="13" t="s">
        <v>356</v>
      </c>
      <c r="D841" s="118">
        <v>38782</v>
      </c>
      <c r="E841" s="13" t="s">
        <v>350</v>
      </c>
      <c r="F841" s="40">
        <v>54</v>
      </c>
      <c r="G841" s="124">
        <v>163.70197903495185</v>
      </c>
    </row>
    <row r="842" spans="2:7" ht="14.4" x14ac:dyDescent="0.3">
      <c r="B842" s="12">
        <v>839</v>
      </c>
      <c r="C842" s="13" t="s">
        <v>353</v>
      </c>
      <c r="D842" s="118">
        <v>38034</v>
      </c>
      <c r="E842" s="13" t="s">
        <v>347</v>
      </c>
      <c r="F842" s="40">
        <v>-9</v>
      </c>
      <c r="G842" s="124">
        <v>-24.921999927055641</v>
      </c>
    </row>
    <row r="843" spans="2:7" ht="14.4" x14ac:dyDescent="0.3">
      <c r="B843" s="12">
        <v>840</v>
      </c>
      <c r="C843" s="13" t="s">
        <v>353</v>
      </c>
      <c r="D843" s="118">
        <v>38837</v>
      </c>
      <c r="E843" s="13" t="s">
        <v>355</v>
      </c>
      <c r="F843" s="40">
        <v>94</v>
      </c>
      <c r="G843" s="124">
        <v>284.53575317756747</v>
      </c>
    </row>
    <row r="844" spans="2:7" ht="14.4" x14ac:dyDescent="0.3">
      <c r="B844" s="12">
        <v>841</v>
      </c>
      <c r="C844" s="13" t="s">
        <v>357</v>
      </c>
      <c r="D844" s="118">
        <v>38232</v>
      </c>
      <c r="E844" s="13" t="s">
        <v>350</v>
      </c>
      <c r="F844" s="40">
        <v>-3</v>
      </c>
      <c r="G844" s="124">
        <v>-7.4497114042005954</v>
      </c>
    </row>
    <row r="845" spans="2:7" ht="14.4" x14ac:dyDescent="0.3">
      <c r="B845" s="12">
        <v>842</v>
      </c>
      <c r="C845" s="13" t="s">
        <v>356</v>
      </c>
      <c r="D845" s="118">
        <v>38298</v>
      </c>
      <c r="E845" s="13" t="s">
        <v>359</v>
      </c>
      <c r="F845" s="40">
        <v>9</v>
      </c>
      <c r="G845" s="124">
        <v>28.830809944248564</v>
      </c>
    </row>
    <row r="846" spans="2:7" ht="14.4" x14ac:dyDescent="0.3">
      <c r="B846" s="12">
        <v>843</v>
      </c>
      <c r="C846" s="13" t="s">
        <v>349</v>
      </c>
      <c r="D846" s="118">
        <v>38067</v>
      </c>
      <c r="E846" s="13" t="s">
        <v>350</v>
      </c>
      <c r="F846" s="40">
        <v>25</v>
      </c>
      <c r="G846" s="124">
        <v>77.108203405128648</v>
      </c>
    </row>
    <row r="847" spans="2:7" ht="14.4" x14ac:dyDescent="0.3">
      <c r="B847" s="12">
        <v>844</v>
      </c>
      <c r="C847" s="13" t="s">
        <v>351</v>
      </c>
      <c r="D847" s="118">
        <v>39013</v>
      </c>
      <c r="E847" s="13" t="s">
        <v>347</v>
      </c>
      <c r="F847" s="40">
        <v>29</v>
      </c>
      <c r="G847" s="124">
        <v>89.310545900397301</v>
      </c>
    </row>
    <row r="848" spans="2:7" ht="14.4" x14ac:dyDescent="0.3">
      <c r="B848" s="12">
        <v>845</v>
      </c>
      <c r="C848" s="13" t="s">
        <v>358</v>
      </c>
      <c r="D848" s="118">
        <v>38221</v>
      </c>
      <c r="E848" s="13" t="s">
        <v>355</v>
      </c>
      <c r="F848" s="40">
        <v>37</v>
      </c>
      <c r="G848" s="124">
        <v>113.21323460768004</v>
      </c>
    </row>
    <row r="849" spans="2:7" ht="14.4" x14ac:dyDescent="0.3">
      <c r="B849" s="12">
        <v>846</v>
      </c>
      <c r="C849" s="13" t="s">
        <v>353</v>
      </c>
      <c r="D849" s="118">
        <v>38529</v>
      </c>
      <c r="E849" s="13" t="s">
        <v>350</v>
      </c>
      <c r="F849" s="40">
        <v>19</v>
      </c>
      <c r="G849" s="124">
        <v>59.003760475925063</v>
      </c>
    </row>
    <row r="850" spans="2:7" ht="14.4" x14ac:dyDescent="0.3">
      <c r="B850" s="12">
        <v>847</v>
      </c>
      <c r="C850" s="13" t="s">
        <v>356</v>
      </c>
      <c r="D850" s="118">
        <v>38089</v>
      </c>
      <c r="E850" s="13" t="s">
        <v>347</v>
      </c>
      <c r="F850" s="40">
        <v>28</v>
      </c>
      <c r="G850" s="124">
        <v>86.04518510559123</v>
      </c>
    </row>
    <row r="851" spans="2:7" ht="14.4" x14ac:dyDescent="0.3">
      <c r="B851" s="12">
        <v>848</v>
      </c>
      <c r="C851" s="13" t="s">
        <v>357</v>
      </c>
      <c r="D851" s="118">
        <v>38144</v>
      </c>
      <c r="E851" s="13" t="s">
        <v>355</v>
      </c>
      <c r="F851" s="40">
        <v>18</v>
      </c>
      <c r="G851" s="124">
        <v>55.858549479616173</v>
      </c>
    </row>
    <row r="852" spans="2:7" ht="14.4" x14ac:dyDescent="0.3">
      <c r="B852" s="12">
        <v>849</v>
      </c>
      <c r="C852" s="13" t="s">
        <v>351</v>
      </c>
      <c r="D852" s="118">
        <v>38870</v>
      </c>
      <c r="E852" s="13" t="s">
        <v>352</v>
      </c>
      <c r="F852" s="40">
        <v>84</v>
      </c>
      <c r="G852" s="124">
        <v>254.04302513210774</v>
      </c>
    </row>
    <row r="853" spans="2:7" ht="14.4" x14ac:dyDescent="0.3">
      <c r="B853" s="12">
        <v>850</v>
      </c>
      <c r="C853" s="13" t="s">
        <v>348</v>
      </c>
      <c r="D853" s="118">
        <v>38276</v>
      </c>
      <c r="E853" s="13" t="s">
        <v>350</v>
      </c>
      <c r="F853" s="40">
        <v>79</v>
      </c>
      <c r="G853" s="124">
        <v>238.82743961542425</v>
      </c>
    </row>
    <row r="854" spans="2:7" ht="14.4" x14ac:dyDescent="0.3">
      <c r="B854" s="12">
        <v>851</v>
      </c>
      <c r="C854" s="13" t="s">
        <v>358</v>
      </c>
      <c r="D854" s="118">
        <v>38298</v>
      </c>
      <c r="E854" s="13" t="s">
        <v>350</v>
      </c>
      <c r="F854" s="40">
        <v>31</v>
      </c>
      <c r="G854" s="124">
        <v>94.972961203791044</v>
      </c>
    </row>
    <row r="855" spans="2:7" ht="14.4" x14ac:dyDescent="0.3">
      <c r="B855" s="12">
        <v>852</v>
      </c>
      <c r="C855" s="13" t="s">
        <v>357</v>
      </c>
      <c r="D855" s="118">
        <v>38925</v>
      </c>
      <c r="E855" s="13" t="s">
        <v>352</v>
      </c>
      <c r="F855" s="40">
        <v>34</v>
      </c>
      <c r="G855" s="124">
        <v>103.39863614232333</v>
      </c>
    </row>
    <row r="856" spans="2:7" ht="14.4" x14ac:dyDescent="0.3">
      <c r="B856" s="12">
        <v>853</v>
      </c>
      <c r="C856" s="13" t="s">
        <v>358</v>
      </c>
      <c r="D856" s="118">
        <v>38672</v>
      </c>
      <c r="E856" s="13" t="s">
        <v>359</v>
      </c>
      <c r="F856" s="40">
        <v>66</v>
      </c>
      <c r="G856" s="124">
        <v>201.25536797949457</v>
      </c>
    </row>
    <row r="857" spans="2:7" ht="14.4" x14ac:dyDescent="0.3">
      <c r="B857" s="12">
        <v>854</v>
      </c>
      <c r="C857" s="13" t="s">
        <v>348</v>
      </c>
      <c r="D857" s="118">
        <v>38859</v>
      </c>
      <c r="E857" s="13" t="s">
        <v>359</v>
      </c>
      <c r="F857" s="40">
        <v>44</v>
      </c>
      <c r="G857" s="124">
        <v>134.44985862590835</v>
      </c>
    </row>
    <row r="858" spans="2:7" ht="14.4" x14ac:dyDescent="0.3">
      <c r="B858" s="12">
        <v>855</v>
      </c>
      <c r="C858" s="13" t="s">
        <v>346</v>
      </c>
      <c r="D858" s="118">
        <v>38375</v>
      </c>
      <c r="E858" s="13" t="s">
        <v>355</v>
      </c>
      <c r="F858" s="40">
        <v>94</v>
      </c>
      <c r="G858" s="124">
        <v>284.41944495958916</v>
      </c>
    </row>
    <row r="859" spans="2:7" ht="14.4" x14ac:dyDescent="0.3">
      <c r="B859" s="12">
        <v>856</v>
      </c>
      <c r="C859" s="13" t="s">
        <v>354</v>
      </c>
      <c r="D859" s="118">
        <v>38089</v>
      </c>
      <c r="E859" s="13" t="s">
        <v>350</v>
      </c>
      <c r="F859" s="40">
        <v>11</v>
      </c>
      <c r="G859" s="124">
        <v>35.299860689817372</v>
      </c>
    </row>
    <row r="860" spans="2:7" ht="14.4" x14ac:dyDescent="0.3">
      <c r="B860" s="12">
        <v>857</v>
      </c>
      <c r="C860" s="13" t="s">
        <v>349</v>
      </c>
      <c r="D860" s="118">
        <v>38221</v>
      </c>
      <c r="E860" s="13" t="s">
        <v>347</v>
      </c>
      <c r="F860" s="40">
        <v>74</v>
      </c>
      <c r="G860" s="124">
        <v>223.97457991298864</v>
      </c>
    </row>
    <row r="861" spans="2:7" ht="14.4" x14ac:dyDescent="0.3">
      <c r="B861" s="12">
        <v>858</v>
      </c>
      <c r="C861" s="13" t="s">
        <v>357</v>
      </c>
      <c r="D861" s="118">
        <v>39057</v>
      </c>
      <c r="E861" s="13" t="s">
        <v>359</v>
      </c>
      <c r="F861" s="40">
        <v>28</v>
      </c>
      <c r="G861" s="124">
        <v>86.485564911199845</v>
      </c>
    </row>
    <row r="862" spans="2:7" ht="14.4" x14ac:dyDescent="0.3">
      <c r="B862" s="12">
        <v>859</v>
      </c>
      <c r="C862" s="13" t="s">
        <v>356</v>
      </c>
      <c r="D862" s="118">
        <v>38507</v>
      </c>
      <c r="E862" s="13" t="s">
        <v>347</v>
      </c>
      <c r="F862" s="40">
        <v>40</v>
      </c>
      <c r="G862" s="124">
        <v>121.92180749554807</v>
      </c>
    </row>
    <row r="863" spans="2:7" ht="14.4" x14ac:dyDescent="0.3">
      <c r="B863" s="12">
        <v>860</v>
      </c>
      <c r="C863" s="13" t="s">
        <v>356</v>
      </c>
      <c r="D863" s="118">
        <v>38023</v>
      </c>
      <c r="E863" s="13" t="s">
        <v>347</v>
      </c>
      <c r="F863" s="40">
        <v>34</v>
      </c>
      <c r="G863" s="124">
        <v>104.1689153871453</v>
      </c>
    </row>
    <row r="864" spans="2:7" ht="14.4" x14ac:dyDescent="0.3">
      <c r="B864" s="12">
        <v>861</v>
      </c>
      <c r="C864" s="13" t="s">
        <v>346</v>
      </c>
      <c r="D864" s="118">
        <v>38606</v>
      </c>
      <c r="E864" s="13" t="s">
        <v>355</v>
      </c>
      <c r="F864" s="40">
        <v>38</v>
      </c>
      <c r="G864" s="124">
        <v>115.85180148886141</v>
      </c>
    </row>
    <row r="865" spans="2:7" ht="14.4" x14ac:dyDescent="0.3">
      <c r="B865" s="12">
        <v>862</v>
      </c>
      <c r="C865" s="13" t="s">
        <v>349</v>
      </c>
      <c r="D865" s="118">
        <v>38518</v>
      </c>
      <c r="E865" s="13" t="s">
        <v>359</v>
      </c>
      <c r="F865" s="40">
        <v>69</v>
      </c>
      <c r="G865" s="124">
        <v>209.14336391515394</v>
      </c>
    </row>
    <row r="866" spans="2:7" ht="14.4" x14ac:dyDescent="0.3">
      <c r="B866" s="12">
        <v>863</v>
      </c>
      <c r="C866" s="13" t="s">
        <v>351</v>
      </c>
      <c r="D866" s="118">
        <v>38584</v>
      </c>
      <c r="E866" s="13" t="s">
        <v>355</v>
      </c>
      <c r="F866" s="40">
        <v>34</v>
      </c>
      <c r="G866" s="124">
        <v>103.97058317140277</v>
      </c>
    </row>
    <row r="867" spans="2:7" ht="14.4" x14ac:dyDescent="0.3">
      <c r="B867" s="12">
        <v>864</v>
      </c>
      <c r="C867" s="13" t="s">
        <v>346</v>
      </c>
      <c r="D867" s="118">
        <v>38573</v>
      </c>
      <c r="E867" s="13" t="s">
        <v>359</v>
      </c>
      <c r="F867" s="40">
        <v>29</v>
      </c>
      <c r="G867" s="124">
        <v>89.383943739445868</v>
      </c>
    </row>
    <row r="868" spans="2:7" ht="14.4" x14ac:dyDescent="0.3">
      <c r="B868" s="12">
        <v>865</v>
      </c>
      <c r="C868" s="13" t="s">
        <v>354</v>
      </c>
      <c r="D868" s="118">
        <v>38034</v>
      </c>
      <c r="E868" s="13" t="s">
        <v>350</v>
      </c>
      <c r="F868" s="40">
        <v>-10</v>
      </c>
      <c r="G868" s="124">
        <v>-27.724939048319342</v>
      </c>
    </row>
    <row r="869" spans="2:7" ht="14.4" x14ac:dyDescent="0.3">
      <c r="B869" s="12">
        <v>866</v>
      </c>
      <c r="C869" s="13" t="s">
        <v>358</v>
      </c>
      <c r="D869" s="118">
        <v>38287</v>
      </c>
      <c r="E869" s="13" t="s">
        <v>352</v>
      </c>
      <c r="F869" s="40">
        <v>42</v>
      </c>
      <c r="G869" s="124">
        <v>128.42870398782102</v>
      </c>
    </row>
    <row r="870" spans="2:7" ht="14.4" x14ac:dyDescent="0.3">
      <c r="B870" s="12">
        <v>867</v>
      </c>
      <c r="C870" s="13" t="s">
        <v>353</v>
      </c>
      <c r="D870" s="118">
        <v>38793</v>
      </c>
      <c r="E870" s="13" t="s">
        <v>359</v>
      </c>
      <c r="F870" s="40">
        <v>58</v>
      </c>
      <c r="G870" s="124">
        <v>175.97423505292562</v>
      </c>
    </row>
    <row r="871" spans="2:7" ht="14.4" x14ac:dyDescent="0.3">
      <c r="B871" s="12">
        <v>868</v>
      </c>
      <c r="C871" s="13" t="s">
        <v>348</v>
      </c>
      <c r="D871" s="118">
        <v>38056</v>
      </c>
      <c r="E871" s="13" t="s">
        <v>350</v>
      </c>
      <c r="F871" s="40">
        <v>27</v>
      </c>
      <c r="G871" s="124">
        <v>83.01665013993393</v>
      </c>
    </row>
    <row r="872" spans="2:7" ht="14.4" x14ac:dyDescent="0.3">
      <c r="B872" s="12">
        <v>869</v>
      </c>
      <c r="C872" s="13" t="s">
        <v>358</v>
      </c>
      <c r="D872" s="118">
        <v>38903</v>
      </c>
      <c r="E872" s="13" t="s">
        <v>355</v>
      </c>
      <c r="F872" s="40">
        <v>47</v>
      </c>
      <c r="G872" s="124">
        <v>143.2742036645771</v>
      </c>
    </row>
    <row r="873" spans="2:7" ht="14.4" x14ac:dyDescent="0.3">
      <c r="B873" s="12">
        <v>870</v>
      </c>
      <c r="C873" s="13" t="s">
        <v>348</v>
      </c>
      <c r="D873" s="118">
        <v>38023</v>
      </c>
      <c r="E873" s="13" t="s">
        <v>350</v>
      </c>
      <c r="F873" s="40">
        <v>29</v>
      </c>
      <c r="G873" s="124">
        <v>88.696716331090727</v>
      </c>
    </row>
    <row r="874" spans="2:7" ht="14.4" x14ac:dyDescent="0.3">
      <c r="B874" s="12">
        <v>871</v>
      </c>
      <c r="C874" s="13" t="s">
        <v>358</v>
      </c>
      <c r="D874" s="118">
        <v>38848</v>
      </c>
      <c r="E874" s="13" t="s">
        <v>359</v>
      </c>
      <c r="F874" s="40">
        <v>28</v>
      </c>
      <c r="G874" s="124">
        <v>86.226420950611285</v>
      </c>
    </row>
    <row r="875" spans="2:7" ht="14.4" x14ac:dyDescent="0.3">
      <c r="B875" s="12">
        <v>872</v>
      </c>
      <c r="C875" s="13" t="s">
        <v>346</v>
      </c>
      <c r="D875" s="118">
        <v>38980</v>
      </c>
      <c r="E875" s="13" t="s">
        <v>355</v>
      </c>
      <c r="F875" s="40">
        <v>79</v>
      </c>
      <c r="G875" s="124">
        <v>239.05774059830441</v>
      </c>
    </row>
    <row r="876" spans="2:7" ht="14.4" x14ac:dyDescent="0.3">
      <c r="B876" s="12">
        <v>873</v>
      </c>
      <c r="C876" s="13" t="s">
        <v>351</v>
      </c>
      <c r="D876" s="118">
        <v>38298</v>
      </c>
      <c r="E876" s="13" t="s">
        <v>355</v>
      </c>
      <c r="F876" s="40">
        <v>41</v>
      </c>
      <c r="G876" s="124">
        <v>124.81786407447923</v>
      </c>
    </row>
    <row r="877" spans="2:7" ht="14.4" x14ac:dyDescent="0.3">
      <c r="B877" s="12">
        <v>874</v>
      </c>
      <c r="C877" s="13" t="s">
        <v>348</v>
      </c>
      <c r="D877" s="118">
        <v>38540</v>
      </c>
      <c r="E877" s="13" t="s">
        <v>352</v>
      </c>
      <c r="F877" s="40">
        <v>57</v>
      </c>
      <c r="G877" s="124">
        <v>172.96188521453885</v>
      </c>
    </row>
    <row r="878" spans="2:7" ht="14.4" x14ac:dyDescent="0.3">
      <c r="B878" s="12">
        <v>875</v>
      </c>
      <c r="C878" s="13" t="s">
        <v>358</v>
      </c>
      <c r="D878" s="118">
        <v>38914</v>
      </c>
      <c r="E878" s="13" t="s">
        <v>347</v>
      </c>
      <c r="F878" s="40">
        <v>45</v>
      </c>
      <c r="G878" s="124">
        <v>137.62002289021942</v>
      </c>
    </row>
    <row r="879" spans="2:7" ht="14.4" x14ac:dyDescent="0.3">
      <c r="B879" s="12">
        <v>876</v>
      </c>
      <c r="C879" s="13" t="s">
        <v>357</v>
      </c>
      <c r="D879" s="118">
        <v>38793</v>
      </c>
      <c r="E879" s="13" t="s">
        <v>359</v>
      </c>
      <c r="F879" s="40">
        <v>91</v>
      </c>
      <c r="G879" s="124">
        <v>274.91230216083113</v>
      </c>
    </row>
    <row r="880" spans="2:7" ht="14.4" x14ac:dyDescent="0.3">
      <c r="B880" s="12">
        <v>877</v>
      </c>
      <c r="C880" s="13" t="s">
        <v>348</v>
      </c>
      <c r="D880" s="118">
        <v>38375</v>
      </c>
      <c r="E880" s="13" t="s">
        <v>359</v>
      </c>
      <c r="F880" s="40">
        <v>49</v>
      </c>
      <c r="G880" s="124">
        <v>149.04131306617498</v>
      </c>
    </row>
    <row r="881" spans="2:7" ht="14.4" x14ac:dyDescent="0.3">
      <c r="B881" s="12">
        <v>878</v>
      </c>
      <c r="C881" s="13" t="s">
        <v>346</v>
      </c>
      <c r="D881" s="118">
        <v>38254</v>
      </c>
      <c r="E881" s="13" t="s">
        <v>347</v>
      </c>
      <c r="F881" s="40">
        <v>68</v>
      </c>
      <c r="G881" s="124">
        <v>206.16097800045316</v>
      </c>
    </row>
    <row r="882" spans="2:7" ht="14.4" x14ac:dyDescent="0.3">
      <c r="B882" s="12">
        <v>879</v>
      </c>
      <c r="C882" s="13" t="s">
        <v>354</v>
      </c>
      <c r="D882" s="118">
        <v>38397</v>
      </c>
      <c r="E882" s="13" t="s">
        <v>352</v>
      </c>
      <c r="F882" s="40">
        <v>38</v>
      </c>
      <c r="G882" s="124">
        <v>116.64480895861564</v>
      </c>
    </row>
    <row r="883" spans="2:7" ht="14.4" x14ac:dyDescent="0.3">
      <c r="B883" s="12">
        <v>880</v>
      </c>
      <c r="C883" s="13" t="s">
        <v>351</v>
      </c>
      <c r="D883" s="118">
        <v>38980</v>
      </c>
      <c r="E883" s="13" t="s">
        <v>350</v>
      </c>
      <c r="F883" s="40">
        <v>4</v>
      </c>
      <c r="G883" s="124">
        <v>15.205643253032669</v>
      </c>
    </row>
    <row r="884" spans="2:7" ht="14.4" x14ac:dyDescent="0.3">
      <c r="B884" s="12">
        <v>881</v>
      </c>
      <c r="C884" s="13" t="s">
        <v>348</v>
      </c>
      <c r="D884" s="118">
        <v>38452</v>
      </c>
      <c r="E884" s="13" t="s">
        <v>359</v>
      </c>
      <c r="F884" s="40">
        <v>45</v>
      </c>
      <c r="G884" s="124">
        <v>137.05484034063696</v>
      </c>
    </row>
    <row r="885" spans="2:7" ht="14.4" x14ac:dyDescent="0.3">
      <c r="B885" s="12">
        <v>882</v>
      </c>
      <c r="C885" s="13" t="s">
        <v>356</v>
      </c>
      <c r="D885" s="118">
        <v>38331</v>
      </c>
      <c r="E885" s="13" t="s">
        <v>359</v>
      </c>
      <c r="F885" s="40">
        <v>85</v>
      </c>
      <c r="G885" s="124">
        <v>256.6581063828105</v>
      </c>
    </row>
    <row r="886" spans="2:7" ht="14.4" x14ac:dyDescent="0.3">
      <c r="B886" s="12">
        <v>883</v>
      </c>
      <c r="C886" s="13" t="s">
        <v>348</v>
      </c>
      <c r="D886" s="118">
        <v>38540</v>
      </c>
      <c r="E886" s="13" t="s">
        <v>352</v>
      </c>
      <c r="F886" s="40">
        <v>57</v>
      </c>
      <c r="G886" s="124">
        <v>173.05666995199584</v>
      </c>
    </row>
    <row r="887" spans="2:7" ht="14.4" x14ac:dyDescent="0.3">
      <c r="B887" s="12">
        <v>884</v>
      </c>
      <c r="C887" s="13" t="s">
        <v>353</v>
      </c>
      <c r="D887" s="118">
        <v>38672</v>
      </c>
      <c r="E887" s="13" t="s">
        <v>359</v>
      </c>
      <c r="F887" s="40">
        <v>-3</v>
      </c>
      <c r="G887" s="124">
        <v>-6.3637861287644046</v>
      </c>
    </row>
    <row r="888" spans="2:7" ht="14.4" x14ac:dyDescent="0.3">
      <c r="B888" s="12">
        <v>885</v>
      </c>
      <c r="C888" s="13" t="s">
        <v>358</v>
      </c>
      <c r="D888" s="118">
        <v>38936</v>
      </c>
      <c r="E888" s="13" t="s">
        <v>350</v>
      </c>
      <c r="F888" s="40">
        <v>-9</v>
      </c>
      <c r="G888" s="124">
        <v>-24.858670230760346</v>
      </c>
    </row>
    <row r="889" spans="2:7" ht="14.4" x14ac:dyDescent="0.3">
      <c r="B889" s="12">
        <v>886</v>
      </c>
      <c r="C889" s="13" t="s">
        <v>353</v>
      </c>
      <c r="D889" s="118">
        <v>38100</v>
      </c>
      <c r="E889" s="13" t="s">
        <v>355</v>
      </c>
      <c r="F889" s="40">
        <v>86</v>
      </c>
      <c r="G889" s="124">
        <v>260.29381913398618</v>
      </c>
    </row>
    <row r="890" spans="2:7" ht="14.4" x14ac:dyDescent="0.3">
      <c r="B890" s="12">
        <v>887</v>
      </c>
      <c r="C890" s="13" t="s">
        <v>357</v>
      </c>
      <c r="D890" s="118">
        <v>38419</v>
      </c>
      <c r="E890" s="13" t="s">
        <v>350</v>
      </c>
      <c r="F890" s="40">
        <v>11</v>
      </c>
      <c r="G890" s="124">
        <v>35.041684359746164</v>
      </c>
    </row>
    <row r="891" spans="2:7" ht="14.4" x14ac:dyDescent="0.3">
      <c r="B891" s="12">
        <v>888</v>
      </c>
      <c r="C891" s="13" t="s">
        <v>354</v>
      </c>
      <c r="D891" s="118">
        <v>38001</v>
      </c>
      <c r="E891" s="13" t="s">
        <v>359</v>
      </c>
      <c r="F891" s="40">
        <v>87</v>
      </c>
      <c r="G891" s="124">
        <v>262.7592489136066</v>
      </c>
    </row>
    <row r="892" spans="2:7" ht="14.4" x14ac:dyDescent="0.3">
      <c r="B892" s="12">
        <v>889</v>
      </c>
      <c r="C892" s="13" t="s">
        <v>354</v>
      </c>
      <c r="D892" s="118">
        <v>38199</v>
      </c>
      <c r="E892" s="13" t="s">
        <v>355</v>
      </c>
      <c r="F892" s="40">
        <v>86</v>
      </c>
      <c r="G892" s="124">
        <v>260.00914889996403</v>
      </c>
    </row>
    <row r="893" spans="2:7" ht="14.4" x14ac:dyDescent="0.3">
      <c r="B893" s="12">
        <v>890</v>
      </c>
      <c r="C893" s="13" t="s">
        <v>346</v>
      </c>
      <c r="D893" s="118">
        <v>38749</v>
      </c>
      <c r="E893" s="13" t="s">
        <v>347</v>
      </c>
      <c r="F893" s="40">
        <v>62</v>
      </c>
      <c r="G893" s="124">
        <v>187.81034616092504</v>
      </c>
    </row>
    <row r="894" spans="2:7" ht="14.4" x14ac:dyDescent="0.3">
      <c r="B894" s="12">
        <v>891</v>
      </c>
      <c r="C894" s="13" t="s">
        <v>348</v>
      </c>
      <c r="D894" s="118">
        <v>38914</v>
      </c>
      <c r="E894" s="13" t="s">
        <v>359</v>
      </c>
      <c r="F894" s="40">
        <v>80</v>
      </c>
      <c r="G894" s="124">
        <v>241.85917425037732</v>
      </c>
    </row>
    <row r="895" spans="2:7" ht="14.4" x14ac:dyDescent="0.3">
      <c r="B895" s="12">
        <v>892</v>
      </c>
      <c r="C895" s="13" t="s">
        <v>354</v>
      </c>
      <c r="D895" s="118">
        <v>38188</v>
      </c>
      <c r="E895" s="13" t="s">
        <v>352</v>
      </c>
      <c r="F895" s="40">
        <v>11</v>
      </c>
      <c r="G895" s="124">
        <v>34.782314831792192</v>
      </c>
    </row>
    <row r="896" spans="2:7" ht="14.4" x14ac:dyDescent="0.3">
      <c r="B896" s="12">
        <v>893</v>
      </c>
      <c r="C896" s="13" t="s">
        <v>354</v>
      </c>
      <c r="D896" s="118">
        <v>38694</v>
      </c>
      <c r="E896" s="13" t="s">
        <v>352</v>
      </c>
      <c r="F896" s="40">
        <v>11</v>
      </c>
      <c r="G896" s="124">
        <v>34.680822827797087</v>
      </c>
    </row>
    <row r="897" spans="2:7" ht="14.4" x14ac:dyDescent="0.3">
      <c r="B897" s="12">
        <v>894</v>
      </c>
      <c r="C897" s="13" t="s">
        <v>358</v>
      </c>
      <c r="D897" s="118">
        <v>38661</v>
      </c>
      <c r="E897" s="13" t="s">
        <v>355</v>
      </c>
      <c r="F897" s="40">
        <v>-4</v>
      </c>
      <c r="G897" s="124">
        <v>-9.7904020756587578</v>
      </c>
    </row>
    <row r="898" spans="2:7" ht="14.4" x14ac:dyDescent="0.3">
      <c r="B898" s="12">
        <v>895</v>
      </c>
      <c r="C898" s="13" t="s">
        <v>356</v>
      </c>
      <c r="D898" s="118">
        <v>38331</v>
      </c>
      <c r="E898" s="13" t="s">
        <v>352</v>
      </c>
      <c r="F898" s="40">
        <v>42</v>
      </c>
      <c r="G898" s="124">
        <v>128.02610607664568</v>
      </c>
    </row>
    <row r="899" spans="2:7" ht="14.4" x14ac:dyDescent="0.3">
      <c r="B899" s="12">
        <v>896</v>
      </c>
      <c r="C899" s="13" t="s">
        <v>356</v>
      </c>
      <c r="D899" s="118">
        <v>38166</v>
      </c>
      <c r="E899" s="13" t="s">
        <v>347</v>
      </c>
      <c r="F899" s="40">
        <v>51</v>
      </c>
      <c r="G899" s="124">
        <v>154.71800722699501</v>
      </c>
    </row>
    <row r="900" spans="2:7" ht="14.4" x14ac:dyDescent="0.3">
      <c r="B900" s="12">
        <v>897</v>
      </c>
      <c r="C900" s="13" t="s">
        <v>354</v>
      </c>
      <c r="D900" s="118">
        <v>38188</v>
      </c>
      <c r="E900" s="13" t="s">
        <v>350</v>
      </c>
      <c r="F900" s="40">
        <v>91</v>
      </c>
      <c r="G900" s="124">
        <v>274.77216405152751</v>
      </c>
    </row>
    <row r="901" spans="2:7" ht="14.4" x14ac:dyDescent="0.3">
      <c r="B901" s="12">
        <v>898</v>
      </c>
      <c r="C901" s="13" t="s">
        <v>348</v>
      </c>
      <c r="D901" s="118">
        <v>38947</v>
      </c>
      <c r="E901" s="13" t="s">
        <v>347</v>
      </c>
      <c r="F901" s="40">
        <v>24</v>
      </c>
      <c r="G901" s="124">
        <v>73.406307306618515</v>
      </c>
    </row>
    <row r="902" spans="2:7" ht="14.4" x14ac:dyDescent="0.3">
      <c r="B902" s="12">
        <v>899</v>
      </c>
      <c r="C902" s="13" t="s">
        <v>348</v>
      </c>
      <c r="D902" s="118">
        <v>38012</v>
      </c>
      <c r="E902" s="13" t="s">
        <v>355</v>
      </c>
      <c r="F902" s="40">
        <v>19</v>
      </c>
      <c r="G902" s="124">
        <v>59.122730804832166</v>
      </c>
    </row>
    <row r="903" spans="2:7" ht="14.4" x14ac:dyDescent="0.3">
      <c r="B903" s="12">
        <v>900</v>
      </c>
      <c r="C903" s="13" t="s">
        <v>354</v>
      </c>
      <c r="D903" s="118">
        <v>38067</v>
      </c>
      <c r="E903" s="13" t="s">
        <v>347</v>
      </c>
      <c r="F903" s="40">
        <v>80</v>
      </c>
      <c r="G903" s="124">
        <v>241.74723336571216</v>
      </c>
    </row>
    <row r="904" spans="2:7" ht="14.4" x14ac:dyDescent="0.3">
      <c r="B904" s="12">
        <v>901</v>
      </c>
      <c r="C904" s="13" t="s">
        <v>346</v>
      </c>
      <c r="D904" s="118">
        <v>39057</v>
      </c>
      <c r="E904" s="13" t="s">
        <v>350</v>
      </c>
      <c r="F904" s="40">
        <v>0</v>
      </c>
      <c r="G904" s="124">
        <v>1.6796900586638657</v>
      </c>
    </row>
    <row r="905" spans="2:7" ht="14.4" x14ac:dyDescent="0.3">
      <c r="B905" s="12">
        <v>902</v>
      </c>
      <c r="C905" s="13" t="s">
        <v>357</v>
      </c>
      <c r="D905" s="118">
        <v>38991</v>
      </c>
      <c r="E905" s="13" t="s">
        <v>350</v>
      </c>
      <c r="F905" s="40">
        <v>69</v>
      </c>
      <c r="G905" s="124">
        <v>209.14203916980014</v>
      </c>
    </row>
    <row r="906" spans="2:7" ht="14.4" x14ac:dyDescent="0.3">
      <c r="B906" s="12">
        <v>903</v>
      </c>
      <c r="C906" s="13" t="s">
        <v>348</v>
      </c>
      <c r="D906" s="118">
        <v>38914</v>
      </c>
      <c r="E906" s="13" t="s">
        <v>359</v>
      </c>
      <c r="F906" s="40">
        <v>84</v>
      </c>
      <c r="G906" s="124">
        <v>253.78421313059829</v>
      </c>
    </row>
    <row r="907" spans="2:7" ht="14.4" x14ac:dyDescent="0.3">
      <c r="B907" s="12">
        <v>904</v>
      </c>
      <c r="C907" s="13" t="s">
        <v>349</v>
      </c>
      <c r="D907" s="118">
        <v>38584</v>
      </c>
      <c r="E907" s="13" t="s">
        <v>352</v>
      </c>
      <c r="F907" s="40">
        <v>31</v>
      </c>
      <c r="G907" s="124">
        <v>94.752143463742286</v>
      </c>
    </row>
    <row r="908" spans="2:7" ht="14.4" x14ac:dyDescent="0.3">
      <c r="B908" s="12">
        <v>905</v>
      </c>
      <c r="C908" s="13" t="s">
        <v>353</v>
      </c>
      <c r="D908" s="118">
        <v>38595</v>
      </c>
      <c r="E908" s="13" t="s">
        <v>355</v>
      </c>
      <c r="F908" s="40">
        <v>11</v>
      </c>
      <c r="G908" s="124">
        <v>35.274537093655269</v>
      </c>
    </row>
    <row r="909" spans="2:7" ht="14.4" x14ac:dyDescent="0.3">
      <c r="B909" s="12">
        <v>906</v>
      </c>
      <c r="C909" s="13" t="s">
        <v>351</v>
      </c>
      <c r="D909" s="118">
        <v>38441</v>
      </c>
      <c r="E909" s="13" t="s">
        <v>347</v>
      </c>
      <c r="F909" s="40">
        <v>79</v>
      </c>
      <c r="G909" s="124">
        <v>239.3445563093955</v>
      </c>
    </row>
    <row r="910" spans="2:7" ht="14.4" x14ac:dyDescent="0.3">
      <c r="B910" s="12">
        <v>907</v>
      </c>
      <c r="C910" s="13" t="s">
        <v>357</v>
      </c>
      <c r="D910" s="118">
        <v>38892</v>
      </c>
      <c r="E910" s="13" t="s">
        <v>355</v>
      </c>
      <c r="F910" s="40">
        <v>22</v>
      </c>
      <c r="G910" s="124">
        <v>68.549031242200385</v>
      </c>
    </row>
    <row r="911" spans="2:7" ht="14.4" x14ac:dyDescent="0.3">
      <c r="B911" s="12">
        <v>908</v>
      </c>
      <c r="C911" s="13" t="s">
        <v>346</v>
      </c>
      <c r="D911" s="118">
        <v>38386</v>
      </c>
      <c r="E911" s="13" t="s">
        <v>350</v>
      </c>
      <c r="F911" s="40">
        <v>76</v>
      </c>
      <c r="G911" s="124">
        <v>231.1298624050425</v>
      </c>
    </row>
    <row r="912" spans="2:7" ht="14.4" x14ac:dyDescent="0.3">
      <c r="B912" s="12">
        <v>909</v>
      </c>
      <c r="C912" s="13" t="s">
        <v>351</v>
      </c>
      <c r="D912" s="118">
        <v>38265</v>
      </c>
      <c r="E912" s="13" t="s">
        <v>355</v>
      </c>
      <c r="F912" s="40">
        <v>0</v>
      </c>
      <c r="G912" s="124">
        <v>2.7444174420335523</v>
      </c>
    </row>
    <row r="913" spans="2:7" ht="14.4" x14ac:dyDescent="0.3">
      <c r="B913" s="12">
        <v>910</v>
      </c>
      <c r="C913" s="13" t="s">
        <v>348</v>
      </c>
      <c r="D913" s="118">
        <v>38430</v>
      </c>
      <c r="E913" s="13" t="s">
        <v>347</v>
      </c>
      <c r="F913" s="40">
        <v>94</v>
      </c>
      <c r="G913" s="124">
        <v>283.56226306241973</v>
      </c>
    </row>
    <row r="914" spans="2:7" ht="14.4" x14ac:dyDescent="0.3">
      <c r="B914" s="12">
        <v>911</v>
      </c>
      <c r="C914" s="13" t="s">
        <v>353</v>
      </c>
      <c r="D914" s="118">
        <v>38298</v>
      </c>
      <c r="E914" s="13" t="s">
        <v>350</v>
      </c>
      <c r="F914" s="40">
        <v>14</v>
      </c>
      <c r="G914" s="124">
        <v>44.2457022640235</v>
      </c>
    </row>
    <row r="915" spans="2:7" ht="14.4" x14ac:dyDescent="0.3">
      <c r="B915" s="12">
        <v>912</v>
      </c>
      <c r="C915" s="13" t="s">
        <v>348</v>
      </c>
      <c r="D915" s="118">
        <v>38903</v>
      </c>
      <c r="E915" s="13" t="s">
        <v>359</v>
      </c>
      <c r="F915" s="40">
        <v>57</v>
      </c>
      <c r="G915" s="124">
        <v>172.69724242963656</v>
      </c>
    </row>
    <row r="916" spans="2:7" ht="14.4" x14ac:dyDescent="0.3">
      <c r="B916" s="12">
        <v>913</v>
      </c>
      <c r="C916" s="13" t="s">
        <v>357</v>
      </c>
      <c r="D916" s="118">
        <v>38463</v>
      </c>
      <c r="E916" s="13" t="s">
        <v>347</v>
      </c>
      <c r="F916" s="40">
        <v>3</v>
      </c>
      <c r="G916" s="124">
        <v>11.082849552887902</v>
      </c>
    </row>
    <row r="917" spans="2:7" ht="14.4" x14ac:dyDescent="0.3">
      <c r="B917" s="12">
        <v>914</v>
      </c>
      <c r="C917" s="13" t="s">
        <v>358</v>
      </c>
      <c r="D917" s="118">
        <v>38903</v>
      </c>
      <c r="E917" s="13" t="s">
        <v>347</v>
      </c>
      <c r="F917" s="40">
        <v>50</v>
      </c>
      <c r="G917" s="124">
        <v>151.95954978745411</v>
      </c>
    </row>
    <row r="918" spans="2:7" ht="14.4" x14ac:dyDescent="0.3">
      <c r="B918" s="12">
        <v>915</v>
      </c>
      <c r="C918" s="13" t="s">
        <v>351</v>
      </c>
      <c r="D918" s="118">
        <v>38881</v>
      </c>
      <c r="E918" s="13" t="s">
        <v>355</v>
      </c>
      <c r="F918" s="40">
        <v>25</v>
      </c>
      <c r="G918" s="124">
        <v>76.624560231864265</v>
      </c>
    </row>
    <row r="919" spans="2:7" ht="14.4" x14ac:dyDescent="0.3">
      <c r="B919" s="12">
        <v>916</v>
      </c>
      <c r="C919" s="13" t="s">
        <v>356</v>
      </c>
      <c r="D919" s="118">
        <v>38595</v>
      </c>
      <c r="E919" s="13" t="s">
        <v>350</v>
      </c>
      <c r="F919" s="40">
        <v>46</v>
      </c>
      <c r="G919" s="124">
        <v>140.2736912488281</v>
      </c>
    </row>
    <row r="920" spans="2:7" ht="14.4" x14ac:dyDescent="0.3">
      <c r="B920" s="12">
        <v>917</v>
      </c>
      <c r="C920" s="13" t="s">
        <v>353</v>
      </c>
      <c r="D920" s="118">
        <v>38914</v>
      </c>
      <c r="E920" s="13" t="s">
        <v>347</v>
      </c>
      <c r="F920" s="40">
        <v>19</v>
      </c>
      <c r="G920" s="124">
        <v>58.735580557472737</v>
      </c>
    </row>
    <row r="921" spans="2:7" ht="14.4" x14ac:dyDescent="0.3">
      <c r="B921" s="12">
        <v>918</v>
      </c>
      <c r="C921" s="13" t="s">
        <v>348</v>
      </c>
      <c r="D921" s="118">
        <v>38859</v>
      </c>
      <c r="E921" s="13" t="s">
        <v>355</v>
      </c>
      <c r="F921" s="40">
        <v>6</v>
      </c>
      <c r="G921" s="124">
        <v>20.099629096975125</v>
      </c>
    </row>
    <row r="922" spans="2:7" ht="14.4" x14ac:dyDescent="0.3">
      <c r="B922" s="12">
        <v>919</v>
      </c>
      <c r="C922" s="13" t="s">
        <v>357</v>
      </c>
      <c r="D922" s="118">
        <v>38903</v>
      </c>
      <c r="E922" s="13" t="s">
        <v>352</v>
      </c>
      <c r="F922" s="40">
        <v>8</v>
      </c>
      <c r="G922" s="124">
        <v>26.084862644671222</v>
      </c>
    </row>
    <row r="923" spans="2:7" ht="14.4" x14ac:dyDescent="0.3">
      <c r="B923" s="12">
        <v>920</v>
      </c>
      <c r="C923" s="13" t="s">
        <v>348</v>
      </c>
      <c r="D923" s="118">
        <v>38727</v>
      </c>
      <c r="E923" s="13" t="s">
        <v>359</v>
      </c>
      <c r="F923" s="40">
        <v>-2</v>
      </c>
      <c r="G923" s="124">
        <v>-3.7309676865630421</v>
      </c>
    </row>
    <row r="924" spans="2:7" ht="14.4" x14ac:dyDescent="0.3">
      <c r="B924" s="12">
        <v>921</v>
      </c>
      <c r="C924" s="13" t="s">
        <v>353</v>
      </c>
      <c r="D924" s="118">
        <v>38452</v>
      </c>
      <c r="E924" s="13" t="s">
        <v>347</v>
      </c>
      <c r="F924" s="40">
        <v>80</v>
      </c>
      <c r="G924" s="124">
        <v>240.69010526776344</v>
      </c>
    </row>
    <row r="925" spans="2:7" ht="14.4" x14ac:dyDescent="0.3">
      <c r="B925" s="12">
        <v>922</v>
      </c>
      <c r="C925" s="13" t="s">
        <v>357</v>
      </c>
      <c r="D925" s="118">
        <v>38474</v>
      </c>
      <c r="E925" s="13" t="s">
        <v>350</v>
      </c>
      <c r="F925" s="40">
        <v>19</v>
      </c>
      <c r="G925" s="124">
        <v>58.904121420487954</v>
      </c>
    </row>
    <row r="926" spans="2:7" ht="14.4" x14ac:dyDescent="0.3">
      <c r="B926" s="12">
        <v>923</v>
      </c>
      <c r="C926" s="13" t="s">
        <v>346</v>
      </c>
      <c r="D926" s="118">
        <v>38452</v>
      </c>
      <c r="E926" s="13" t="s">
        <v>352</v>
      </c>
      <c r="F926" s="40">
        <v>27</v>
      </c>
      <c r="G926" s="124">
        <v>82.994094545634482</v>
      </c>
    </row>
    <row r="927" spans="2:7" ht="14.4" x14ac:dyDescent="0.3">
      <c r="B927" s="12">
        <v>924</v>
      </c>
      <c r="C927" s="13" t="s">
        <v>351</v>
      </c>
      <c r="D927" s="118">
        <v>38023</v>
      </c>
      <c r="E927" s="13" t="s">
        <v>359</v>
      </c>
      <c r="F927" s="40">
        <v>79</v>
      </c>
      <c r="G927" s="124">
        <v>239.44869651132598</v>
      </c>
    </row>
    <row r="928" spans="2:7" ht="14.4" x14ac:dyDescent="0.3">
      <c r="B928" s="12">
        <v>925</v>
      </c>
      <c r="C928" s="13" t="s">
        <v>357</v>
      </c>
      <c r="D928" s="118">
        <v>38727</v>
      </c>
      <c r="E928" s="13" t="s">
        <v>350</v>
      </c>
      <c r="F928" s="40">
        <v>57</v>
      </c>
      <c r="G928" s="124">
        <v>173.32970466821706</v>
      </c>
    </row>
    <row r="929" spans="2:7" ht="14.4" x14ac:dyDescent="0.3">
      <c r="B929" s="12">
        <v>926</v>
      </c>
      <c r="C929" s="13" t="s">
        <v>358</v>
      </c>
      <c r="D929" s="118">
        <v>38705</v>
      </c>
      <c r="E929" s="13" t="s">
        <v>347</v>
      </c>
      <c r="F929" s="40">
        <v>47</v>
      </c>
      <c r="G929" s="124">
        <v>143.60165141540284</v>
      </c>
    </row>
    <row r="930" spans="2:7" ht="14.4" x14ac:dyDescent="0.3">
      <c r="B930" s="12">
        <v>927</v>
      </c>
      <c r="C930" s="13" t="s">
        <v>358</v>
      </c>
      <c r="D930" s="118">
        <v>38298</v>
      </c>
      <c r="E930" s="13" t="s">
        <v>347</v>
      </c>
      <c r="F930" s="40">
        <v>9</v>
      </c>
      <c r="G930" s="124">
        <v>28.827091013525987</v>
      </c>
    </row>
    <row r="931" spans="2:7" ht="14.4" x14ac:dyDescent="0.3">
      <c r="B931" s="12">
        <v>928</v>
      </c>
      <c r="C931" s="13" t="s">
        <v>357</v>
      </c>
      <c r="D931" s="118">
        <v>38683</v>
      </c>
      <c r="E931" s="13" t="s">
        <v>347</v>
      </c>
      <c r="F931" s="40">
        <v>65</v>
      </c>
      <c r="G931" s="124">
        <v>196.85925384860963</v>
      </c>
    </row>
    <row r="932" spans="2:7" ht="14.4" x14ac:dyDescent="0.3">
      <c r="B932" s="12">
        <v>929</v>
      </c>
      <c r="C932" s="13" t="s">
        <v>353</v>
      </c>
      <c r="D932" s="118">
        <v>38056</v>
      </c>
      <c r="E932" s="13" t="s">
        <v>350</v>
      </c>
      <c r="F932" s="40">
        <v>58</v>
      </c>
      <c r="G932" s="124">
        <v>175.22266670553387</v>
      </c>
    </row>
    <row r="933" spans="2:7" ht="14.4" x14ac:dyDescent="0.3">
      <c r="B933" s="12">
        <v>930</v>
      </c>
      <c r="C933" s="13" t="s">
        <v>358</v>
      </c>
      <c r="D933" s="118">
        <v>38243</v>
      </c>
      <c r="E933" s="13" t="s">
        <v>359</v>
      </c>
      <c r="F933" s="40">
        <v>48</v>
      </c>
      <c r="G933" s="124">
        <v>145.9379301268051</v>
      </c>
    </row>
    <row r="934" spans="2:7" ht="14.4" x14ac:dyDescent="0.3">
      <c r="B934" s="12">
        <v>931</v>
      </c>
      <c r="C934" s="13" t="s">
        <v>353</v>
      </c>
      <c r="D934" s="118">
        <v>38639</v>
      </c>
      <c r="E934" s="13" t="s">
        <v>350</v>
      </c>
      <c r="F934" s="40">
        <v>75</v>
      </c>
      <c r="G934" s="124">
        <v>226.61201635446793</v>
      </c>
    </row>
    <row r="935" spans="2:7" ht="14.4" x14ac:dyDescent="0.3">
      <c r="B935" s="12">
        <v>932</v>
      </c>
      <c r="C935" s="13" t="s">
        <v>358</v>
      </c>
      <c r="D935" s="118">
        <v>38738</v>
      </c>
      <c r="E935" s="13" t="s">
        <v>350</v>
      </c>
      <c r="F935" s="40">
        <v>59</v>
      </c>
      <c r="G935" s="124">
        <v>179.37483712712185</v>
      </c>
    </row>
    <row r="936" spans="2:7" ht="14.4" x14ac:dyDescent="0.3">
      <c r="B936" s="12">
        <v>933</v>
      </c>
      <c r="C936" s="13" t="s">
        <v>357</v>
      </c>
      <c r="D936" s="118">
        <v>38375</v>
      </c>
      <c r="E936" s="13" t="s">
        <v>359</v>
      </c>
      <c r="F936" s="40">
        <v>34</v>
      </c>
      <c r="G936" s="124">
        <v>104.445032643001</v>
      </c>
    </row>
    <row r="937" spans="2:7" ht="14.4" x14ac:dyDescent="0.3">
      <c r="B937" s="12">
        <v>934</v>
      </c>
      <c r="C937" s="13" t="s">
        <v>353</v>
      </c>
      <c r="D937" s="118">
        <v>38078</v>
      </c>
      <c r="E937" s="13" t="s">
        <v>352</v>
      </c>
      <c r="F937" s="40">
        <v>57</v>
      </c>
      <c r="G937" s="124">
        <v>173.06756590039018</v>
      </c>
    </row>
    <row r="938" spans="2:7" ht="14.4" x14ac:dyDescent="0.3">
      <c r="B938" s="12">
        <v>935</v>
      </c>
      <c r="C938" s="13" t="s">
        <v>348</v>
      </c>
      <c r="D938" s="118">
        <v>38804</v>
      </c>
      <c r="E938" s="13" t="s">
        <v>347</v>
      </c>
      <c r="F938" s="40">
        <v>62</v>
      </c>
      <c r="G938" s="124">
        <v>187.88584432496489</v>
      </c>
    </row>
    <row r="939" spans="2:7" ht="14.4" x14ac:dyDescent="0.3">
      <c r="B939" s="12">
        <v>936</v>
      </c>
      <c r="C939" s="13" t="s">
        <v>356</v>
      </c>
      <c r="D939" s="118">
        <v>38903</v>
      </c>
      <c r="E939" s="13" t="s">
        <v>352</v>
      </c>
      <c r="F939" s="40">
        <v>17</v>
      </c>
      <c r="G939" s="124">
        <v>53.048677008733435</v>
      </c>
    </row>
    <row r="940" spans="2:7" ht="14.4" x14ac:dyDescent="0.3">
      <c r="B940" s="12">
        <v>937</v>
      </c>
      <c r="C940" s="13" t="s">
        <v>351</v>
      </c>
      <c r="D940" s="118">
        <v>38562</v>
      </c>
      <c r="E940" s="13" t="s">
        <v>350</v>
      </c>
      <c r="F940" s="40">
        <v>83</v>
      </c>
      <c r="G940" s="124">
        <v>250.82439492521385</v>
      </c>
    </row>
    <row r="941" spans="2:7" ht="14.4" x14ac:dyDescent="0.3">
      <c r="B941" s="12">
        <v>938</v>
      </c>
      <c r="C941" s="13" t="s">
        <v>351</v>
      </c>
      <c r="D941" s="118">
        <v>38188</v>
      </c>
      <c r="E941" s="13" t="s">
        <v>347</v>
      </c>
      <c r="F941" s="40">
        <v>56</v>
      </c>
      <c r="G941" s="124">
        <v>169.84037281505195</v>
      </c>
    </row>
    <row r="942" spans="2:7" ht="14.4" x14ac:dyDescent="0.3">
      <c r="B942" s="12">
        <v>939</v>
      </c>
      <c r="C942" s="13" t="s">
        <v>349</v>
      </c>
      <c r="D942" s="118">
        <v>38045</v>
      </c>
      <c r="E942" s="13" t="s">
        <v>347</v>
      </c>
      <c r="F942" s="40">
        <v>14</v>
      </c>
      <c r="G942" s="124">
        <v>44.194328055358937</v>
      </c>
    </row>
    <row r="943" spans="2:7" ht="14.4" x14ac:dyDescent="0.3">
      <c r="B943" s="12">
        <v>940</v>
      </c>
      <c r="C943" s="13" t="s">
        <v>354</v>
      </c>
      <c r="D943" s="118">
        <v>38353</v>
      </c>
      <c r="E943" s="13" t="s">
        <v>352</v>
      </c>
      <c r="F943" s="40">
        <v>-9</v>
      </c>
      <c r="G943" s="124">
        <v>-24.562782237120555</v>
      </c>
    </row>
    <row r="944" spans="2:7" ht="14.4" x14ac:dyDescent="0.3">
      <c r="B944" s="12">
        <v>941</v>
      </c>
      <c r="C944" s="13" t="s">
        <v>346</v>
      </c>
      <c r="D944" s="118">
        <v>38551</v>
      </c>
      <c r="E944" s="13" t="s">
        <v>350</v>
      </c>
      <c r="F944" s="40">
        <v>44</v>
      </c>
      <c r="G944" s="124">
        <v>134.50349016705422</v>
      </c>
    </row>
    <row r="945" spans="2:7" ht="14.4" x14ac:dyDescent="0.3">
      <c r="B945" s="12">
        <v>942</v>
      </c>
      <c r="C945" s="13" t="s">
        <v>353</v>
      </c>
      <c r="D945" s="118">
        <v>38023</v>
      </c>
      <c r="E945" s="13" t="s">
        <v>355</v>
      </c>
      <c r="F945" s="40">
        <v>32</v>
      </c>
      <c r="G945" s="124">
        <v>97.6497815079464</v>
      </c>
    </row>
    <row r="946" spans="2:7" ht="14.4" x14ac:dyDescent="0.3">
      <c r="B946" s="12">
        <v>943</v>
      </c>
      <c r="C946" s="13" t="s">
        <v>357</v>
      </c>
      <c r="D946" s="118">
        <v>38364</v>
      </c>
      <c r="E946" s="13" t="s">
        <v>355</v>
      </c>
      <c r="F946" s="40">
        <v>85</v>
      </c>
      <c r="G946" s="124">
        <v>256.97037064610868</v>
      </c>
    </row>
    <row r="947" spans="2:7" ht="14.4" x14ac:dyDescent="0.3">
      <c r="B947" s="12">
        <v>944</v>
      </c>
      <c r="C947" s="13" t="s">
        <v>346</v>
      </c>
      <c r="D947" s="118">
        <v>38254</v>
      </c>
      <c r="E947" s="13" t="s">
        <v>347</v>
      </c>
      <c r="F947" s="40">
        <v>-2</v>
      </c>
      <c r="G947" s="124">
        <v>-3.7233562380367276</v>
      </c>
    </row>
    <row r="948" spans="2:7" ht="14.4" x14ac:dyDescent="0.3">
      <c r="B948" s="12">
        <v>945</v>
      </c>
      <c r="C948" s="13" t="s">
        <v>348</v>
      </c>
      <c r="D948" s="118">
        <v>38386</v>
      </c>
      <c r="E948" s="13" t="s">
        <v>352</v>
      </c>
      <c r="F948" s="40">
        <v>31</v>
      </c>
      <c r="G948" s="124">
        <v>94.439645321373334</v>
      </c>
    </row>
    <row r="949" spans="2:7" ht="14.4" x14ac:dyDescent="0.3">
      <c r="B949" s="12">
        <v>946</v>
      </c>
      <c r="C949" s="13" t="s">
        <v>358</v>
      </c>
      <c r="D949" s="118">
        <v>38221</v>
      </c>
      <c r="E949" s="13" t="s">
        <v>355</v>
      </c>
      <c r="F949" s="40">
        <v>-7</v>
      </c>
      <c r="G949" s="124">
        <v>-19.822062355825821</v>
      </c>
    </row>
    <row r="950" spans="2:7" ht="14.4" x14ac:dyDescent="0.3">
      <c r="B950" s="12">
        <v>947</v>
      </c>
      <c r="C950" s="13" t="s">
        <v>354</v>
      </c>
      <c r="D950" s="118">
        <v>38012</v>
      </c>
      <c r="E950" s="13" t="s">
        <v>352</v>
      </c>
      <c r="F950" s="40">
        <v>-1</v>
      </c>
      <c r="G950" s="124">
        <v>-0.28735784707427747</v>
      </c>
    </row>
    <row r="951" spans="2:7" ht="14.4" x14ac:dyDescent="0.3">
      <c r="B951" s="12">
        <v>948</v>
      </c>
      <c r="C951" s="13" t="s">
        <v>351</v>
      </c>
      <c r="D951" s="118">
        <v>39046</v>
      </c>
      <c r="E951" s="13" t="s">
        <v>347</v>
      </c>
      <c r="F951" s="40">
        <v>6</v>
      </c>
      <c r="G951" s="124">
        <v>20.397135812092845</v>
      </c>
    </row>
    <row r="952" spans="2:7" ht="14.4" x14ac:dyDescent="0.3">
      <c r="B952" s="12">
        <v>949</v>
      </c>
      <c r="C952" s="13" t="s">
        <v>356</v>
      </c>
      <c r="D952" s="118">
        <v>38144</v>
      </c>
      <c r="E952" s="13" t="s">
        <v>350</v>
      </c>
      <c r="F952" s="40">
        <v>13</v>
      </c>
      <c r="G952" s="124">
        <v>41.830169969209855</v>
      </c>
    </row>
    <row r="953" spans="2:7" ht="14.4" x14ac:dyDescent="0.3">
      <c r="B953" s="12">
        <v>950</v>
      </c>
      <c r="C953" s="13" t="s">
        <v>351</v>
      </c>
      <c r="D953" s="118">
        <v>38287</v>
      </c>
      <c r="E953" s="13" t="s">
        <v>347</v>
      </c>
      <c r="F953" s="40">
        <v>70</v>
      </c>
      <c r="G953" s="124">
        <v>212.45510789670757</v>
      </c>
    </row>
    <row r="954" spans="2:7" ht="14.4" x14ac:dyDescent="0.3">
      <c r="B954" s="12">
        <v>951</v>
      </c>
      <c r="C954" s="13" t="s">
        <v>354</v>
      </c>
      <c r="D954" s="118">
        <v>38155</v>
      </c>
      <c r="E954" s="13" t="s">
        <v>350</v>
      </c>
      <c r="F954" s="40">
        <v>15</v>
      </c>
      <c r="G954" s="124">
        <v>47.749438891041251</v>
      </c>
    </row>
    <row r="955" spans="2:7" ht="14.4" x14ac:dyDescent="0.3">
      <c r="B955" s="12">
        <v>952</v>
      </c>
      <c r="C955" s="13" t="s">
        <v>356</v>
      </c>
      <c r="D955" s="118">
        <v>38826</v>
      </c>
      <c r="E955" s="13" t="s">
        <v>359</v>
      </c>
      <c r="F955" s="40">
        <v>18</v>
      </c>
      <c r="G955" s="124">
        <v>56.257832632332345</v>
      </c>
    </row>
    <row r="956" spans="2:7" ht="14.4" x14ac:dyDescent="0.3">
      <c r="B956" s="12">
        <v>953</v>
      </c>
      <c r="C956" s="13" t="s">
        <v>356</v>
      </c>
      <c r="D956" s="118">
        <v>38771</v>
      </c>
      <c r="E956" s="13" t="s">
        <v>355</v>
      </c>
      <c r="F956" s="40">
        <v>30</v>
      </c>
      <c r="G956" s="124">
        <v>92.196479665554932</v>
      </c>
    </row>
    <row r="957" spans="2:7" ht="14.4" x14ac:dyDescent="0.3">
      <c r="B957" s="12">
        <v>954</v>
      </c>
      <c r="C957" s="13" t="s">
        <v>353</v>
      </c>
      <c r="D957" s="118">
        <v>39024</v>
      </c>
      <c r="E957" s="13" t="s">
        <v>359</v>
      </c>
      <c r="F957" s="40">
        <v>17</v>
      </c>
      <c r="G957" s="124">
        <v>53.067953295003726</v>
      </c>
    </row>
    <row r="958" spans="2:7" ht="14.4" x14ac:dyDescent="0.3">
      <c r="B958" s="12">
        <v>955</v>
      </c>
      <c r="C958" s="13" t="s">
        <v>353</v>
      </c>
      <c r="D958" s="118">
        <v>38364</v>
      </c>
      <c r="E958" s="13" t="s">
        <v>355</v>
      </c>
      <c r="F958" s="40">
        <v>-1</v>
      </c>
      <c r="G958" s="124">
        <v>-1.4540693559294799</v>
      </c>
    </row>
    <row r="959" spans="2:7" ht="14.4" x14ac:dyDescent="0.3">
      <c r="B959" s="12">
        <v>956</v>
      </c>
      <c r="C959" s="13" t="s">
        <v>357</v>
      </c>
      <c r="D959" s="118">
        <v>38430</v>
      </c>
      <c r="E959" s="13" t="s">
        <v>350</v>
      </c>
      <c r="F959" s="40">
        <v>50</v>
      </c>
      <c r="G959" s="124">
        <v>152.31719787311525</v>
      </c>
    </row>
    <row r="960" spans="2:7" ht="14.4" x14ac:dyDescent="0.3">
      <c r="B960" s="12">
        <v>957</v>
      </c>
      <c r="C960" s="13" t="s">
        <v>351</v>
      </c>
      <c r="D960" s="118">
        <v>38716</v>
      </c>
      <c r="E960" s="13" t="s">
        <v>347</v>
      </c>
      <c r="F960" s="40">
        <v>83</v>
      </c>
      <c r="G960" s="124">
        <v>251.0948967308864</v>
      </c>
    </row>
    <row r="961" spans="2:7" ht="14.4" x14ac:dyDescent="0.3">
      <c r="B961" s="12">
        <v>958</v>
      </c>
      <c r="C961" s="13" t="s">
        <v>348</v>
      </c>
      <c r="D961" s="118">
        <v>38111</v>
      </c>
      <c r="E961" s="13" t="s">
        <v>359</v>
      </c>
      <c r="F961" s="40">
        <v>54</v>
      </c>
      <c r="G961" s="124">
        <v>164.08170340636366</v>
      </c>
    </row>
    <row r="962" spans="2:7" ht="14.4" x14ac:dyDescent="0.3">
      <c r="B962" s="12">
        <v>959</v>
      </c>
      <c r="C962" s="13" t="s">
        <v>351</v>
      </c>
      <c r="D962" s="118">
        <v>38463</v>
      </c>
      <c r="E962" s="13" t="s">
        <v>347</v>
      </c>
      <c r="F962" s="40">
        <v>16</v>
      </c>
      <c r="G962" s="124">
        <v>49.968087631431565</v>
      </c>
    </row>
    <row r="963" spans="2:7" ht="14.4" x14ac:dyDescent="0.3">
      <c r="B963" s="12">
        <v>960</v>
      </c>
      <c r="C963" s="13" t="s">
        <v>348</v>
      </c>
      <c r="D963" s="118">
        <v>38980</v>
      </c>
      <c r="E963" s="13" t="s">
        <v>347</v>
      </c>
      <c r="F963" s="40">
        <v>53</v>
      </c>
      <c r="G963" s="124">
        <v>160.95914621811275</v>
      </c>
    </row>
    <row r="964" spans="2:7" ht="14.4" x14ac:dyDescent="0.3">
      <c r="B964" s="12">
        <v>961</v>
      </c>
      <c r="C964" s="13" t="s">
        <v>356</v>
      </c>
      <c r="D964" s="118">
        <v>38727</v>
      </c>
      <c r="E964" s="13" t="s">
        <v>355</v>
      </c>
      <c r="F964" s="40">
        <v>95</v>
      </c>
      <c r="G964" s="124">
        <v>286.71922939024518</v>
      </c>
    </row>
    <row r="965" spans="2:7" ht="14.4" x14ac:dyDescent="0.3">
      <c r="B965" s="12">
        <v>962</v>
      </c>
      <c r="C965" s="13" t="s">
        <v>351</v>
      </c>
      <c r="D965" s="118">
        <v>37990</v>
      </c>
      <c r="E965" s="13" t="s">
        <v>359</v>
      </c>
      <c r="F965" s="40">
        <v>74</v>
      </c>
      <c r="G965" s="124">
        <v>224.1344883418044</v>
      </c>
    </row>
    <row r="966" spans="2:7" ht="14.4" x14ac:dyDescent="0.3">
      <c r="B966" s="12">
        <v>963</v>
      </c>
      <c r="C966" s="13" t="s">
        <v>354</v>
      </c>
      <c r="D966" s="118">
        <v>38584</v>
      </c>
      <c r="E966" s="13" t="s">
        <v>359</v>
      </c>
      <c r="F966" s="40">
        <v>11</v>
      </c>
      <c r="G966" s="124">
        <v>35.126507167926178</v>
      </c>
    </row>
    <row r="967" spans="2:7" ht="14.4" x14ac:dyDescent="0.3">
      <c r="B967" s="12">
        <v>964</v>
      </c>
      <c r="C967" s="13" t="s">
        <v>349</v>
      </c>
      <c r="D967" s="118">
        <v>38980</v>
      </c>
      <c r="E967" s="13" t="s">
        <v>350</v>
      </c>
      <c r="F967" s="40">
        <v>63</v>
      </c>
      <c r="G967" s="124">
        <v>191.00092010309442</v>
      </c>
    </row>
    <row r="968" spans="2:7" ht="14.4" x14ac:dyDescent="0.3">
      <c r="B968" s="12">
        <v>965</v>
      </c>
      <c r="C968" s="13" t="s">
        <v>346</v>
      </c>
      <c r="D968" s="118">
        <v>38595</v>
      </c>
      <c r="E968" s="13" t="s">
        <v>355</v>
      </c>
      <c r="F968" s="40">
        <v>53</v>
      </c>
      <c r="G968" s="124">
        <v>161.23768017364921</v>
      </c>
    </row>
    <row r="969" spans="2:7" ht="14.4" x14ac:dyDescent="0.3">
      <c r="B969" s="12">
        <v>966</v>
      </c>
      <c r="C969" s="13" t="s">
        <v>353</v>
      </c>
      <c r="D969" s="118">
        <v>38925</v>
      </c>
      <c r="E969" s="13" t="s">
        <v>347</v>
      </c>
      <c r="F969" s="40">
        <v>1</v>
      </c>
      <c r="G969" s="124">
        <v>5.2816840348822387</v>
      </c>
    </row>
    <row r="970" spans="2:7" ht="14.4" x14ac:dyDescent="0.3">
      <c r="B970" s="12">
        <v>967</v>
      </c>
      <c r="C970" s="13" t="s">
        <v>356</v>
      </c>
      <c r="D970" s="118">
        <v>38309</v>
      </c>
      <c r="E970" s="13" t="s">
        <v>350</v>
      </c>
      <c r="F970" s="40">
        <v>24</v>
      </c>
      <c r="G970" s="124">
        <v>74.30729541001925</v>
      </c>
    </row>
    <row r="971" spans="2:7" ht="14.4" x14ac:dyDescent="0.3">
      <c r="B971" s="12">
        <v>968</v>
      </c>
      <c r="C971" s="13" t="s">
        <v>353</v>
      </c>
      <c r="D971" s="118">
        <v>38815</v>
      </c>
      <c r="E971" s="13" t="s">
        <v>352</v>
      </c>
      <c r="F971" s="40">
        <v>5</v>
      </c>
      <c r="G971" s="124">
        <v>16.422750032809695</v>
      </c>
    </row>
    <row r="972" spans="2:7" ht="14.4" x14ac:dyDescent="0.3">
      <c r="B972" s="12">
        <v>969</v>
      </c>
      <c r="C972" s="13" t="s">
        <v>346</v>
      </c>
      <c r="D972" s="118">
        <v>38408</v>
      </c>
      <c r="E972" s="13" t="s">
        <v>347</v>
      </c>
      <c r="F972" s="40">
        <v>35</v>
      </c>
      <c r="G972" s="124">
        <v>107.34237990295979</v>
      </c>
    </row>
    <row r="973" spans="2:7" ht="14.4" x14ac:dyDescent="0.3">
      <c r="B973" s="12">
        <v>970</v>
      </c>
      <c r="C973" s="13" t="s">
        <v>346</v>
      </c>
      <c r="D973" s="118">
        <v>38859</v>
      </c>
      <c r="E973" s="13" t="s">
        <v>355</v>
      </c>
      <c r="F973" s="40">
        <v>33</v>
      </c>
      <c r="G973" s="124">
        <v>100.6187200673516</v>
      </c>
    </row>
    <row r="974" spans="2:7" ht="14.4" x14ac:dyDescent="0.3">
      <c r="B974" s="12">
        <v>971</v>
      </c>
      <c r="C974" s="13" t="s">
        <v>348</v>
      </c>
      <c r="D974" s="118">
        <v>38749</v>
      </c>
      <c r="E974" s="13" t="s">
        <v>359</v>
      </c>
      <c r="F974" s="40">
        <v>65</v>
      </c>
      <c r="G974" s="124">
        <v>196.63630077143569</v>
      </c>
    </row>
    <row r="975" spans="2:7" ht="14.4" x14ac:dyDescent="0.3">
      <c r="B975" s="12">
        <v>972</v>
      </c>
      <c r="C975" s="13" t="s">
        <v>358</v>
      </c>
      <c r="D975" s="118">
        <v>38760</v>
      </c>
      <c r="E975" s="13" t="s">
        <v>359</v>
      </c>
      <c r="F975" s="40">
        <v>52</v>
      </c>
      <c r="G975" s="124">
        <v>158.33506008490392</v>
      </c>
    </row>
    <row r="976" spans="2:7" ht="14.4" x14ac:dyDescent="0.3">
      <c r="B976" s="12">
        <v>973</v>
      </c>
      <c r="C976" s="13" t="s">
        <v>358</v>
      </c>
      <c r="D976" s="118">
        <v>38947</v>
      </c>
      <c r="E976" s="13" t="s">
        <v>359</v>
      </c>
      <c r="F976" s="40">
        <v>44</v>
      </c>
      <c r="G976" s="124">
        <v>133.42498328468113</v>
      </c>
    </row>
    <row r="977" spans="2:7" ht="14.4" x14ac:dyDescent="0.3">
      <c r="B977" s="12">
        <v>974</v>
      </c>
      <c r="C977" s="13" t="s">
        <v>351</v>
      </c>
      <c r="D977" s="118">
        <v>39002</v>
      </c>
      <c r="E977" s="13" t="s">
        <v>352</v>
      </c>
      <c r="F977" s="40">
        <v>72</v>
      </c>
      <c r="G977" s="124">
        <v>218.057153790916</v>
      </c>
    </row>
    <row r="978" spans="2:7" ht="14.4" x14ac:dyDescent="0.3">
      <c r="B978" s="12">
        <v>975</v>
      </c>
      <c r="C978" s="13" t="s">
        <v>348</v>
      </c>
      <c r="D978" s="118">
        <v>38243</v>
      </c>
      <c r="E978" s="13" t="s">
        <v>359</v>
      </c>
      <c r="F978" s="40">
        <v>13</v>
      </c>
      <c r="G978" s="124">
        <v>41.138712352864658</v>
      </c>
    </row>
    <row r="979" spans="2:7" ht="14.4" x14ac:dyDescent="0.3">
      <c r="B979" s="12">
        <v>976</v>
      </c>
      <c r="C979" s="13" t="s">
        <v>353</v>
      </c>
      <c r="D979" s="118">
        <v>38969</v>
      </c>
      <c r="E979" s="13" t="s">
        <v>350</v>
      </c>
      <c r="F979" s="40">
        <v>16</v>
      </c>
      <c r="G979" s="124">
        <v>50.15918619514666</v>
      </c>
    </row>
    <row r="980" spans="2:7" ht="14.4" x14ac:dyDescent="0.3">
      <c r="B980" s="12">
        <v>977</v>
      </c>
      <c r="C980" s="13" t="s">
        <v>358</v>
      </c>
      <c r="D980" s="118">
        <v>38760</v>
      </c>
      <c r="E980" s="13" t="s">
        <v>350</v>
      </c>
      <c r="F980" s="40">
        <v>19</v>
      </c>
      <c r="G980" s="124">
        <v>59.265314003350476</v>
      </c>
    </row>
    <row r="981" spans="2:7" ht="14.4" x14ac:dyDescent="0.3">
      <c r="B981" s="12">
        <v>978</v>
      </c>
      <c r="C981" s="13" t="s">
        <v>353</v>
      </c>
      <c r="D981" s="118">
        <v>38485</v>
      </c>
      <c r="E981" s="13" t="s">
        <v>359</v>
      </c>
      <c r="F981" s="40">
        <v>67</v>
      </c>
      <c r="G981" s="124">
        <v>203.43497713652508</v>
      </c>
    </row>
    <row r="982" spans="2:7" ht="14.4" x14ac:dyDescent="0.3">
      <c r="B982" s="12">
        <v>979</v>
      </c>
      <c r="C982" s="13" t="s">
        <v>348</v>
      </c>
      <c r="D982" s="118">
        <v>38760</v>
      </c>
      <c r="E982" s="13" t="s">
        <v>347</v>
      </c>
      <c r="F982" s="40">
        <v>2</v>
      </c>
      <c r="G982" s="124">
        <v>8.3122868755040553</v>
      </c>
    </row>
    <row r="983" spans="2:7" ht="14.4" x14ac:dyDescent="0.3">
      <c r="B983" s="12">
        <v>980</v>
      </c>
      <c r="C983" s="13" t="s">
        <v>353</v>
      </c>
      <c r="D983" s="118">
        <v>38870</v>
      </c>
      <c r="E983" s="13" t="s">
        <v>359</v>
      </c>
      <c r="F983" s="40">
        <v>28</v>
      </c>
      <c r="G983" s="124">
        <v>85.787320991735939</v>
      </c>
    </row>
    <row r="984" spans="2:7" ht="14.4" x14ac:dyDescent="0.3">
      <c r="B984" s="12">
        <v>981</v>
      </c>
      <c r="C984" s="13" t="s">
        <v>354</v>
      </c>
      <c r="D984" s="118">
        <v>38584</v>
      </c>
      <c r="E984" s="13" t="s">
        <v>350</v>
      </c>
      <c r="F984" s="40">
        <v>-6</v>
      </c>
      <c r="G984" s="124">
        <v>-15.854559071603056</v>
      </c>
    </row>
    <row r="985" spans="2:7" ht="14.4" x14ac:dyDescent="0.3">
      <c r="B985" s="12">
        <v>982</v>
      </c>
      <c r="C985" s="13" t="s">
        <v>351</v>
      </c>
      <c r="D985" s="118">
        <v>38441</v>
      </c>
      <c r="E985" s="13" t="s">
        <v>359</v>
      </c>
      <c r="F985" s="40">
        <v>70</v>
      </c>
      <c r="G985" s="124">
        <v>212.03178089307775</v>
      </c>
    </row>
    <row r="986" spans="2:7" ht="14.4" x14ac:dyDescent="0.3">
      <c r="B986" s="12">
        <v>983</v>
      </c>
      <c r="C986" s="13" t="s">
        <v>349</v>
      </c>
      <c r="D986" s="118">
        <v>38771</v>
      </c>
      <c r="E986" s="13" t="s">
        <v>347</v>
      </c>
      <c r="F986" s="40">
        <v>65</v>
      </c>
      <c r="G986" s="124">
        <v>197.18663086835969</v>
      </c>
    </row>
    <row r="987" spans="2:7" ht="14.4" x14ac:dyDescent="0.3">
      <c r="B987" s="12">
        <v>984</v>
      </c>
      <c r="C987" s="13" t="s">
        <v>348</v>
      </c>
      <c r="D987" s="118">
        <v>39079</v>
      </c>
      <c r="E987" s="13" t="s">
        <v>350</v>
      </c>
      <c r="F987" s="40">
        <v>39</v>
      </c>
      <c r="G987" s="124">
        <v>119.05118285965317</v>
      </c>
    </row>
    <row r="988" spans="2:7" ht="14.4" x14ac:dyDescent="0.3">
      <c r="B988" s="12">
        <v>985</v>
      </c>
      <c r="C988" s="13" t="s">
        <v>349</v>
      </c>
      <c r="D988" s="118">
        <v>38958</v>
      </c>
      <c r="E988" s="13" t="s">
        <v>350</v>
      </c>
      <c r="F988" s="40">
        <v>72</v>
      </c>
      <c r="G988" s="124">
        <v>218.19229267045282</v>
      </c>
    </row>
    <row r="989" spans="2:7" ht="14.4" x14ac:dyDescent="0.3">
      <c r="B989" s="12">
        <v>986</v>
      </c>
      <c r="C989" s="13" t="s">
        <v>346</v>
      </c>
      <c r="D989" s="118">
        <v>38474</v>
      </c>
      <c r="E989" s="13" t="s">
        <v>352</v>
      </c>
      <c r="F989" s="40">
        <v>47</v>
      </c>
      <c r="G989" s="124">
        <v>142.53694145811323</v>
      </c>
    </row>
    <row r="990" spans="2:7" ht="14.4" x14ac:dyDescent="0.3">
      <c r="B990" s="12">
        <v>987</v>
      </c>
      <c r="C990" s="13" t="s">
        <v>348</v>
      </c>
      <c r="D990" s="118">
        <v>38848</v>
      </c>
      <c r="E990" s="13" t="s">
        <v>347</v>
      </c>
      <c r="F990" s="40">
        <v>94</v>
      </c>
      <c r="G990" s="124">
        <v>283.57943523104291</v>
      </c>
    </row>
    <row r="991" spans="2:7" ht="14.4" x14ac:dyDescent="0.3">
      <c r="B991" s="12">
        <v>988</v>
      </c>
      <c r="C991" s="13" t="s">
        <v>346</v>
      </c>
      <c r="D991" s="118">
        <v>38485</v>
      </c>
      <c r="E991" s="13" t="s">
        <v>347</v>
      </c>
      <c r="F991" s="40">
        <v>58</v>
      </c>
      <c r="G991" s="124">
        <v>175.8230061159172</v>
      </c>
    </row>
    <row r="992" spans="2:7" ht="14.4" x14ac:dyDescent="0.3">
      <c r="B992" s="12">
        <v>989</v>
      </c>
      <c r="C992" s="13" t="s">
        <v>357</v>
      </c>
      <c r="D992" s="118">
        <v>38122</v>
      </c>
      <c r="E992" s="13" t="s">
        <v>355</v>
      </c>
      <c r="F992" s="40">
        <v>-6</v>
      </c>
      <c r="G992" s="124">
        <v>-17.288821571122082</v>
      </c>
    </row>
    <row r="993" spans="2:7" ht="14.4" x14ac:dyDescent="0.3">
      <c r="B993" s="12">
        <v>990</v>
      </c>
      <c r="C993" s="13" t="s">
        <v>354</v>
      </c>
      <c r="D993" s="118">
        <v>38034</v>
      </c>
      <c r="E993" s="13" t="s">
        <v>355</v>
      </c>
      <c r="F993" s="40">
        <v>38</v>
      </c>
      <c r="G993" s="124">
        <v>115.96163338782357</v>
      </c>
    </row>
    <row r="994" spans="2:7" ht="14.4" x14ac:dyDescent="0.3">
      <c r="B994" s="12">
        <v>991</v>
      </c>
      <c r="C994" s="13" t="s">
        <v>356</v>
      </c>
      <c r="D994" s="118">
        <v>38001</v>
      </c>
      <c r="E994" s="13" t="s">
        <v>355</v>
      </c>
      <c r="F994" s="40">
        <v>-1</v>
      </c>
      <c r="G994" s="124">
        <v>-1.0160108133922805</v>
      </c>
    </row>
    <row r="995" spans="2:7" ht="14.4" x14ac:dyDescent="0.3">
      <c r="B995" s="12">
        <v>992</v>
      </c>
      <c r="C995" s="13" t="s">
        <v>357</v>
      </c>
      <c r="D995" s="118">
        <v>38672</v>
      </c>
      <c r="E995" s="13" t="s">
        <v>355</v>
      </c>
      <c r="F995" s="40">
        <v>34</v>
      </c>
      <c r="G995" s="124">
        <v>104.57917159926555</v>
      </c>
    </row>
    <row r="996" spans="2:7" ht="14.4" x14ac:dyDescent="0.3">
      <c r="B996" s="12">
        <v>993</v>
      </c>
      <c r="C996" s="13" t="s">
        <v>353</v>
      </c>
      <c r="D996" s="118">
        <v>38078</v>
      </c>
      <c r="E996" s="13" t="s">
        <v>347</v>
      </c>
      <c r="F996" s="40">
        <v>30</v>
      </c>
      <c r="G996" s="124">
        <v>91.71732531853138</v>
      </c>
    </row>
    <row r="997" spans="2:7" ht="14.4" x14ac:dyDescent="0.3">
      <c r="B997" s="12">
        <v>994</v>
      </c>
      <c r="C997" s="13" t="s">
        <v>354</v>
      </c>
      <c r="D997" s="118">
        <v>38133</v>
      </c>
      <c r="E997" s="13" t="s">
        <v>350</v>
      </c>
      <c r="F997" s="40">
        <v>62</v>
      </c>
      <c r="G997" s="124">
        <v>187.43238539805822</v>
      </c>
    </row>
    <row r="998" spans="2:7" ht="14.4" x14ac:dyDescent="0.3">
      <c r="B998" s="12">
        <v>995</v>
      </c>
      <c r="C998" s="13" t="s">
        <v>346</v>
      </c>
      <c r="D998" s="118">
        <v>38760</v>
      </c>
      <c r="E998" s="13" t="s">
        <v>347</v>
      </c>
      <c r="F998" s="40">
        <v>24</v>
      </c>
      <c r="G998" s="124">
        <v>74.211669903196139</v>
      </c>
    </row>
    <row r="999" spans="2:7" ht="14.4" x14ac:dyDescent="0.3">
      <c r="B999" s="12">
        <v>996</v>
      </c>
      <c r="C999" s="13" t="s">
        <v>354</v>
      </c>
      <c r="D999" s="118">
        <v>38243</v>
      </c>
      <c r="E999" s="13" t="s">
        <v>355</v>
      </c>
      <c r="F999" s="40">
        <v>4</v>
      </c>
      <c r="G999" s="124">
        <v>13.654188955553082</v>
      </c>
    </row>
    <row r="1000" spans="2:7" ht="14.4" x14ac:dyDescent="0.3">
      <c r="B1000" s="12">
        <v>997</v>
      </c>
      <c r="C1000" s="13" t="s">
        <v>348</v>
      </c>
      <c r="D1000" s="118">
        <v>38144</v>
      </c>
      <c r="E1000" s="13" t="s">
        <v>347</v>
      </c>
      <c r="F1000" s="40">
        <v>88</v>
      </c>
      <c r="G1000" s="124">
        <v>265.2916292071763</v>
      </c>
    </row>
    <row r="1001" spans="2:7" ht="14.4" x14ac:dyDescent="0.3">
      <c r="B1001" s="12">
        <v>998</v>
      </c>
      <c r="C1001" s="13" t="s">
        <v>348</v>
      </c>
      <c r="D1001" s="118">
        <v>38628</v>
      </c>
      <c r="E1001" s="13" t="s">
        <v>355</v>
      </c>
      <c r="F1001" s="40">
        <v>78</v>
      </c>
      <c r="G1001" s="124">
        <v>235.69356375172592</v>
      </c>
    </row>
    <row r="1002" spans="2:7" ht="14.4" x14ac:dyDescent="0.3">
      <c r="B1002" s="12">
        <v>999</v>
      </c>
      <c r="C1002" s="13" t="s">
        <v>351</v>
      </c>
      <c r="D1002" s="118">
        <v>38639</v>
      </c>
      <c r="E1002" s="13" t="s">
        <v>355</v>
      </c>
      <c r="F1002" s="40">
        <v>82</v>
      </c>
      <c r="G1002" s="124">
        <v>248.12045570070282</v>
      </c>
    </row>
    <row r="1003" spans="2:7" ht="14.4" x14ac:dyDescent="0.3">
      <c r="B1003" s="12">
        <v>1000</v>
      </c>
      <c r="C1003" s="13" t="s">
        <v>356</v>
      </c>
      <c r="D1003" s="118">
        <v>38485</v>
      </c>
      <c r="E1003" s="13" t="s">
        <v>347</v>
      </c>
      <c r="F1003" s="40">
        <v>68</v>
      </c>
      <c r="G1003" s="124">
        <v>206.8704837754205</v>
      </c>
    </row>
    <row r="1004" spans="2:7" ht="14.4" x14ac:dyDescent="0.3">
      <c r="B1004" s="12">
        <v>1001</v>
      </c>
      <c r="C1004" s="13" t="s">
        <v>356</v>
      </c>
      <c r="D1004" s="118">
        <v>38034</v>
      </c>
      <c r="E1004" s="13" t="s">
        <v>350</v>
      </c>
      <c r="F1004" s="40">
        <v>20</v>
      </c>
      <c r="G1004" s="124">
        <v>61.598286646601295</v>
      </c>
    </row>
    <row r="1005" spans="2:7" ht="14.4" x14ac:dyDescent="0.3">
      <c r="B1005" s="12">
        <v>1002</v>
      </c>
      <c r="C1005" s="13" t="s">
        <v>354</v>
      </c>
      <c r="D1005" s="118">
        <v>38265</v>
      </c>
      <c r="E1005" s="13" t="s">
        <v>347</v>
      </c>
      <c r="F1005" s="40">
        <v>-10</v>
      </c>
      <c r="G1005" s="124">
        <v>-28.326133240637468</v>
      </c>
    </row>
    <row r="1006" spans="2:7" ht="14.4" x14ac:dyDescent="0.3">
      <c r="B1006" s="12">
        <v>1003</v>
      </c>
      <c r="C1006" s="13" t="s">
        <v>353</v>
      </c>
      <c r="D1006" s="118">
        <v>38254</v>
      </c>
      <c r="E1006" s="13" t="s">
        <v>355</v>
      </c>
      <c r="F1006" s="40">
        <v>94</v>
      </c>
      <c r="G1006" s="124">
        <v>283.987112843305</v>
      </c>
    </row>
    <row r="1007" spans="2:7" ht="14.4" x14ac:dyDescent="0.3">
      <c r="B1007" s="12">
        <v>1004</v>
      </c>
      <c r="C1007" s="13" t="s">
        <v>353</v>
      </c>
      <c r="D1007" s="118">
        <v>38815</v>
      </c>
      <c r="E1007" s="13" t="s">
        <v>350</v>
      </c>
      <c r="F1007" s="40">
        <v>62</v>
      </c>
      <c r="G1007" s="124">
        <v>188.00253303300292</v>
      </c>
    </row>
    <row r="1008" spans="2:7" ht="14.4" x14ac:dyDescent="0.3">
      <c r="B1008" s="12">
        <v>1005</v>
      </c>
      <c r="C1008" s="13" t="s">
        <v>348</v>
      </c>
      <c r="D1008" s="118">
        <v>38177</v>
      </c>
      <c r="E1008" s="13" t="s">
        <v>359</v>
      </c>
      <c r="F1008" s="40">
        <v>71</v>
      </c>
      <c r="G1008" s="124">
        <v>215.02251352159234</v>
      </c>
    </row>
    <row r="1009" spans="2:7" ht="14.4" x14ac:dyDescent="0.3">
      <c r="B1009" s="12">
        <v>1006</v>
      </c>
      <c r="C1009" s="13" t="s">
        <v>351</v>
      </c>
      <c r="D1009" s="118">
        <v>38067</v>
      </c>
      <c r="E1009" s="13" t="s">
        <v>352</v>
      </c>
      <c r="F1009" s="40">
        <v>70</v>
      </c>
      <c r="G1009" s="124">
        <v>211.5224440500217</v>
      </c>
    </row>
    <row r="1010" spans="2:7" ht="14.4" x14ac:dyDescent="0.3">
      <c r="B1010" s="12">
        <v>1007</v>
      </c>
      <c r="C1010" s="13" t="s">
        <v>358</v>
      </c>
      <c r="D1010" s="118">
        <v>38089</v>
      </c>
      <c r="E1010" s="13" t="s">
        <v>350</v>
      </c>
      <c r="F1010" s="40">
        <v>17</v>
      </c>
      <c r="G1010" s="124">
        <v>52.007206372460615</v>
      </c>
    </row>
    <row r="1011" spans="2:7" ht="14.4" x14ac:dyDescent="0.3">
      <c r="B1011" s="12">
        <v>1008</v>
      </c>
      <c r="C1011" s="13" t="s">
        <v>351</v>
      </c>
      <c r="D1011" s="118">
        <v>38694</v>
      </c>
      <c r="E1011" s="13" t="s">
        <v>355</v>
      </c>
      <c r="F1011" s="40">
        <v>51</v>
      </c>
      <c r="G1011" s="124">
        <v>154.86582287521293</v>
      </c>
    </row>
    <row r="1012" spans="2:7" ht="14.4" x14ac:dyDescent="0.3">
      <c r="B1012" s="12">
        <v>1009</v>
      </c>
      <c r="C1012" s="13" t="s">
        <v>346</v>
      </c>
      <c r="D1012" s="118">
        <v>38837</v>
      </c>
      <c r="E1012" s="13" t="s">
        <v>359</v>
      </c>
      <c r="F1012" s="40">
        <v>70</v>
      </c>
      <c r="G1012" s="124">
        <v>212.18684363818184</v>
      </c>
    </row>
    <row r="1013" spans="2:7" ht="14.4" x14ac:dyDescent="0.3">
      <c r="B1013" s="12">
        <v>1010</v>
      </c>
      <c r="C1013" s="13" t="s">
        <v>353</v>
      </c>
      <c r="D1013" s="118">
        <v>38892</v>
      </c>
      <c r="E1013" s="13" t="s">
        <v>355</v>
      </c>
      <c r="F1013" s="40">
        <v>94</v>
      </c>
      <c r="G1013" s="124">
        <v>283.91906780587465</v>
      </c>
    </row>
    <row r="1014" spans="2:7" ht="14.4" x14ac:dyDescent="0.3">
      <c r="B1014" s="12">
        <v>1011</v>
      </c>
      <c r="C1014" s="13" t="s">
        <v>354</v>
      </c>
      <c r="D1014" s="118">
        <v>38331</v>
      </c>
      <c r="E1014" s="13" t="s">
        <v>359</v>
      </c>
      <c r="F1014" s="40">
        <v>70</v>
      </c>
      <c r="G1014" s="124">
        <v>211.85016457637715</v>
      </c>
    </row>
    <row r="1015" spans="2:7" ht="14.4" x14ac:dyDescent="0.3">
      <c r="B1015" s="12">
        <v>1012</v>
      </c>
      <c r="C1015" s="13" t="s">
        <v>351</v>
      </c>
      <c r="D1015" s="118">
        <v>38485</v>
      </c>
      <c r="E1015" s="13" t="s">
        <v>347</v>
      </c>
      <c r="F1015" s="40">
        <v>89</v>
      </c>
      <c r="G1015" s="124">
        <v>269.18851021987467</v>
      </c>
    </row>
    <row r="1016" spans="2:7" ht="14.4" x14ac:dyDescent="0.3">
      <c r="B1016" s="12">
        <v>1013</v>
      </c>
      <c r="C1016" s="13" t="s">
        <v>354</v>
      </c>
      <c r="D1016" s="118">
        <v>38639</v>
      </c>
      <c r="E1016" s="13" t="s">
        <v>347</v>
      </c>
      <c r="F1016" s="40">
        <v>26</v>
      </c>
      <c r="G1016" s="124">
        <v>79.311492307621293</v>
      </c>
    </row>
    <row r="1017" spans="2:7" ht="14.4" x14ac:dyDescent="0.3">
      <c r="B1017" s="12">
        <v>1014</v>
      </c>
      <c r="C1017" s="13" t="s">
        <v>358</v>
      </c>
      <c r="D1017" s="118">
        <v>38694</v>
      </c>
      <c r="E1017" s="13" t="s">
        <v>355</v>
      </c>
      <c r="F1017" s="40">
        <v>8</v>
      </c>
      <c r="G1017" s="124">
        <v>26.096472599703908</v>
      </c>
    </row>
    <row r="1018" spans="2:7" ht="14.4" x14ac:dyDescent="0.3">
      <c r="B1018" s="12">
        <v>1015</v>
      </c>
      <c r="C1018" s="13" t="s">
        <v>351</v>
      </c>
      <c r="D1018" s="118">
        <v>38749</v>
      </c>
      <c r="E1018" s="13" t="s">
        <v>350</v>
      </c>
      <c r="F1018" s="40">
        <v>8</v>
      </c>
      <c r="G1018" s="124">
        <v>26.08199028619465</v>
      </c>
    </row>
    <row r="1019" spans="2:7" ht="14.4" x14ac:dyDescent="0.3">
      <c r="B1019" s="12">
        <v>1016</v>
      </c>
      <c r="C1019" s="13" t="s">
        <v>358</v>
      </c>
      <c r="D1019" s="118">
        <v>39002</v>
      </c>
      <c r="E1019" s="13" t="s">
        <v>355</v>
      </c>
      <c r="F1019" s="40">
        <v>62</v>
      </c>
      <c r="G1019" s="124">
        <v>187.69110116385426</v>
      </c>
    </row>
    <row r="1020" spans="2:7" ht="14.4" x14ac:dyDescent="0.3">
      <c r="B1020" s="12">
        <v>1017</v>
      </c>
      <c r="C1020" s="13" t="s">
        <v>357</v>
      </c>
      <c r="D1020" s="118">
        <v>38947</v>
      </c>
      <c r="E1020" s="13" t="s">
        <v>355</v>
      </c>
      <c r="F1020" s="40">
        <v>-9</v>
      </c>
      <c r="G1020" s="124">
        <v>-24.819632815121537</v>
      </c>
    </row>
    <row r="1021" spans="2:7" ht="14.4" x14ac:dyDescent="0.3">
      <c r="B1021" s="12">
        <v>1018</v>
      </c>
      <c r="C1021" s="13" t="s">
        <v>353</v>
      </c>
      <c r="D1021" s="118">
        <v>38221</v>
      </c>
      <c r="E1021" s="13" t="s">
        <v>350</v>
      </c>
      <c r="F1021" s="40">
        <v>55</v>
      </c>
      <c r="G1021" s="124">
        <v>166.81971361139639</v>
      </c>
    </row>
    <row r="1022" spans="2:7" ht="14.4" x14ac:dyDescent="0.3">
      <c r="B1022" s="12">
        <v>1019</v>
      </c>
      <c r="C1022" s="13" t="s">
        <v>349</v>
      </c>
      <c r="D1022" s="118">
        <v>38232</v>
      </c>
      <c r="E1022" s="13" t="s">
        <v>352</v>
      </c>
      <c r="F1022" s="40">
        <v>71</v>
      </c>
      <c r="G1022" s="124">
        <v>215.35336056441088</v>
      </c>
    </row>
    <row r="1023" spans="2:7" ht="14.4" x14ac:dyDescent="0.3">
      <c r="B1023" s="12">
        <v>1020</v>
      </c>
      <c r="C1023" s="13" t="s">
        <v>348</v>
      </c>
      <c r="D1023" s="118">
        <v>38793</v>
      </c>
      <c r="E1023" s="13" t="s">
        <v>359</v>
      </c>
      <c r="F1023" s="40">
        <v>5</v>
      </c>
      <c r="G1023" s="124">
        <v>17.428217544434208</v>
      </c>
    </row>
    <row r="1024" spans="2:7" ht="14.4" x14ac:dyDescent="0.3">
      <c r="B1024" s="12">
        <v>1021</v>
      </c>
      <c r="C1024" s="13" t="s">
        <v>354</v>
      </c>
      <c r="D1024" s="118">
        <v>38595</v>
      </c>
      <c r="E1024" s="13" t="s">
        <v>350</v>
      </c>
      <c r="F1024" s="40">
        <v>28</v>
      </c>
      <c r="G1024" s="124">
        <v>86.322091823923344</v>
      </c>
    </row>
    <row r="1025" spans="2:7" ht="14.4" x14ac:dyDescent="0.3">
      <c r="B1025" s="12">
        <v>1022</v>
      </c>
      <c r="C1025" s="13" t="s">
        <v>348</v>
      </c>
      <c r="D1025" s="118">
        <v>38848</v>
      </c>
      <c r="E1025" s="13" t="s">
        <v>352</v>
      </c>
      <c r="F1025" s="40">
        <v>95</v>
      </c>
      <c r="G1025" s="124">
        <v>286.92674877229024</v>
      </c>
    </row>
    <row r="1026" spans="2:7" ht="14.4" x14ac:dyDescent="0.3">
      <c r="B1026" s="12">
        <v>1023</v>
      </c>
      <c r="C1026" s="13" t="s">
        <v>346</v>
      </c>
      <c r="D1026" s="118">
        <v>38617</v>
      </c>
      <c r="E1026" s="13" t="s">
        <v>355</v>
      </c>
      <c r="F1026" s="40">
        <v>56</v>
      </c>
      <c r="G1026" s="124">
        <v>169.66853559743345</v>
      </c>
    </row>
    <row r="1027" spans="2:7" ht="14.4" x14ac:dyDescent="0.3">
      <c r="B1027" s="12">
        <v>1024</v>
      </c>
      <c r="C1027" s="13" t="s">
        <v>358</v>
      </c>
      <c r="D1027" s="118">
        <v>38650</v>
      </c>
      <c r="E1027" s="13" t="s">
        <v>350</v>
      </c>
      <c r="F1027" s="40">
        <v>79</v>
      </c>
      <c r="G1027" s="124">
        <v>238.71622982310416</v>
      </c>
    </row>
    <row r="1028" spans="2:7" ht="14.4" x14ac:dyDescent="0.3">
      <c r="B1028" s="12">
        <v>1025</v>
      </c>
      <c r="C1028" s="13" t="s">
        <v>358</v>
      </c>
      <c r="D1028" s="118">
        <v>38562</v>
      </c>
      <c r="E1028" s="13" t="s">
        <v>355</v>
      </c>
      <c r="F1028" s="40">
        <v>10</v>
      </c>
      <c r="G1028" s="124">
        <v>32.241149527753471</v>
      </c>
    </row>
    <row r="1029" spans="2:7" ht="14.4" x14ac:dyDescent="0.3">
      <c r="B1029" s="12">
        <v>1026</v>
      </c>
      <c r="C1029" s="13" t="s">
        <v>349</v>
      </c>
      <c r="D1029" s="118">
        <v>38254</v>
      </c>
      <c r="E1029" s="13" t="s">
        <v>352</v>
      </c>
      <c r="F1029" s="40">
        <v>69</v>
      </c>
      <c r="G1029" s="124">
        <v>208.61631773052886</v>
      </c>
    </row>
    <row r="1030" spans="2:7" ht="14.4" x14ac:dyDescent="0.3">
      <c r="B1030" s="12">
        <v>1027</v>
      </c>
      <c r="C1030" s="13" t="s">
        <v>354</v>
      </c>
      <c r="D1030" s="118">
        <v>38793</v>
      </c>
      <c r="E1030" s="13" t="s">
        <v>347</v>
      </c>
      <c r="F1030" s="40">
        <v>15</v>
      </c>
      <c r="G1030" s="124">
        <v>46.772430431730463</v>
      </c>
    </row>
    <row r="1031" spans="2:7" ht="14.4" x14ac:dyDescent="0.3">
      <c r="B1031" s="12">
        <v>1028</v>
      </c>
      <c r="C1031" s="13" t="s">
        <v>358</v>
      </c>
      <c r="D1031" s="118">
        <v>38749</v>
      </c>
      <c r="E1031" s="13" t="s">
        <v>355</v>
      </c>
      <c r="F1031" s="40">
        <v>0</v>
      </c>
      <c r="G1031" s="124">
        <v>1.7760594332285693</v>
      </c>
    </row>
    <row r="1032" spans="2:7" ht="14.4" x14ac:dyDescent="0.3">
      <c r="B1032" s="12">
        <v>1029</v>
      </c>
      <c r="C1032" s="13" t="s">
        <v>358</v>
      </c>
      <c r="D1032" s="118">
        <v>38540</v>
      </c>
      <c r="E1032" s="13" t="s">
        <v>352</v>
      </c>
      <c r="F1032" s="40">
        <v>78</v>
      </c>
      <c r="G1032" s="124">
        <v>236.10178950758817</v>
      </c>
    </row>
    <row r="1033" spans="2:7" ht="14.4" x14ac:dyDescent="0.3">
      <c r="B1033" s="12">
        <v>1030</v>
      </c>
      <c r="C1033" s="13" t="s">
        <v>349</v>
      </c>
      <c r="D1033" s="118">
        <v>38496</v>
      </c>
      <c r="E1033" s="13" t="s">
        <v>359</v>
      </c>
      <c r="F1033" s="40">
        <v>89</v>
      </c>
      <c r="G1033" s="124">
        <v>268.45127891867156</v>
      </c>
    </row>
    <row r="1034" spans="2:7" ht="14.4" x14ac:dyDescent="0.3">
      <c r="B1034" s="12">
        <v>1031</v>
      </c>
      <c r="C1034" s="13" t="s">
        <v>358</v>
      </c>
      <c r="D1034" s="118">
        <v>38397</v>
      </c>
      <c r="E1034" s="13" t="s">
        <v>359</v>
      </c>
      <c r="F1034" s="40">
        <v>94</v>
      </c>
      <c r="G1034" s="124">
        <v>284.11176896611153</v>
      </c>
    </row>
    <row r="1035" spans="2:7" ht="14.4" x14ac:dyDescent="0.3">
      <c r="B1035" s="12">
        <v>1032</v>
      </c>
      <c r="C1035" s="13" t="s">
        <v>346</v>
      </c>
      <c r="D1035" s="118">
        <v>38034</v>
      </c>
      <c r="E1035" s="13" t="s">
        <v>359</v>
      </c>
      <c r="F1035" s="40">
        <v>-5</v>
      </c>
      <c r="G1035" s="124">
        <v>-13.090742445919402</v>
      </c>
    </row>
    <row r="1036" spans="2:7" ht="14.4" x14ac:dyDescent="0.3">
      <c r="B1036" s="12">
        <v>1033</v>
      </c>
      <c r="C1036" s="13" t="s">
        <v>349</v>
      </c>
      <c r="D1036" s="118">
        <v>39057</v>
      </c>
      <c r="E1036" s="13" t="s">
        <v>347</v>
      </c>
      <c r="F1036" s="40">
        <v>42</v>
      </c>
      <c r="G1036" s="124">
        <v>127.95167625422781</v>
      </c>
    </row>
    <row r="1037" spans="2:7" ht="14.4" x14ac:dyDescent="0.3">
      <c r="B1037" s="12">
        <v>1034</v>
      </c>
      <c r="C1037" s="13" t="s">
        <v>348</v>
      </c>
      <c r="D1037" s="118">
        <v>38980</v>
      </c>
      <c r="E1037" s="13" t="s">
        <v>355</v>
      </c>
      <c r="F1037" s="40">
        <v>9</v>
      </c>
      <c r="G1037" s="124">
        <v>29.027293052396654</v>
      </c>
    </row>
    <row r="1038" spans="2:7" ht="14.4" x14ac:dyDescent="0.3">
      <c r="B1038" s="12">
        <v>1035</v>
      </c>
      <c r="C1038" s="13" t="s">
        <v>348</v>
      </c>
      <c r="D1038" s="118">
        <v>38452</v>
      </c>
      <c r="E1038" s="13" t="s">
        <v>350</v>
      </c>
      <c r="F1038" s="40">
        <v>8</v>
      </c>
      <c r="G1038" s="124">
        <v>26.399425452966565</v>
      </c>
    </row>
    <row r="1039" spans="2:7" ht="14.4" x14ac:dyDescent="0.3">
      <c r="B1039" s="12">
        <v>1036</v>
      </c>
      <c r="C1039" s="13" t="s">
        <v>346</v>
      </c>
      <c r="D1039" s="118">
        <v>38210</v>
      </c>
      <c r="E1039" s="13" t="s">
        <v>350</v>
      </c>
      <c r="F1039" s="40">
        <v>69</v>
      </c>
      <c r="G1039" s="124">
        <v>209.14573718458519</v>
      </c>
    </row>
    <row r="1040" spans="2:7" ht="14.4" x14ac:dyDescent="0.3">
      <c r="B1040" s="12">
        <v>1037</v>
      </c>
      <c r="C1040" s="13" t="s">
        <v>356</v>
      </c>
      <c r="D1040" s="118">
        <v>39002</v>
      </c>
      <c r="E1040" s="13" t="s">
        <v>359</v>
      </c>
      <c r="F1040" s="40">
        <v>2</v>
      </c>
      <c r="G1040" s="124">
        <v>7.7270735524440131</v>
      </c>
    </row>
    <row r="1041" spans="2:7" ht="14.4" x14ac:dyDescent="0.3">
      <c r="B1041" s="12">
        <v>1038</v>
      </c>
      <c r="C1041" s="13" t="s">
        <v>358</v>
      </c>
      <c r="D1041" s="118">
        <v>38254</v>
      </c>
      <c r="E1041" s="13" t="s">
        <v>355</v>
      </c>
      <c r="F1041" s="40">
        <v>3</v>
      </c>
      <c r="G1041" s="124">
        <v>10.487455049777733</v>
      </c>
    </row>
    <row r="1042" spans="2:7" ht="14.4" x14ac:dyDescent="0.3">
      <c r="B1042" s="12">
        <v>1039</v>
      </c>
      <c r="C1042" s="13" t="s">
        <v>348</v>
      </c>
      <c r="D1042" s="118">
        <v>38518</v>
      </c>
      <c r="E1042" s="13" t="s">
        <v>352</v>
      </c>
      <c r="F1042" s="40">
        <v>76</v>
      </c>
      <c r="G1042" s="124">
        <v>230.14134634452847</v>
      </c>
    </row>
    <row r="1043" spans="2:7" ht="14.4" x14ac:dyDescent="0.3">
      <c r="B1043" s="12">
        <v>1040</v>
      </c>
      <c r="C1043" s="13" t="s">
        <v>356</v>
      </c>
      <c r="D1043" s="118">
        <v>38166</v>
      </c>
      <c r="E1043" s="13" t="s">
        <v>355</v>
      </c>
      <c r="F1043" s="40">
        <v>-7</v>
      </c>
      <c r="G1043" s="124">
        <v>-18.434662066971001</v>
      </c>
    </row>
    <row r="1044" spans="2:7" ht="14.4" x14ac:dyDescent="0.3">
      <c r="B1044" s="12">
        <v>1041</v>
      </c>
      <c r="C1044" s="13" t="s">
        <v>354</v>
      </c>
      <c r="D1044" s="118">
        <v>38903</v>
      </c>
      <c r="E1044" s="13" t="s">
        <v>359</v>
      </c>
      <c r="F1044" s="40">
        <v>24</v>
      </c>
      <c r="G1044" s="124">
        <v>74.040343042743388</v>
      </c>
    </row>
    <row r="1045" spans="2:7" ht="14.4" x14ac:dyDescent="0.3">
      <c r="B1045" s="12">
        <v>1042</v>
      </c>
      <c r="C1045" s="13" t="s">
        <v>357</v>
      </c>
      <c r="D1045" s="118">
        <v>38969</v>
      </c>
      <c r="E1045" s="13" t="s">
        <v>350</v>
      </c>
      <c r="F1045" s="40">
        <v>35</v>
      </c>
      <c r="G1045" s="124">
        <v>106.66944991477989</v>
      </c>
    </row>
    <row r="1046" spans="2:7" ht="14.4" x14ac:dyDescent="0.3">
      <c r="B1046" s="12">
        <v>1043</v>
      </c>
      <c r="C1046" s="13" t="s">
        <v>358</v>
      </c>
      <c r="D1046" s="118">
        <v>38067</v>
      </c>
      <c r="E1046" s="13" t="s">
        <v>350</v>
      </c>
      <c r="F1046" s="40">
        <v>23</v>
      </c>
      <c r="G1046" s="124">
        <v>71.099513118305453</v>
      </c>
    </row>
    <row r="1047" spans="2:7" ht="14.4" x14ac:dyDescent="0.3">
      <c r="B1047" s="12">
        <v>1044</v>
      </c>
      <c r="C1047" s="13" t="s">
        <v>353</v>
      </c>
      <c r="D1047" s="118">
        <v>38837</v>
      </c>
      <c r="E1047" s="13" t="s">
        <v>355</v>
      </c>
      <c r="F1047" s="40">
        <v>32</v>
      </c>
      <c r="G1047" s="124">
        <v>97.982599723305</v>
      </c>
    </row>
    <row r="1048" spans="2:7" ht="14.4" x14ac:dyDescent="0.3">
      <c r="B1048" s="12">
        <v>1045</v>
      </c>
      <c r="C1048" s="13" t="s">
        <v>356</v>
      </c>
      <c r="D1048" s="118">
        <v>38232</v>
      </c>
      <c r="E1048" s="13" t="s">
        <v>359</v>
      </c>
      <c r="F1048" s="40">
        <v>46</v>
      </c>
      <c r="G1048" s="124">
        <v>139.82203886104327</v>
      </c>
    </row>
    <row r="1049" spans="2:7" ht="14.4" x14ac:dyDescent="0.3">
      <c r="B1049" s="12">
        <v>1046</v>
      </c>
      <c r="C1049" s="13" t="s">
        <v>358</v>
      </c>
      <c r="D1049" s="118">
        <v>38023</v>
      </c>
      <c r="E1049" s="13" t="s">
        <v>347</v>
      </c>
      <c r="F1049" s="40">
        <v>28</v>
      </c>
      <c r="G1049" s="124">
        <v>85.913586896960894</v>
      </c>
    </row>
    <row r="1050" spans="2:7" ht="14.4" x14ac:dyDescent="0.3">
      <c r="B1050" s="12">
        <v>1047</v>
      </c>
      <c r="C1050" s="13" t="s">
        <v>358</v>
      </c>
      <c r="D1050" s="118">
        <v>38386</v>
      </c>
      <c r="E1050" s="13" t="s">
        <v>352</v>
      </c>
      <c r="F1050" s="40">
        <v>58</v>
      </c>
      <c r="G1050" s="124">
        <v>176.38262351251041</v>
      </c>
    </row>
    <row r="1051" spans="2:7" ht="14.4" x14ac:dyDescent="0.3">
      <c r="B1051" s="12">
        <v>1048</v>
      </c>
      <c r="C1051" s="13" t="s">
        <v>348</v>
      </c>
      <c r="D1051" s="118">
        <v>38672</v>
      </c>
      <c r="E1051" s="13" t="s">
        <v>347</v>
      </c>
      <c r="F1051" s="40">
        <v>19</v>
      </c>
      <c r="G1051" s="124">
        <v>59.083968230358913</v>
      </c>
    </row>
    <row r="1052" spans="2:7" ht="14.4" x14ac:dyDescent="0.3">
      <c r="B1052" s="12">
        <v>1049</v>
      </c>
      <c r="C1052" s="13" t="s">
        <v>354</v>
      </c>
      <c r="D1052" s="118">
        <v>38210</v>
      </c>
      <c r="E1052" s="13" t="s">
        <v>347</v>
      </c>
      <c r="F1052" s="40">
        <v>79</v>
      </c>
      <c r="G1052" s="124">
        <v>238.63617965265877</v>
      </c>
    </row>
    <row r="1053" spans="2:7" ht="14.4" x14ac:dyDescent="0.3">
      <c r="B1053" s="12">
        <v>1050</v>
      </c>
      <c r="C1053" s="13" t="s">
        <v>346</v>
      </c>
      <c r="D1053" s="118">
        <v>38331</v>
      </c>
      <c r="E1053" s="13" t="s">
        <v>359</v>
      </c>
      <c r="F1053" s="40">
        <v>31</v>
      </c>
      <c r="G1053" s="124">
        <v>94.124548214467538</v>
      </c>
    </row>
    <row r="1054" spans="2:7" ht="14.4" x14ac:dyDescent="0.3">
      <c r="B1054" s="12">
        <v>1051</v>
      </c>
      <c r="C1054" s="13" t="s">
        <v>358</v>
      </c>
      <c r="D1054" s="118">
        <v>38672</v>
      </c>
      <c r="E1054" s="13" t="s">
        <v>355</v>
      </c>
      <c r="F1054" s="40">
        <v>4</v>
      </c>
      <c r="G1054" s="124">
        <v>14.292798170188892</v>
      </c>
    </row>
    <row r="1055" spans="2:7" ht="14.4" x14ac:dyDescent="0.3">
      <c r="B1055" s="12">
        <v>1052</v>
      </c>
      <c r="C1055" s="13" t="s">
        <v>354</v>
      </c>
      <c r="D1055" s="118">
        <v>38804</v>
      </c>
      <c r="E1055" s="13" t="s">
        <v>350</v>
      </c>
      <c r="F1055" s="40">
        <v>91</v>
      </c>
      <c r="G1055" s="124">
        <v>275.5094232943423</v>
      </c>
    </row>
    <row r="1056" spans="2:7" ht="14.4" x14ac:dyDescent="0.3">
      <c r="B1056" s="12">
        <v>1053</v>
      </c>
      <c r="C1056" s="13" t="s">
        <v>349</v>
      </c>
      <c r="D1056" s="118">
        <v>38518</v>
      </c>
      <c r="E1056" s="13" t="s">
        <v>347</v>
      </c>
      <c r="F1056" s="40">
        <v>51</v>
      </c>
      <c r="G1056" s="124">
        <v>154.74630946716462</v>
      </c>
    </row>
    <row r="1057" spans="2:7" ht="14.4" x14ac:dyDescent="0.3">
      <c r="B1057" s="12">
        <v>1054</v>
      </c>
      <c r="C1057" s="13" t="s">
        <v>348</v>
      </c>
      <c r="D1057" s="118">
        <v>38001</v>
      </c>
      <c r="E1057" s="13" t="s">
        <v>355</v>
      </c>
      <c r="F1057" s="40">
        <v>2</v>
      </c>
      <c r="G1057" s="124">
        <v>8.3443048208269879</v>
      </c>
    </row>
    <row r="1058" spans="2:7" ht="14.4" x14ac:dyDescent="0.3">
      <c r="B1058" s="12">
        <v>1055</v>
      </c>
      <c r="C1058" s="13" t="s">
        <v>357</v>
      </c>
      <c r="D1058" s="118">
        <v>38540</v>
      </c>
      <c r="E1058" s="13" t="s">
        <v>352</v>
      </c>
      <c r="F1058" s="40">
        <v>42</v>
      </c>
      <c r="G1058" s="124">
        <v>127.68402675435583</v>
      </c>
    </row>
    <row r="1059" spans="2:7" ht="14.4" x14ac:dyDescent="0.3">
      <c r="B1059" s="12">
        <v>1056</v>
      </c>
      <c r="C1059" s="13" t="s">
        <v>346</v>
      </c>
      <c r="D1059" s="118">
        <v>38309</v>
      </c>
      <c r="E1059" s="13" t="s">
        <v>347</v>
      </c>
      <c r="F1059" s="40">
        <v>57</v>
      </c>
      <c r="G1059" s="124">
        <v>173.09988607692904</v>
      </c>
    </row>
    <row r="1060" spans="2:7" ht="14.4" x14ac:dyDescent="0.3">
      <c r="B1060" s="12">
        <v>1057</v>
      </c>
      <c r="C1060" s="13" t="s">
        <v>354</v>
      </c>
      <c r="D1060" s="118">
        <v>38254</v>
      </c>
      <c r="E1060" s="13" t="s">
        <v>350</v>
      </c>
      <c r="F1060" s="40">
        <v>63</v>
      </c>
      <c r="G1060" s="124">
        <v>190.20945346469671</v>
      </c>
    </row>
    <row r="1061" spans="2:7" ht="14.4" x14ac:dyDescent="0.3">
      <c r="B1061" s="12">
        <v>1058</v>
      </c>
      <c r="C1061" s="13" t="s">
        <v>346</v>
      </c>
      <c r="D1061" s="118">
        <v>38111</v>
      </c>
      <c r="E1061" s="13" t="s">
        <v>359</v>
      </c>
      <c r="F1061" s="40">
        <v>37</v>
      </c>
      <c r="G1061" s="124">
        <v>112.97090107811077</v>
      </c>
    </row>
    <row r="1062" spans="2:7" ht="14.4" x14ac:dyDescent="0.3">
      <c r="B1062" s="12">
        <v>1059</v>
      </c>
      <c r="C1062" s="13" t="s">
        <v>346</v>
      </c>
      <c r="D1062" s="118">
        <v>38056</v>
      </c>
      <c r="E1062" s="13" t="s">
        <v>347</v>
      </c>
      <c r="F1062" s="40">
        <v>30</v>
      </c>
      <c r="G1062" s="124">
        <v>92.612099918838155</v>
      </c>
    </row>
    <row r="1063" spans="2:7" ht="14.4" x14ac:dyDescent="0.3">
      <c r="B1063" s="12">
        <v>1060</v>
      </c>
      <c r="C1063" s="13" t="s">
        <v>349</v>
      </c>
      <c r="D1063" s="118">
        <v>38804</v>
      </c>
      <c r="E1063" s="13" t="s">
        <v>350</v>
      </c>
      <c r="F1063" s="40">
        <v>31</v>
      </c>
      <c r="G1063" s="124">
        <v>95.22083891239123</v>
      </c>
    </row>
    <row r="1064" spans="2:7" ht="14.4" x14ac:dyDescent="0.3">
      <c r="B1064" s="12">
        <v>1061</v>
      </c>
      <c r="C1064" s="13" t="s">
        <v>356</v>
      </c>
      <c r="D1064" s="118">
        <v>38056</v>
      </c>
      <c r="E1064" s="13" t="s">
        <v>355</v>
      </c>
      <c r="F1064" s="40">
        <v>55</v>
      </c>
      <c r="G1064" s="124">
        <v>167.32540465961139</v>
      </c>
    </row>
    <row r="1065" spans="2:7" ht="14.4" x14ac:dyDescent="0.3">
      <c r="B1065" s="12">
        <v>1062</v>
      </c>
      <c r="C1065" s="13" t="s">
        <v>357</v>
      </c>
      <c r="D1065" s="118">
        <v>38705</v>
      </c>
      <c r="E1065" s="13" t="s">
        <v>355</v>
      </c>
      <c r="F1065" s="40">
        <v>-5</v>
      </c>
      <c r="G1065" s="124">
        <v>-12.643881441117404</v>
      </c>
    </row>
    <row r="1066" spans="2:7" ht="14.4" x14ac:dyDescent="0.3">
      <c r="B1066" s="12">
        <v>1063</v>
      </c>
      <c r="C1066" s="13" t="s">
        <v>353</v>
      </c>
      <c r="D1066" s="118">
        <v>38100</v>
      </c>
      <c r="E1066" s="13" t="s">
        <v>347</v>
      </c>
      <c r="F1066" s="40">
        <v>28</v>
      </c>
      <c r="G1066" s="124">
        <v>85.460904685258157</v>
      </c>
    </row>
    <row r="1067" spans="2:7" ht="14.4" x14ac:dyDescent="0.3">
      <c r="B1067" s="12">
        <v>1064</v>
      </c>
      <c r="C1067" s="13" t="s">
        <v>348</v>
      </c>
      <c r="D1067" s="118">
        <v>38584</v>
      </c>
      <c r="E1067" s="13" t="s">
        <v>355</v>
      </c>
      <c r="F1067" s="40">
        <v>93</v>
      </c>
      <c r="G1067" s="124">
        <v>280.15032356040319</v>
      </c>
    </row>
    <row r="1068" spans="2:7" ht="14.4" x14ac:dyDescent="0.3">
      <c r="B1068" s="12">
        <v>1065</v>
      </c>
      <c r="C1068" s="13" t="s">
        <v>357</v>
      </c>
      <c r="D1068" s="118">
        <v>38639</v>
      </c>
      <c r="E1068" s="13" t="s">
        <v>352</v>
      </c>
      <c r="F1068" s="40">
        <v>13</v>
      </c>
      <c r="G1068" s="124">
        <v>40.969412971677201</v>
      </c>
    </row>
    <row r="1069" spans="2:7" ht="14.4" x14ac:dyDescent="0.3">
      <c r="B1069" s="12">
        <v>1066</v>
      </c>
      <c r="C1069" s="13" t="s">
        <v>346</v>
      </c>
      <c r="D1069" s="118">
        <v>38782</v>
      </c>
      <c r="E1069" s="13" t="s">
        <v>350</v>
      </c>
      <c r="F1069" s="40">
        <v>94</v>
      </c>
      <c r="G1069" s="124">
        <v>283.90021520553751</v>
      </c>
    </row>
    <row r="1070" spans="2:7" ht="14.4" x14ac:dyDescent="0.3">
      <c r="B1070" s="12">
        <v>1067</v>
      </c>
      <c r="C1070" s="13" t="s">
        <v>357</v>
      </c>
      <c r="D1070" s="118">
        <v>38430</v>
      </c>
      <c r="E1070" s="13" t="s">
        <v>350</v>
      </c>
      <c r="F1070" s="40">
        <v>1</v>
      </c>
      <c r="G1070" s="124">
        <v>4.8568701800652914</v>
      </c>
    </row>
    <row r="1071" spans="2:7" ht="14.4" x14ac:dyDescent="0.3">
      <c r="B1071" s="12">
        <v>1068</v>
      </c>
      <c r="C1071" s="13" t="s">
        <v>358</v>
      </c>
      <c r="D1071" s="118">
        <v>38628</v>
      </c>
      <c r="E1071" s="13" t="s">
        <v>350</v>
      </c>
      <c r="F1071" s="40">
        <v>5</v>
      </c>
      <c r="G1071" s="124">
        <v>16.493067805841463</v>
      </c>
    </row>
    <row r="1072" spans="2:7" ht="14.4" x14ac:dyDescent="0.3">
      <c r="B1072" s="12">
        <v>1069</v>
      </c>
      <c r="C1072" s="13" t="s">
        <v>354</v>
      </c>
      <c r="D1072" s="118">
        <v>38870</v>
      </c>
      <c r="E1072" s="13" t="s">
        <v>359</v>
      </c>
      <c r="F1072" s="40">
        <v>60</v>
      </c>
      <c r="G1072" s="124">
        <v>181.32960345577825</v>
      </c>
    </row>
    <row r="1073" spans="2:7" ht="14.4" x14ac:dyDescent="0.3">
      <c r="B1073" s="12">
        <v>1070</v>
      </c>
      <c r="C1073" s="13" t="s">
        <v>349</v>
      </c>
      <c r="D1073" s="118">
        <v>38188</v>
      </c>
      <c r="E1073" s="13" t="s">
        <v>347</v>
      </c>
      <c r="F1073" s="40">
        <v>67</v>
      </c>
      <c r="G1073" s="124">
        <v>203.02085582320817</v>
      </c>
    </row>
    <row r="1074" spans="2:7" ht="14.4" x14ac:dyDescent="0.3">
      <c r="B1074" s="12">
        <v>1071</v>
      </c>
      <c r="C1074" s="13" t="s">
        <v>349</v>
      </c>
      <c r="D1074" s="118">
        <v>38331</v>
      </c>
      <c r="E1074" s="13" t="s">
        <v>350</v>
      </c>
      <c r="F1074" s="40">
        <v>87</v>
      </c>
      <c r="G1074" s="124">
        <v>263.51929625786306</v>
      </c>
    </row>
    <row r="1075" spans="2:7" ht="14.4" x14ac:dyDescent="0.3">
      <c r="B1075" s="12">
        <v>1072</v>
      </c>
      <c r="C1075" s="13" t="s">
        <v>349</v>
      </c>
      <c r="D1075" s="118">
        <v>38309</v>
      </c>
      <c r="E1075" s="13" t="s">
        <v>359</v>
      </c>
      <c r="F1075" s="40">
        <v>53</v>
      </c>
      <c r="G1075" s="124">
        <v>161.06925467832338</v>
      </c>
    </row>
    <row r="1076" spans="2:7" ht="14.4" x14ac:dyDescent="0.3">
      <c r="B1076" s="12">
        <v>1073</v>
      </c>
      <c r="C1076" s="13" t="s">
        <v>357</v>
      </c>
      <c r="D1076" s="118">
        <v>38573</v>
      </c>
      <c r="E1076" s="13" t="s">
        <v>347</v>
      </c>
      <c r="F1076" s="40">
        <v>74</v>
      </c>
      <c r="G1076" s="124">
        <v>224.19731799549618</v>
      </c>
    </row>
    <row r="1077" spans="2:7" ht="14.4" x14ac:dyDescent="0.3">
      <c r="B1077" s="12">
        <v>1074</v>
      </c>
      <c r="C1077" s="13" t="s">
        <v>346</v>
      </c>
      <c r="D1077" s="118">
        <v>39035</v>
      </c>
      <c r="E1077" s="13" t="s">
        <v>347</v>
      </c>
      <c r="F1077" s="40">
        <v>83</v>
      </c>
      <c r="G1077" s="124">
        <v>251.40105252927455</v>
      </c>
    </row>
    <row r="1078" spans="2:7" ht="14.4" x14ac:dyDescent="0.3">
      <c r="B1078" s="12">
        <v>1075</v>
      </c>
      <c r="C1078" s="13" t="s">
        <v>358</v>
      </c>
      <c r="D1078" s="118">
        <v>38639</v>
      </c>
      <c r="E1078" s="13" t="s">
        <v>359</v>
      </c>
      <c r="F1078" s="40">
        <v>45</v>
      </c>
      <c r="G1078" s="124">
        <v>136.79350682205418</v>
      </c>
    </row>
    <row r="1079" spans="2:7" ht="14.4" x14ac:dyDescent="0.3">
      <c r="B1079" s="12">
        <v>1076</v>
      </c>
      <c r="C1079" s="13" t="s">
        <v>357</v>
      </c>
      <c r="D1079" s="118">
        <v>38166</v>
      </c>
      <c r="E1079" s="13" t="s">
        <v>347</v>
      </c>
      <c r="F1079" s="40">
        <v>36</v>
      </c>
      <c r="G1079" s="124">
        <v>109.96021821591992</v>
      </c>
    </row>
    <row r="1080" spans="2:7" ht="14.4" x14ac:dyDescent="0.3">
      <c r="B1080" s="12">
        <v>1077</v>
      </c>
      <c r="C1080" s="13" t="s">
        <v>349</v>
      </c>
      <c r="D1080" s="118">
        <v>38705</v>
      </c>
      <c r="E1080" s="13" t="s">
        <v>350</v>
      </c>
      <c r="F1080" s="40">
        <v>82</v>
      </c>
      <c r="G1080" s="124">
        <v>248.19651758376037</v>
      </c>
    </row>
    <row r="1081" spans="2:7" ht="14.4" x14ac:dyDescent="0.3">
      <c r="B1081" s="12">
        <v>1078</v>
      </c>
      <c r="C1081" s="13" t="s">
        <v>351</v>
      </c>
      <c r="D1081" s="118">
        <v>38958</v>
      </c>
      <c r="E1081" s="13" t="s">
        <v>350</v>
      </c>
      <c r="F1081" s="40">
        <v>18</v>
      </c>
      <c r="G1081" s="124">
        <v>56.505060708421091</v>
      </c>
    </row>
    <row r="1082" spans="2:7" ht="14.4" x14ac:dyDescent="0.3">
      <c r="B1082" s="12">
        <v>1079</v>
      </c>
      <c r="C1082" s="13" t="s">
        <v>348</v>
      </c>
      <c r="D1082" s="118">
        <v>38089</v>
      </c>
      <c r="E1082" s="13" t="s">
        <v>350</v>
      </c>
      <c r="F1082" s="40">
        <v>21</v>
      </c>
      <c r="G1082" s="124">
        <v>64.56759924886002</v>
      </c>
    </row>
    <row r="1083" spans="2:7" ht="14.4" x14ac:dyDescent="0.3">
      <c r="B1083" s="12">
        <v>1080</v>
      </c>
      <c r="C1083" s="13" t="s">
        <v>354</v>
      </c>
      <c r="D1083" s="118">
        <v>38529</v>
      </c>
      <c r="E1083" s="13" t="s">
        <v>350</v>
      </c>
      <c r="F1083" s="40">
        <v>56</v>
      </c>
      <c r="G1083" s="124">
        <v>170.16525129894848</v>
      </c>
    </row>
    <row r="1084" spans="2:7" ht="14.4" x14ac:dyDescent="0.3">
      <c r="B1084" s="12">
        <v>1081</v>
      </c>
      <c r="C1084" s="13" t="s">
        <v>358</v>
      </c>
      <c r="D1084" s="118">
        <v>38837</v>
      </c>
      <c r="E1084" s="13" t="s">
        <v>355</v>
      </c>
      <c r="F1084" s="40">
        <v>51</v>
      </c>
      <c r="G1084" s="124">
        <v>154.96390627719521</v>
      </c>
    </row>
    <row r="1085" spans="2:7" ht="14.4" x14ac:dyDescent="0.3">
      <c r="B1085" s="12">
        <v>1082</v>
      </c>
      <c r="C1085" s="13" t="s">
        <v>356</v>
      </c>
      <c r="D1085" s="118">
        <v>38782</v>
      </c>
      <c r="E1085" s="13" t="s">
        <v>350</v>
      </c>
      <c r="F1085" s="40">
        <v>88</v>
      </c>
      <c r="G1085" s="124">
        <v>266.15496391241169</v>
      </c>
    </row>
    <row r="1086" spans="2:7" ht="14.4" x14ac:dyDescent="0.3">
      <c r="B1086" s="12">
        <v>1083</v>
      </c>
      <c r="C1086" s="13" t="s">
        <v>348</v>
      </c>
      <c r="D1086" s="118">
        <v>38463</v>
      </c>
      <c r="E1086" s="13" t="s">
        <v>355</v>
      </c>
      <c r="F1086" s="40">
        <v>93</v>
      </c>
      <c r="G1086" s="124">
        <v>280.95785849203958</v>
      </c>
    </row>
    <row r="1087" spans="2:7" ht="14.4" x14ac:dyDescent="0.3">
      <c r="B1087" s="12">
        <v>1084</v>
      </c>
      <c r="C1087" s="13" t="s">
        <v>351</v>
      </c>
      <c r="D1087" s="118">
        <v>38254</v>
      </c>
      <c r="E1087" s="13" t="s">
        <v>347</v>
      </c>
      <c r="F1087" s="40">
        <v>-4</v>
      </c>
      <c r="G1087" s="124">
        <v>-9.79509378079055</v>
      </c>
    </row>
    <row r="1088" spans="2:7" ht="14.4" x14ac:dyDescent="0.3">
      <c r="B1088" s="12">
        <v>1085</v>
      </c>
      <c r="C1088" s="13" t="s">
        <v>354</v>
      </c>
      <c r="D1088" s="118">
        <v>38463</v>
      </c>
      <c r="E1088" s="13" t="s">
        <v>355</v>
      </c>
      <c r="F1088" s="40">
        <v>30</v>
      </c>
      <c r="G1088" s="124">
        <v>91.838519584417725</v>
      </c>
    </row>
    <row r="1089" spans="2:7" ht="14.4" x14ac:dyDescent="0.3">
      <c r="B1089" s="12">
        <v>1086</v>
      </c>
      <c r="C1089" s="13" t="s">
        <v>357</v>
      </c>
      <c r="D1089" s="118">
        <v>38705</v>
      </c>
      <c r="E1089" s="13" t="s">
        <v>350</v>
      </c>
      <c r="F1089" s="40">
        <v>81</v>
      </c>
      <c r="G1089" s="124">
        <v>245.61829415980108</v>
      </c>
    </row>
    <row r="1090" spans="2:7" ht="14.4" x14ac:dyDescent="0.3">
      <c r="B1090" s="12">
        <v>1087</v>
      </c>
      <c r="C1090" s="13" t="s">
        <v>354</v>
      </c>
      <c r="D1090" s="118">
        <v>38463</v>
      </c>
      <c r="E1090" s="13" t="s">
        <v>350</v>
      </c>
      <c r="F1090" s="40">
        <v>58</v>
      </c>
      <c r="G1090" s="124">
        <v>175.7935070061545</v>
      </c>
    </row>
    <row r="1091" spans="2:7" ht="14.4" x14ac:dyDescent="0.3">
      <c r="B1091" s="12">
        <v>1088</v>
      </c>
      <c r="C1091" s="13" t="s">
        <v>351</v>
      </c>
      <c r="D1091" s="118">
        <v>37990</v>
      </c>
      <c r="E1091" s="13" t="s">
        <v>359</v>
      </c>
      <c r="F1091" s="40">
        <v>50</v>
      </c>
      <c r="G1091" s="124">
        <v>151.96180824733827</v>
      </c>
    </row>
    <row r="1092" spans="2:7" ht="14.4" x14ac:dyDescent="0.3">
      <c r="B1092" s="12">
        <v>1089</v>
      </c>
      <c r="C1092" s="13" t="s">
        <v>353</v>
      </c>
      <c r="D1092" s="118">
        <v>38166</v>
      </c>
      <c r="E1092" s="13" t="s">
        <v>347</v>
      </c>
      <c r="F1092" s="40">
        <v>92</v>
      </c>
      <c r="G1092" s="124">
        <v>277.64731000872155</v>
      </c>
    </row>
    <row r="1093" spans="2:7" ht="14.4" x14ac:dyDescent="0.3">
      <c r="B1093" s="12">
        <v>1090</v>
      </c>
      <c r="C1093" s="13" t="s">
        <v>351</v>
      </c>
      <c r="D1093" s="118">
        <v>39035</v>
      </c>
      <c r="E1093" s="13" t="s">
        <v>350</v>
      </c>
      <c r="F1093" s="40">
        <v>27</v>
      </c>
      <c r="G1093" s="124">
        <v>82.124904169698794</v>
      </c>
    </row>
    <row r="1094" spans="2:7" ht="14.4" x14ac:dyDescent="0.3">
      <c r="B1094" s="12">
        <v>1091</v>
      </c>
      <c r="C1094" s="13" t="s">
        <v>353</v>
      </c>
      <c r="D1094" s="118">
        <v>38221</v>
      </c>
      <c r="E1094" s="13" t="s">
        <v>350</v>
      </c>
      <c r="F1094" s="40">
        <v>61</v>
      </c>
      <c r="G1094" s="124">
        <v>184.45390394551416</v>
      </c>
    </row>
    <row r="1095" spans="2:7" ht="14.4" x14ac:dyDescent="0.3">
      <c r="B1095" s="12">
        <v>1092</v>
      </c>
      <c r="C1095" s="13" t="s">
        <v>354</v>
      </c>
      <c r="D1095" s="118">
        <v>38925</v>
      </c>
      <c r="E1095" s="13" t="s">
        <v>359</v>
      </c>
      <c r="F1095" s="40">
        <v>7</v>
      </c>
      <c r="G1095" s="124">
        <v>23.198272342782062</v>
      </c>
    </row>
    <row r="1096" spans="2:7" ht="14.4" x14ac:dyDescent="0.3">
      <c r="B1096" s="12">
        <v>1093</v>
      </c>
      <c r="C1096" s="13" t="s">
        <v>346</v>
      </c>
      <c r="D1096" s="118">
        <v>38331</v>
      </c>
      <c r="E1096" s="13" t="s">
        <v>347</v>
      </c>
      <c r="F1096" s="40">
        <v>25</v>
      </c>
      <c r="G1096" s="124">
        <v>76.517978614258837</v>
      </c>
    </row>
    <row r="1097" spans="2:7" ht="14.4" x14ac:dyDescent="0.3">
      <c r="B1097" s="12">
        <v>1094</v>
      </c>
      <c r="C1097" s="13" t="s">
        <v>351</v>
      </c>
      <c r="D1097" s="118">
        <v>38221</v>
      </c>
      <c r="E1097" s="13" t="s">
        <v>347</v>
      </c>
      <c r="F1097" s="40">
        <v>84</v>
      </c>
      <c r="G1097" s="124">
        <v>254.21310769001889</v>
      </c>
    </row>
    <row r="1098" spans="2:7" ht="14.4" x14ac:dyDescent="0.3">
      <c r="B1098" s="12">
        <v>1095</v>
      </c>
      <c r="C1098" s="13" t="s">
        <v>346</v>
      </c>
      <c r="D1098" s="118">
        <v>38078</v>
      </c>
      <c r="E1098" s="13" t="s">
        <v>355</v>
      </c>
      <c r="F1098" s="40">
        <v>66</v>
      </c>
      <c r="G1098" s="124">
        <v>199.92451734594025</v>
      </c>
    </row>
    <row r="1099" spans="2:7" ht="14.4" x14ac:dyDescent="0.3">
      <c r="B1099" s="12">
        <v>1096</v>
      </c>
      <c r="C1099" s="13" t="s">
        <v>348</v>
      </c>
      <c r="D1099" s="118">
        <v>38111</v>
      </c>
      <c r="E1099" s="13" t="s">
        <v>355</v>
      </c>
      <c r="F1099" s="40">
        <v>89</v>
      </c>
      <c r="G1099" s="124">
        <v>269.23471780277339</v>
      </c>
    </row>
    <row r="1100" spans="2:7" ht="14.4" x14ac:dyDescent="0.3">
      <c r="B1100" s="12">
        <v>1097</v>
      </c>
      <c r="C1100" s="13" t="s">
        <v>356</v>
      </c>
      <c r="D1100" s="118">
        <v>38485</v>
      </c>
      <c r="E1100" s="13" t="s">
        <v>350</v>
      </c>
      <c r="F1100" s="40">
        <v>32</v>
      </c>
      <c r="G1100" s="124">
        <v>97.883310582745409</v>
      </c>
    </row>
    <row r="1101" spans="2:7" ht="14.4" x14ac:dyDescent="0.3">
      <c r="B1101" s="12">
        <v>1098</v>
      </c>
      <c r="C1101" s="13" t="s">
        <v>356</v>
      </c>
      <c r="D1101" s="118">
        <v>38903</v>
      </c>
      <c r="E1101" s="13" t="s">
        <v>347</v>
      </c>
      <c r="F1101" s="40">
        <v>78</v>
      </c>
      <c r="G1101" s="124">
        <v>236.26032561473036</v>
      </c>
    </row>
    <row r="1102" spans="2:7" ht="14.4" x14ac:dyDescent="0.3">
      <c r="B1102" s="12">
        <v>1099</v>
      </c>
      <c r="C1102" s="13" t="s">
        <v>348</v>
      </c>
      <c r="D1102" s="118">
        <v>38793</v>
      </c>
      <c r="E1102" s="13" t="s">
        <v>352</v>
      </c>
      <c r="F1102" s="40">
        <v>56</v>
      </c>
      <c r="G1102" s="124">
        <v>169.98666558680949</v>
      </c>
    </row>
    <row r="1103" spans="2:7" ht="14.4" x14ac:dyDescent="0.3">
      <c r="B1103" s="12">
        <v>1100</v>
      </c>
      <c r="C1103" s="13" t="s">
        <v>354</v>
      </c>
      <c r="D1103" s="118">
        <v>39079</v>
      </c>
      <c r="E1103" s="13" t="s">
        <v>350</v>
      </c>
      <c r="F1103" s="40">
        <v>80</v>
      </c>
      <c r="G1103" s="124">
        <v>241.53786763068013</v>
      </c>
    </row>
    <row r="1104" spans="2:7" ht="14.4" x14ac:dyDescent="0.3">
      <c r="B1104" s="12">
        <v>1101</v>
      </c>
      <c r="C1104" s="13" t="s">
        <v>358</v>
      </c>
      <c r="D1104" s="118">
        <v>38386</v>
      </c>
      <c r="E1104" s="13" t="s">
        <v>359</v>
      </c>
      <c r="F1104" s="40">
        <v>72</v>
      </c>
      <c r="G1104" s="124">
        <v>218.32896513434619</v>
      </c>
    </row>
    <row r="1105" spans="2:7" ht="14.4" x14ac:dyDescent="0.3">
      <c r="B1105" s="12">
        <v>1102</v>
      </c>
      <c r="C1105" s="13" t="s">
        <v>353</v>
      </c>
      <c r="D1105" s="118">
        <v>38672</v>
      </c>
      <c r="E1105" s="13" t="s">
        <v>347</v>
      </c>
      <c r="F1105" s="40">
        <v>23</v>
      </c>
      <c r="G1105" s="124">
        <v>71.298686579104526</v>
      </c>
    </row>
    <row r="1106" spans="2:7" ht="14.4" x14ac:dyDescent="0.3">
      <c r="B1106" s="12">
        <v>1103</v>
      </c>
      <c r="C1106" s="13" t="s">
        <v>358</v>
      </c>
      <c r="D1106" s="118">
        <v>38782</v>
      </c>
      <c r="E1106" s="13" t="s">
        <v>359</v>
      </c>
      <c r="F1106" s="40">
        <v>-2</v>
      </c>
      <c r="G1106" s="124">
        <v>-3.6886090441469834</v>
      </c>
    </row>
    <row r="1107" spans="2:7" ht="14.4" x14ac:dyDescent="0.3">
      <c r="B1107" s="12">
        <v>1104</v>
      </c>
      <c r="C1107" s="13" t="s">
        <v>354</v>
      </c>
      <c r="D1107" s="118">
        <v>38265</v>
      </c>
      <c r="E1107" s="13" t="s">
        <v>347</v>
      </c>
      <c r="F1107" s="40">
        <v>81</v>
      </c>
      <c r="G1107" s="124">
        <v>245.36857839567088</v>
      </c>
    </row>
    <row r="1108" spans="2:7" ht="14.4" x14ac:dyDescent="0.3">
      <c r="B1108" s="12">
        <v>1105</v>
      </c>
      <c r="C1108" s="13" t="s">
        <v>348</v>
      </c>
      <c r="D1108" s="118">
        <v>38661</v>
      </c>
      <c r="E1108" s="13" t="s">
        <v>352</v>
      </c>
      <c r="F1108" s="40">
        <v>-4</v>
      </c>
      <c r="G1108" s="124">
        <v>-10.626598892969428</v>
      </c>
    </row>
    <row r="1109" spans="2:7" ht="14.4" x14ac:dyDescent="0.3">
      <c r="B1109" s="12">
        <v>1106</v>
      </c>
      <c r="C1109" s="13" t="s">
        <v>346</v>
      </c>
      <c r="D1109" s="118">
        <v>38353</v>
      </c>
      <c r="E1109" s="13" t="s">
        <v>359</v>
      </c>
      <c r="F1109" s="40">
        <v>81</v>
      </c>
      <c r="G1109" s="124">
        <v>245.47079100584946</v>
      </c>
    </row>
    <row r="1110" spans="2:7" ht="14.4" x14ac:dyDescent="0.3">
      <c r="B1110" s="12">
        <v>1107</v>
      </c>
      <c r="C1110" s="13" t="s">
        <v>354</v>
      </c>
      <c r="D1110" s="118">
        <v>38056</v>
      </c>
      <c r="E1110" s="13" t="s">
        <v>352</v>
      </c>
      <c r="F1110" s="40">
        <v>-9</v>
      </c>
      <c r="G1110" s="124">
        <v>-24.901607770449246</v>
      </c>
    </row>
    <row r="1111" spans="2:7" ht="14.4" x14ac:dyDescent="0.3">
      <c r="B1111" s="12">
        <v>1108</v>
      </c>
      <c r="C1111" s="13" t="s">
        <v>349</v>
      </c>
      <c r="D1111" s="118">
        <v>38419</v>
      </c>
      <c r="E1111" s="13" t="s">
        <v>355</v>
      </c>
      <c r="F1111" s="40">
        <v>67</v>
      </c>
      <c r="G1111" s="124">
        <v>203.3886615347389</v>
      </c>
    </row>
    <row r="1112" spans="2:7" ht="14.4" x14ac:dyDescent="0.3">
      <c r="B1112" s="12">
        <v>1109</v>
      </c>
      <c r="C1112" s="13" t="s">
        <v>346</v>
      </c>
      <c r="D1112" s="118">
        <v>38386</v>
      </c>
      <c r="E1112" s="13" t="s">
        <v>359</v>
      </c>
      <c r="F1112" s="40">
        <v>27</v>
      </c>
      <c r="G1112" s="124">
        <v>83.259650238493791</v>
      </c>
    </row>
    <row r="1113" spans="2:7" ht="14.4" x14ac:dyDescent="0.3">
      <c r="B1113" s="12">
        <v>1110</v>
      </c>
      <c r="C1113" s="13" t="s">
        <v>354</v>
      </c>
      <c r="D1113" s="118">
        <v>38782</v>
      </c>
      <c r="E1113" s="13" t="s">
        <v>359</v>
      </c>
      <c r="F1113" s="40">
        <v>-1</v>
      </c>
      <c r="G1113" s="124">
        <v>-1.4486502930593175</v>
      </c>
    </row>
    <row r="1114" spans="2:7" ht="14.4" x14ac:dyDescent="0.3">
      <c r="B1114" s="12">
        <v>1111</v>
      </c>
      <c r="C1114" s="13" t="s">
        <v>351</v>
      </c>
      <c r="D1114" s="118">
        <v>38595</v>
      </c>
      <c r="E1114" s="13" t="s">
        <v>359</v>
      </c>
      <c r="F1114" s="40">
        <v>24</v>
      </c>
      <c r="G1114" s="124">
        <v>74.448442468444156</v>
      </c>
    </row>
    <row r="1115" spans="2:7" ht="14.4" x14ac:dyDescent="0.3">
      <c r="B1115" s="12">
        <v>1112</v>
      </c>
      <c r="C1115" s="13" t="s">
        <v>349</v>
      </c>
      <c r="D1115" s="118">
        <v>38749</v>
      </c>
      <c r="E1115" s="13" t="s">
        <v>355</v>
      </c>
      <c r="F1115" s="40">
        <v>80</v>
      </c>
      <c r="G1115" s="124">
        <v>241.96811222876255</v>
      </c>
    </row>
    <row r="1116" spans="2:7" ht="14.4" x14ac:dyDescent="0.3">
      <c r="B1116" s="12">
        <v>1113</v>
      </c>
      <c r="C1116" s="13" t="s">
        <v>353</v>
      </c>
      <c r="D1116" s="118">
        <v>38265</v>
      </c>
      <c r="E1116" s="13" t="s">
        <v>347</v>
      </c>
      <c r="F1116" s="40">
        <v>82</v>
      </c>
      <c r="G1116" s="124">
        <v>248.20917526875209</v>
      </c>
    </row>
    <row r="1117" spans="2:7" ht="14.4" x14ac:dyDescent="0.3">
      <c r="B1117" s="12">
        <v>1114</v>
      </c>
      <c r="C1117" s="13" t="s">
        <v>357</v>
      </c>
      <c r="D1117" s="118">
        <v>38716</v>
      </c>
      <c r="E1117" s="13" t="s">
        <v>350</v>
      </c>
      <c r="F1117" s="40">
        <v>1</v>
      </c>
      <c r="G1117" s="124">
        <v>5.5518623429739176</v>
      </c>
    </row>
    <row r="1118" spans="2:7" ht="14.4" x14ac:dyDescent="0.3">
      <c r="B1118" s="12">
        <v>1115</v>
      </c>
      <c r="C1118" s="13" t="s">
        <v>356</v>
      </c>
      <c r="D1118" s="118">
        <v>38089</v>
      </c>
      <c r="E1118" s="13" t="s">
        <v>350</v>
      </c>
      <c r="F1118" s="40">
        <v>11</v>
      </c>
      <c r="G1118" s="124">
        <v>35.277547883231819</v>
      </c>
    </row>
    <row r="1119" spans="2:7" ht="14.4" x14ac:dyDescent="0.3">
      <c r="B1119" s="12">
        <v>1116</v>
      </c>
      <c r="C1119" s="13" t="s">
        <v>346</v>
      </c>
      <c r="D1119" s="118">
        <v>38914</v>
      </c>
      <c r="E1119" s="13" t="s">
        <v>359</v>
      </c>
      <c r="F1119" s="40">
        <v>12</v>
      </c>
      <c r="G1119" s="124">
        <v>37.331388811713445</v>
      </c>
    </row>
    <row r="1120" spans="2:7" ht="14.4" x14ac:dyDescent="0.3">
      <c r="B1120" s="12">
        <v>1117</v>
      </c>
      <c r="C1120" s="13" t="s">
        <v>358</v>
      </c>
      <c r="D1120" s="118">
        <v>38331</v>
      </c>
      <c r="E1120" s="13" t="s">
        <v>355</v>
      </c>
      <c r="F1120" s="40">
        <v>54</v>
      </c>
      <c r="G1120" s="124">
        <v>164.38171569287022</v>
      </c>
    </row>
    <row r="1121" spans="2:7" ht="14.4" x14ac:dyDescent="0.3">
      <c r="B1121" s="12">
        <v>1118</v>
      </c>
      <c r="C1121" s="13" t="s">
        <v>357</v>
      </c>
      <c r="D1121" s="118">
        <v>39024</v>
      </c>
      <c r="E1121" s="13" t="s">
        <v>359</v>
      </c>
      <c r="F1121" s="40">
        <v>78</v>
      </c>
      <c r="G1121" s="124">
        <v>236.65619273355256</v>
      </c>
    </row>
    <row r="1122" spans="2:7" ht="14.4" x14ac:dyDescent="0.3">
      <c r="B1122" s="12">
        <v>1119</v>
      </c>
      <c r="C1122" s="13" t="s">
        <v>358</v>
      </c>
      <c r="D1122" s="118">
        <v>38023</v>
      </c>
      <c r="E1122" s="13" t="s">
        <v>359</v>
      </c>
      <c r="F1122" s="40">
        <v>-8</v>
      </c>
      <c r="G1122" s="124">
        <v>-21.770000035096253</v>
      </c>
    </row>
    <row r="1123" spans="2:7" ht="14.4" x14ac:dyDescent="0.3">
      <c r="B1123" s="12">
        <v>1120</v>
      </c>
      <c r="C1123" s="13" t="s">
        <v>346</v>
      </c>
      <c r="D1123" s="118">
        <v>38034</v>
      </c>
      <c r="E1123" s="13" t="s">
        <v>355</v>
      </c>
      <c r="F1123" s="40">
        <v>6</v>
      </c>
      <c r="G1123" s="124">
        <v>19.844298491399009</v>
      </c>
    </row>
    <row r="1124" spans="2:7" ht="14.4" x14ac:dyDescent="0.3">
      <c r="B1124" s="12">
        <v>1121</v>
      </c>
      <c r="C1124" s="13" t="s">
        <v>353</v>
      </c>
      <c r="D1124" s="118">
        <v>38265</v>
      </c>
      <c r="E1124" s="13" t="s">
        <v>350</v>
      </c>
      <c r="F1124" s="40">
        <v>30</v>
      </c>
      <c r="G1124" s="124">
        <v>91.748243472806891</v>
      </c>
    </row>
    <row r="1125" spans="2:7" ht="14.4" x14ac:dyDescent="0.3">
      <c r="B1125" s="12">
        <v>1122</v>
      </c>
      <c r="C1125" s="13" t="s">
        <v>354</v>
      </c>
      <c r="D1125" s="118">
        <v>38749</v>
      </c>
      <c r="E1125" s="13" t="s">
        <v>347</v>
      </c>
      <c r="F1125" s="40">
        <v>55</v>
      </c>
      <c r="G1125" s="124">
        <v>166.81449022634519</v>
      </c>
    </row>
    <row r="1126" spans="2:7" ht="14.4" x14ac:dyDescent="0.3">
      <c r="B1126" s="12">
        <v>1123</v>
      </c>
      <c r="C1126" s="13" t="s">
        <v>358</v>
      </c>
      <c r="D1126" s="118">
        <v>38804</v>
      </c>
      <c r="E1126" s="13" t="s">
        <v>355</v>
      </c>
      <c r="F1126" s="40">
        <v>53</v>
      </c>
      <c r="G1126" s="124">
        <v>161.24130416457103</v>
      </c>
    </row>
    <row r="1127" spans="2:7" ht="14.4" x14ac:dyDescent="0.3">
      <c r="B1127" s="12">
        <v>1124</v>
      </c>
      <c r="C1127" s="13" t="s">
        <v>351</v>
      </c>
      <c r="D1127" s="118">
        <v>38397</v>
      </c>
      <c r="E1127" s="13" t="s">
        <v>359</v>
      </c>
      <c r="F1127" s="40">
        <v>29</v>
      </c>
      <c r="G1127" s="124">
        <v>88.931035912155679</v>
      </c>
    </row>
    <row r="1128" spans="2:7" ht="14.4" x14ac:dyDescent="0.3">
      <c r="B1128" s="12">
        <v>1125</v>
      </c>
      <c r="C1128" s="13" t="s">
        <v>346</v>
      </c>
      <c r="D1128" s="118">
        <v>38089</v>
      </c>
      <c r="E1128" s="13" t="s">
        <v>347</v>
      </c>
      <c r="F1128" s="40">
        <v>75</v>
      </c>
      <c r="G1128" s="124">
        <v>227.03788190973427</v>
      </c>
    </row>
    <row r="1129" spans="2:7" ht="14.4" x14ac:dyDescent="0.3">
      <c r="B1129" s="12">
        <v>1126</v>
      </c>
      <c r="C1129" s="13" t="s">
        <v>351</v>
      </c>
      <c r="D1129" s="118">
        <v>38320</v>
      </c>
      <c r="E1129" s="13" t="s">
        <v>350</v>
      </c>
      <c r="F1129" s="40">
        <v>78</v>
      </c>
      <c r="G1129" s="124">
        <v>235.68084148847547</v>
      </c>
    </row>
    <row r="1130" spans="2:7" ht="14.4" x14ac:dyDescent="0.3">
      <c r="B1130" s="12">
        <v>1127</v>
      </c>
      <c r="C1130" s="13" t="s">
        <v>353</v>
      </c>
      <c r="D1130" s="118">
        <v>38980</v>
      </c>
      <c r="E1130" s="13" t="s">
        <v>350</v>
      </c>
      <c r="F1130" s="40">
        <v>6</v>
      </c>
      <c r="G1130" s="124">
        <v>20.386126115237083</v>
      </c>
    </row>
    <row r="1131" spans="2:7" ht="14.4" x14ac:dyDescent="0.3">
      <c r="B1131" s="12">
        <v>1128</v>
      </c>
      <c r="C1131" s="13" t="s">
        <v>354</v>
      </c>
      <c r="D1131" s="118">
        <v>38562</v>
      </c>
      <c r="E1131" s="13" t="s">
        <v>347</v>
      </c>
      <c r="F1131" s="40">
        <v>57</v>
      </c>
      <c r="G1131" s="124">
        <v>172.66966829976792</v>
      </c>
    </row>
    <row r="1132" spans="2:7" ht="14.4" x14ac:dyDescent="0.3">
      <c r="B1132" s="12">
        <v>1129</v>
      </c>
      <c r="C1132" s="13" t="s">
        <v>349</v>
      </c>
      <c r="D1132" s="118">
        <v>38452</v>
      </c>
      <c r="E1132" s="13" t="s">
        <v>355</v>
      </c>
      <c r="F1132" s="40">
        <v>35</v>
      </c>
      <c r="G1132" s="124">
        <v>106.52782470569326</v>
      </c>
    </row>
    <row r="1133" spans="2:7" ht="14.4" x14ac:dyDescent="0.3">
      <c r="B1133" s="12">
        <v>1130</v>
      </c>
      <c r="C1133" s="13" t="s">
        <v>358</v>
      </c>
      <c r="D1133" s="118">
        <v>39035</v>
      </c>
      <c r="E1133" s="13" t="s">
        <v>355</v>
      </c>
      <c r="F1133" s="40">
        <v>72</v>
      </c>
      <c r="G1133" s="124">
        <v>217.3653218325137</v>
      </c>
    </row>
    <row r="1134" spans="2:7" ht="14.4" x14ac:dyDescent="0.3">
      <c r="B1134" s="12">
        <v>1131</v>
      </c>
      <c r="C1134" s="13" t="s">
        <v>357</v>
      </c>
      <c r="D1134" s="118">
        <v>38155</v>
      </c>
      <c r="E1134" s="13" t="s">
        <v>359</v>
      </c>
      <c r="F1134" s="40">
        <v>79</v>
      </c>
      <c r="G1134" s="124">
        <v>238.31546571286182</v>
      </c>
    </row>
    <row r="1135" spans="2:7" ht="14.4" x14ac:dyDescent="0.3">
      <c r="B1135" s="12">
        <v>1132</v>
      </c>
      <c r="C1135" s="13" t="s">
        <v>358</v>
      </c>
      <c r="D1135" s="118">
        <v>38463</v>
      </c>
      <c r="E1135" s="13" t="s">
        <v>347</v>
      </c>
      <c r="F1135" s="40">
        <v>89</v>
      </c>
      <c r="G1135" s="124">
        <v>269.0186169961018</v>
      </c>
    </row>
    <row r="1136" spans="2:7" ht="14.4" x14ac:dyDescent="0.3">
      <c r="B1136" s="12">
        <v>1133</v>
      </c>
      <c r="C1136" s="13" t="s">
        <v>357</v>
      </c>
      <c r="D1136" s="118">
        <v>38474</v>
      </c>
      <c r="E1136" s="13" t="s">
        <v>355</v>
      </c>
      <c r="F1136" s="40">
        <v>84</v>
      </c>
      <c r="G1136" s="124">
        <v>252.58494974261927</v>
      </c>
    </row>
    <row r="1137" spans="2:7" ht="14.4" x14ac:dyDescent="0.3">
      <c r="B1137" s="12">
        <v>1134</v>
      </c>
      <c r="C1137" s="13" t="s">
        <v>356</v>
      </c>
      <c r="D1137" s="118">
        <v>38969</v>
      </c>
      <c r="E1137" s="13" t="s">
        <v>359</v>
      </c>
      <c r="F1137" s="40">
        <v>43</v>
      </c>
      <c r="G1137" s="124">
        <v>130.65515170314279</v>
      </c>
    </row>
    <row r="1138" spans="2:7" ht="14.4" x14ac:dyDescent="0.3">
      <c r="B1138" s="12">
        <v>1135</v>
      </c>
      <c r="C1138" s="13" t="s">
        <v>348</v>
      </c>
      <c r="D1138" s="118">
        <v>38738</v>
      </c>
      <c r="E1138" s="13" t="s">
        <v>347</v>
      </c>
      <c r="F1138" s="40">
        <v>-4</v>
      </c>
      <c r="G1138" s="124">
        <v>-9.965195042789297</v>
      </c>
    </row>
    <row r="1139" spans="2:7" ht="14.4" x14ac:dyDescent="0.3">
      <c r="B1139" s="12">
        <v>1136</v>
      </c>
      <c r="C1139" s="13" t="s">
        <v>348</v>
      </c>
      <c r="D1139" s="118">
        <v>38364</v>
      </c>
      <c r="E1139" s="13" t="s">
        <v>350</v>
      </c>
      <c r="F1139" s="40">
        <v>51</v>
      </c>
      <c r="G1139" s="124">
        <v>154.66031011925435</v>
      </c>
    </row>
    <row r="1140" spans="2:7" ht="14.4" x14ac:dyDescent="0.3">
      <c r="B1140" s="12">
        <v>1137</v>
      </c>
      <c r="C1140" s="13" t="s">
        <v>346</v>
      </c>
      <c r="D1140" s="118">
        <v>38859</v>
      </c>
      <c r="E1140" s="13" t="s">
        <v>347</v>
      </c>
      <c r="F1140" s="40">
        <v>17</v>
      </c>
      <c r="G1140" s="124">
        <v>53.072576846761372</v>
      </c>
    </row>
    <row r="1141" spans="2:7" ht="14.4" x14ac:dyDescent="0.3">
      <c r="B1141" s="12">
        <v>1138</v>
      </c>
      <c r="C1141" s="13" t="s">
        <v>349</v>
      </c>
      <c r="D1141" s="118">
        <v>39035</v>
      </c>
      <c r="E1141" s="13" t="s">
        <v>359</v>
      </c>
      <c r="F1141" s="40">
        <v>51</v>
      </c>
      <c r="G1141" s="124">
        <v>155.23584686430669</v>
      </c>
    </row>
    <row r="1142" spans="2:7" ht="14.4" x14ac:dyDescent="0.3">
      <c r="B1142" s="12">
        <v>1139</v>
      </c>
      <c r="C1142" s="13" t="s">
        <v>357</v>
      </c>
      <c r="D1142" s="118">
        <v>38782</v>
      </c>
      <c r="E1142" s="13" t="s">
        <v>355</v>
      </c>
      <c r="F1142" s="40">
        <v>14</v>
      </c>
      <c r="G1142" s="124">
        <v>44.195651647644979</v>
      </c>
    </row>
    <row r="1143" spans="2:7" ht="14.4" x14ac:dyDescent="0.3">
      <c r="B1143" s="12">
        <v>1140</v>
      </c>
      <c r="C1143" s="13" t="s">
        <v>351</v>
      </c>
      <c r="D1143" s="118">
        <v>39068</v>
      </c>
      <c r="E1143" s="13" t="s">
        <v>347</v>
      </c>
      <c r="F1143" s="40">
        <v>60</v>
      </c>
      <c r="G1143" s="124">
        <v>181.87259058007896</v>
      </c>
    </row>
    <row r="1144" spans="2:7" ht="14.4" x14ac:dyDescent="0.3">
      <c r="B1144" s="12">
        <v>1141</v>
      </c>
      <c r="C1144" s="13" t="s">
        <v>358</v>
      </c>
      <c r="D1144" s="118">
        <v>38309</v>
      </c>
      <c r="E1144" s="13" t="s">
        <v>359</v>
      </c>
      <c r="F1144" s="40">
        <v>-8</v>
      </c>
      <c r="G1144" s="124">
        <v>-21.981669305596434</v>
      </c>
    </row>
    <row r="1145" spans="2:7" ht="14.4" x14ac:dyDescent="0.3">
      <c r="B1145" s="12">
        <v>1142</v>
      </c>
      <c r="C1145" s="13" t="s">
        <v>354</v>
      </c>
      <c r="D1145" s="118">
        <v>38529</v>
      </c>
      <c r="E1145" s="13" t="s">
        <v>350</v>
      </c>
      <c r="F1145" s="40">
        <v>95</v>
      </c>
      <c r="G1145" s="124">
        <v>286.66171116702549</v>
      </c>
    </row>
    <row r="1146" spans="2:7" ht="14.4" x14ac:dyDescent="0.3">
      <c r="B1146" s="12">
        <v>1143</v>
      </c>
      <c r="C1146" s="13" t="s">
        <v>353</v>
      </c>
      <c r="D1146" s="118">
        <v>38749</v>
      </c>
      <c r="E1146" s="13" t="s">
        <v>350</v>
      </c>
      <c r="F1146" s="40">
        <v>66</v>
      </c>
      <c r="G1146" s="124">
        <v>199.59386136754239</v>
      </c>
    </row>
    <row r="1147" spans="2:7" ht="14.4" x14ac:dyDescent="0.3">
      <c r="B1147" s="12">
        <v>1144</v>
      </c>
      <c r="C1147" s="13" t="s">
        <v>353</v>
      </c>
      <c r="D1147" s="118">
        <v>38342</v>
      </c>
      <c r="E1147" s="13" t="s">
        <v>347</v>
      </c>
      <c r="F1147" s="40">
        <v>77</v>
      </c>
      <c r="G1147" s="124">
        <v>232.62615004199816</v>
      </c>
    </row>
    <row r="1148" spans="2:7" ht="14.4" x14ac:dyDescent="0.3">
      <c r="B1148" s="12">
        <v>1145</v>
      </c>
      <c r="C1148" s="13" t="s">
        <v>349</v>
      </c>
      <c r="D1148" s="118">
        <v>38331</v>
      </c>
      <c r="E1148" s="13" t="s">
        <v>355</v>
      </c>
      <c r="F1148" s="40">
        <v>65</v>
      </c>
      <c r="G1148" s="124">
        <v>197.3309600781289</v>
      </c>
    </row>
    <row r="1149" spans="2:7" ht="14.4" x14ac:dyDescent="0.3">
      <c r="B1149" s="12">
        <v>1146</v>
      </c>
      <c r="C1149" s="13" t="s">
        <v>349</v>
      </c>
      <c r="D1149" s="118">
        <v>38463</v>
      </c>
      <c r="E1149" s="13" t="s">
        <v>359</v>
      </c>
      <c r="F1149" s="40">
        <v>29</v>
      </c>
      <c r="G1149" s="124">
        <v>89.184247826635968</v>
      </c>
    </row>
    <row r="1150" spans="2:7" ht="14.4" x14ac:dyDescent="0.3">
      <c r="B1150" s="12">
        <v>1147</v>
      </c>
      <c r="C1150" s="13" t="s">
        <v>353</v>
      </c>
      <c r="D1150" s="118">
        <v>38177</v>
      </c>
      <c r="E1150" s="13" t="s">
        <v>352</v>
      </c>
      <c r="F1150" s="40">
        <v>8</v>
      </c>
      <c r="G1150" s="124">
        <v>26.088167418036129</v>
      </c>
    </row>
    <row r="1151" spans="2:7" ht="14.4" x14ac:dyDescent="0.3">
      <c r="B1151" s="12">
        <v>1148</v>
      </c>
      <c r="C1151" s="13" t="s">
        <v>351</v>
      </c>
      <c r="D1151" s="118">
        <v>38727</v>
      </c>
      <c r="E1151" s="13" t="s">
        <v>352</v>
      </c>
      <c r="F1151" s="40">
        <v>42</v>
      </c>
      <c r="G1151" s="124">
        <v>127.86858054734927</v>
      </c>
    </row>
    <row r="1152" spans="2:7" ht="14.4" x14ac:dyDescent="0.3">
      <c r="B1152" s="12">
        <v>1149</v>
      </c>
      <c r="C1152" s="13" t="s">
        <v>346</v>
      </c>
      <c r="D1152" s="118">
        <v>38045</v>
      </c>
      <c r="E1152" s="13" t="s">
        <v>350</v>
      </c>
      <c r="F1152" s="40">
        <v>93</v>
      </c>
      <c r="G1152" s="124">
        <v>280.72118754503384</v>
      </c>
    </row>
    <row r="1153" spans="2:7" ht="14.4" x14ac:dyDescent="0.3">
      <c r="B1153" s="12">
        <v>1150</v>
      </c>
      <c r="C1153" s="13" t="s">
        <v>353</v>
      </c>
      <c r="D1153" s="118">
        <v>38144</v>
      </c>
      <c r="E1153" s="13" t="s">
        <v>350</v>
      </c>
      <c r="F1153" s="40">
        <v>69</v>
      </c>
      <c r="G1153" s="124">
        <v>209.153628171767</v>
      </c>
    </row>
    <row r="1154" spans="2:7" ht="14.4" x14ac:dyDescent="0.3">
      <c r="B1154" s="12">
        <v>1151</v>
      </c>
      <c r="C1154" s="13" t="s">
        <v>354</v>
      </c>
      <c r="D1154" s="118">
        <v>38903</v>
      </c>
      <c r="E1154" s="13" t="s">
        <v>359</v>
      </c>
      <c r="F1154" s="40">
        <v>91</v>
      </c>
      <c r="G1154" s="124">
        <v>274.80447122686729</v>
      </c>
    </row>
    <row r="1155" spans="2:7" ht="14.4" x14ac:dyDescent="0.3">
      <c r="B1155" s="12">
        <v>1152</v>
      </c>
      <c r="C1155" s="13" t="s">
        <v>349</v>
      </c>
      <c r="D1155" s="118">
        <v>38386</v>
      </c>
      <c r="E1155" s="13" t="s">
        <v>355</v>
      </c>
      <c r="F1155" s="40">
        <v>11</v>
      </c>
      <c r="G1155" s="124">
        <v>34.520998663564384</v>
      </c>
    </row>
    <row r="1156" spans="2:7" ht="14.4" x14ac:dyDescent="0.3">
      <c r="B1156" s="12">
        <v>1153</v>
      </c>
      <c r="C1156" s="13" t="s">
        <v>349</v>
      </c>
      <c r="D1156" s="118">
        <v>38353</v>
      </c>
      <c r="E1156" s="13" t="s">
        <v>347</v>
      </c>
      <c r="F1156" s="40">
        <v>-1</v>
      </c>
      <c r="G1156" s="124">
        <v>-1.5629041843202898</v>
      </c>
    </row>
    <row r="1157" spans="2:7" ht="14.4" x14ac:dyDescent="0.3">
      <c r="B1157" s="12">
        <v>1154</v>
      </c>
      <c r="C1157" s="13" t="s">
        <v>357</v>
      </c>
      <c r="D1157" s="118">
        <v>38342</v>
      </c>
      <c r="E1157" s="13" t="s">
        <v>359</v>
      </c>
      <c r="F1157" s="40">
        <v>52</v>
      </c>
      <c r="G1157" s="124">
        <v>158.21071487768182</v>
      </c>
    </row>
    <row r="1158" spans="2:7" ht="14.4" x14ac:dyDescent="0.3">
      <c r="B1158" s="12">
        <v>1155</v>
      </c>
      <c r="C1158" s="13" t="s">
        <v>346</v>
      </c>
      <c r="D1158" s="118">
        <v>38782</v>
      </c>
      <c r="E1158" s="13" t="s">
        <v>352</v>
      </c>
      <c r="F1158" s="40">
        <v>-10</v>
      </c>
      <c r="G1158" s="124">
        <v>-28.635014383965792</v>
      </c>
    </row>
    <row r="1159" spans="2:7" ht="14.4" x14ac:dyDescent="0.3">
      <c r="B1159" s="12">
        <v>1156</v>
      </c>
      <c r="C1159" s="13" t="s">
        <v>353</v>
      </c>
      <c r="D1159" s="118">
        <v>39046</v>
      </c>
      <c r="E1159" s="13" t="s">
        <v>359</v>
      </c>
      <c r="F1159" s="40">
        <v>33</v>
      </c>
      <c r="G1159" s="124">
        <v>100.50696775814504</v>
      </c>
    </row>
    <row r="1160" spans="2:7" ht="14.4" x14ac:dyDescent="0.3">
      <c r="B1160" s="12">
        <v>1157</v>
      </c>
      <c r="C1160" s="13" t="s">
        <v>346</v>
      </c>
      <c r="D1160" s="118">
        <v>38265</v>
      </c>
      <c r="E1160" s="13" t="s">
        <v>352</v>
      </c>
      <c r="F1160" s="40">
        <v>-1</v>
      </c>
      <c r="G1160" s="124">
        <v>-1.1155837084126869</v>
      </c>
    </row>
    <row r="1161" spans="2:7" ht="14.4" x14ac:dyDescent="0.3">
      <c r="B1161" s="12">
        <v>1158</v>
      </c>
      <c r="C1161" s="13" t="s">
        <v>354</v>
      </c>
      <c r="D1161" s="118">
        <v>38958</v>
      </c>
      <c r="E1161" s="13" t="s">
        <v>359</v>
      </c>
      <c r="F1161" s="40">
        <v>24</v>
      </c>
      <c r="G1161" s="124">
        <v>73.541516730294589</v>
      </c>
    </row>
    <row r="1162" spans="2:7" ht="14.4" x14ac:dyDescent="0.3">
      <c r="B1162" s="12">
        <v>1159</v>
      </c>
      <c r="C1162" s="13" t="s">
        <v>357</v>
      </c>
      <c r="D1162" s="118">
        <v>38122</v>
      </c>
      <c r="E1162" s="13" t="s">
        <v>350</v>
      </c>
      <c r="F1162" s="40">
        <v>71</v>
      </c>
      <c r="G1162" s="124">
        <v>214.70316225183416</v>
      </c>
    </row>
    <row r="1163" spans="2:7" ht="14.4" x14ac:dyDescent="0.3">
      <c r="B1163" s="12">
        <v>1160</v>
      </c>
      <c r="C1163" s="13" t="s">
        <v>349</v>
      </c>
      <c r="D1163" s="118">
        <v>38309</v>
      </c>
      <c r="E1163" s="13" t="s">
        <v>347</v>
      </c>
      <c r="F1163" s="40">
        <v>88</v>
      </c>
      <c r="G1163" s="124">
        <v>265.86483001134803</v>
      </c>
    </row>
    <row r="1164" spans="2:7" ht="14.4" x14ac:dyDescent="0.3">
      <c r="B1164" s="12">
        <v>1161</v>
      </c>
      <c r="C1164" s="13" t="s">
        <v>346</v>
      </c>
      <c r="D1164" s="118">
        <v>38562</v>
      </c>
      <c r="E1164" s="13" t="s">
        <v>347</v>
      </c>
      <c r="F1164" s="40">
        <v>16</v>
      </c>
      <c r="G1164" s="124">
        <v>49.990501805612737</v>
      </c>
    </row>
    <row r="1165" spans="2:7" ht="14.4" x14ac:dyDescent="0.3">
      <c r="B1165" s="12">
        <v>1162</v>
      </c>
      <c r="C1165" s="13" t="s">
        <v>358</v>
      </c>
      <c r="D1165" s="118">
        <v>38518</v>
      </c>
      <c r="E1165" s="13" t="s">
        <v>350</v>
      </c>
      <c r="F1165" s="40">
        <v>7</v>
      </c>
      <c r="G1165" s="124">
        <v>23.192150694784473</v>
      </c>
    </row>
    <row r="1166" spans="2:7" ht="14.4" x14ac:dyDescent="0.3">
      <c r="B1166" s="12">
        <v>1163</v>
      </c>
      <c r="C1166" s="13" t="s">
        <v>348</v>
      </c>
      <c r="D1166" s="118">
        <v>38254</v>
      </c>
      <c r="E1166" s="13" t="s">
        <v>359</v>
      </c>
      <c r="F1166" s="40">
        <v>46</v>
      </c>
      <c r="G1166" s="124">
        <v>140.4791075192903</v>
      </c>
    </row>
    <row r="1167" spans="2:7" ht="14.4" x14ac:dyDescent="0.3">
      <c r="B1167" s="12">
        <v>1164</v>
      </c>
      <c r="C1167" s="13" t="s">
        <v>351</v>
      </c>
      <c r="D1167" s="118">
        <v>38320</v>
      </c>
      <c r="E1167" s="13" t="s">
        <v>350</v>
      </c>
      <c r="F1167" s="40">
        <v>-10</v>
      </c>
      <c r="G1167" s="124">
        <v>-27.584277375696701</v>
      </c>
    </row>
    <row r="1168" spans="2:7" ht="14.4" x14ac:dyDescent="0.3">
      <c r="B1168" s="12">
        <v>1165</v>
      </c>
      <c r="C1168" s="13" t="s">
        <v>349</v>
      </c>
      <c r="D1168" s="118">
        <v>38892</v>
      </c>
      <c r="E1168" s="13" t="s">
        <v>347</v>
      </c>
      <c r="F1168" s="40">
        <v>83</v>
      </c>
      <c r="G1168" s="124">
        <v>251.13323611062162</v>
      </c>
    </row>
    <row r="1169" spans="2:7" ht="14.4" x14ac:dyDescent="0.3">
      <c r="B1169" s="12">
        <v>1166</v>
      </c>
      <c r="C1169" s="13" t="s">
        <v>357</v>
      </c>
      <c r="D1169" s="118">
        <v>38793</v>
      </c>
      <c r="E1169" s="13" t="s">
        <v>347</v>
      </c>
      <c r="F1169" s="40">
        <v>85</v>
      </c>
      <c r="G1169" s="124">
        <v>256.22552874700915</v>
      </c>
    </row>
    <row r="1170" spans="2:7" ht="14.4" x14ac:dyDescent="0.3">
      <c r="B1170" s="12">
        <v>1167</v>
      </c>
      <c r="C1170" s="13" t="s">
        <v>353</v>
      </c>
      <c r="D1170" s="118">
        <v>38606</v>
      </c>
      <c r="E1170" s="13" t="s">
        <v>355</v>
      </c>
      <c r="F1170" s="40">
        <v>18</v>
      </c>
      <c r="G1170" s="124">
        <v>56.221796879126835</v>
      </c>
    </row>
    <row r="1171" spans="2:7" ht="14.4" x14ac:dyDescent="0.3">
      <c r="B1171" s="12">
        <v>1168</v>
      </c>
      <c r="C1171" s="13" t="s">
        <v>356</v>
      </c>
      <c r="D1171" s="118">
        <v>38254</v>
      </c>
      <c r="E1171" s="13" t="s">
        <v>352</v>
      </c>
      <c r="F1171" s="40">
        <v>83</v>
      </c>
      <c r="G1171" s="124">
        <v>251.40375169999851</v>
      </c>
    </row>
    <row r="1172" spans="2:7" ht="14.4" x14ac:dyDescent="0.3">
      <c r="B1172" s="12">
        <v>1169</v>
      </c>
      <c r="C1172" s="13" t="s">
        <v>358</v>
      </c>
      <c r="D1172" s="118">
        <v>39046</v>
      </c>
      <c r="E1172" s="13" t="s">
        <v>347</v>
      </c>
      <c r="F1172" s="40">
        <v>71</v>
      </c>
      <c r="G1172" s="124">
        <v>214.72037779298833</v>
      </c>
    </row>
    <row r="1173" spans="2:7" ht="14.4" x14ac:dyDescent="0.3">
      <c r="B1173" s="12">
        <v>1170</v>
      </c>
      <c r="C1173" s="13" t="s">
        <v>348</v>
      </c>
      <c r="D1173" s="118">
        <v>38232</v>
      </c>
      <c r="E1173" s="13" t="s">
        <v>355</v>
      </c>
      <c r="F1173" s="40">
        <v>2</v>
      </c>
      <c r="G1173" s="124">
        <v>7.9324854406454115</v>
      </c>
    </row>
    <row r="1174" spans="2:7" ht="14.4" x14ac:dyDescent="0.3">
      <c r="B1174" s="12">
        <v>1171</v>
      </c>
      <c r="C1174" s="13" t="s">
        <v>346</v>
      </c>
      <c r="D1174" s="118">
        <v>39035</v>
      </c>
      <c r="E1174" s="13" t="s">
        <v>350</v>
      </c>
      <c r="F1174" s="40">
        <v>71</v>
      </c>
      <c r="G1174" s="124">
        <v>215.03086098171244</v>
      </c>
    </row>
    <row r="1175" spans="2:7" ht="14.4" x14ac:dyDescent="0.3">
      <c r="B1175" s="12">
        <v>1172</v>
      </c>
      <c r="C1175" s="13" t="s">
        <v>353</v>
      </c>
      <c r="D1175" s="118">
        <v>38617</v>
      </c>
      <c r="E1175" s="13" t="s">
        <v>352</v>
      </c>
      <c r="F1175" s="40">
        <v>68</v>
      </c>
      <c r="G1175" s="124">
        <v>206.20589088795145</v>
      </c>
    </row>
    <row r="1176" spans="2:7" ht="14.4" x14ac:dyDescent="0.3">
      <c r="B1176" s="12">
        <v>1173</v>
      </c>
      <c r="C1176" s="13" t="s">
        <v>348</v>
      </c>
      <c r="D1176" s="118">
        <v>38298</v>
      </c>
      <c r="E1176" s="13" t="s">
        <v>355</v>
      </c>
      <c r="F1176" s="40">
        <v>30</v>
      </c>
      <c r="G1176" s="124">
        <v>92.33205932019861</v>
      </c>
    </row>
    <row r="1177" spans="2:7" ht="14.4" x14ac:dyDescent="0.3">
      <c r="B1177" s="12">
        <v>1174</v>
      </c>
      <c r="C1177" s="13" t="s">
        <v>349</v>
      </c>
      <c r="D1177" s="118">
        <v>38749</v>
      </c>
      <c r="E1177" s="13" t="s">
        <v>352</v>
      </c>
      <c r="F1177" s="40">
        <v>72</v>
      </c>
      <c r="G1177" s="124">
        <v>217.8071938981364</v>
      </c>
    </row>
    <row r="1178" spans="2:7" ht="14.4" x14ac:dyDescent="0.3">
      <c r="B1178" s="12">
        <v>1175</v>
      </c>
      <c r="C1178" s="13" t="s">
        <v>357</v>
      </c>
      <c r="D1178" s="118">
        <v>38221</v>
      </c>
      <c r="E1178" s="13" t="s">
        <v>355</v>
      </c>
      <c r="F1178" s="40">
        <v>73</v>
      </c>
      <c r="G1178" s="124">
        <v>221.36652611293488</v>
      </c>
    </row>
    <row r="1179" spans="2:7" ht="14.4" x14ac:dyDescent="0.3">
      <c r="B1179" s="12">
        <v>1176</v>
      </c>
      <c r="C1179" s="13" t="s">
        <v>346</v>
      </c>
      <c r="D1179" s="118">
        <v>38738</v>
      </c>
      <c r="E1179" s="13" t="s">
        <v>347</v>
      </c>
      <c r="F1179" s="40">
        <v>28</v>
      </c>
      <c r="G1179" s="124">
        <v>86.468421123864729</v>
      </c>
    </row>
    <row r="1180" spans="2:7" ht="14.4" x14ac:dyDescent="0.3">
      <c r="B1180" s="12">
        <v>1177</v>
      </c>
      <c r="C1180" s="13" t="s">
        <v>358</v>
      </c>
      <c r="D1180" s="118">
        <v>38793</v>
      </c>
      <c r="E1180" s="13" t="s">
        <v>359</v>
      </c>
      <c r="F1180" s="40">
        <v>40</v>
      </c>
      <c r="G1180" s="124">
        <v>122.63642805944112</v>
      </c>
    </row>
    <row r="1181" spans="2:7" ht="14.4" x14ac:dyDescent="0.3">
      <c r="B1181" s="12">
        <v>1178</v>
      </c>
      <c r="C1181" s="13" t="s">
        <v>348</v>
      </c>
      <c r="D1181" s="118">
        <v>39057</v>
      </c>
      <c r="E1181" s="13" t="s">
        <v>350</v>
      </c>
      <c r="F1181" s="40">
        <v>-8</v>
      </c>
      <c r="G1181" s="124">
        <v>-22.295514644563095</v>
      </c>
    </row>
    <row r="1182" spans="2:7" ht="14.4" x14ac:dyDescent="0.3">
      <c r="B1182" s="12">
        <v>1179</v>
      </c>
      <c r="C1182" s="13" t="s">
        <v>351</v>
      </c>
      <c r="D1182" s="118">
        <v>38452</v>
      </c>
      <c r="E1182" s="13" t="s">
        <v>352</v>
      </c>
      <c r="F1182" s="40">
        <v>70</v>
      </c>
      <c r="G1182" s="124">
        <v>211.69145448851842</v>
      </c>
    </row>
    <row r="1183" spans="2:7" ht="14.4" x14ac:dyDescent="0.3">
      <c r="B1183" s="12">
        <v>1180</v>
      </c>
      <c r="C1183" s="13" t="s">
        <v>346</v>
      </c>
      <c r="D1183" s="118">
        <v>38705</v>
      </c>
      <c r="E1183" s="13" t="s">
        <v>355</v>
      </c>
      <c r="F1183" s="40">
        <v>3</v>
      </c>
      <c r="G1183" s="124">
        <v>10.721781338210716</v>
      </c>
    </row>
    <row r="1184" spans="2:7" ht="14.4" x14ac:dyDescent="0.3">
      <c r="B1184" s="12">
        <v>1181</v>
      </c>
      <c r="C1184" s="13" t="s">
        <v>346</v>
      </c>
      <c r="D1184" s="118">
        <v>38331</v>
      </c>
      <c r="E1184" s="13" t="s">
        <v>355</v>
      </c>
      <c r="F1184" s="40">
        <v>33</v>
      </c>
      <c r="G1184" s="124">
        <v>100.68258329871269</v>
      </c>
    </row>
    <row r="1185" spans="2:7" ht="14.4" x14ac:dyDescent="0.3">
      <c r="B1185" s="12">
        <v>1182</v>
      </c>
      <c r="C1185" s="13" t="s">
        <v>354</v>
      </c>
      <c r="D1185" s="118">
        <v>38221</v>
      </c>
      <c r="E1185" s="13" t="s">
        <v>347</v>
      </c>
      <c r="F1185" s="40">
        <v>88</v>
      </c>
      <c r="G1185" s="124">
        <v>265.74766319973446</v>
      </c>
    </row>
    <row r="1186" spans="2:7" ht="14.4" x14ac:dyDescent="0.3">
      <c r="B1186" s="12">
        <v>1183</v>
      </c>
      <c r="C1186" s="13" t="s">
        <v>348</v>
      </c>
      <c r="D1186" s="118">
        <v>38353</v>
      </c>
      <c r="E1186" s="13" t="s">
        <v>359</v>
      </c>
      <c r="F1186" s="40">
        <v>39</v>
      </c>
      <c r="G1186" s="124">
        <v>119.1661098521913</v>
      </c>
    </row>
    <row r="1187" spans="2:7" ht="14.4" x14ac:dyDescent="0.3">
      <c r="B1187" s="12">
        <v>1184</v>
      </c>
      <c r="C1187" s="13" t="s">
        <v>358</v>
      </c>
      <c r="D1187" s="118">
        <v>38529</v>
      </c>
      <c r="E1187" s="13" t="s">
        <v>352</v>
      </c>
      <c r="F1187" s="40">
        <v>64</v>
      </c>
      <c r="G1187" s="124">
        <v>193.63735378454803</v>
      </c>
    </row>
    <row r="1188" spans="2:7" ht="14.4" x14ac:dyDescent="0.3">
      <c r="B1188" s="12">
        <v>1185</v>
      </c>
      <c r="C1188" s="13" t="s">
        <v>357</v>
      </c>
      <c r="D1188" s="118">
        <v>38892</v>
      </c>
      <c r="E1188" s="13" t="s">
        <v>347</v>
      </c>
      <c r="F1188" s="40">
        <v>0</v>
      </c>
      <c r="G1188" s="124">
        <v>2.1318123006760317</v>
      </c>
    </row>
    <row r="1189" spans="2:7" ht="14.4" x14ac:dyDescent="0.3">
      <c r="B1189" s="12">
        <v>1186</v>
      </c>
      <c r="C1189" s="13" t="s">
        <v>356</v>
      </c>
      <c r="D1189" s="118">
        <v>38067</v>
      </c>
      <c r="E1189" s="13" t="s">
        <v>352</v>
      </c>
      <c r="F1189" s="40">
        <v>26</v>
      </c>
      <c r="G1189" s="124">
        <v>80.373766797749937</v>
      </c>
    </row>
    <row r="1190" spans="2:7" ht="14.4" x14ac:dyDescent="0.3">
      <c r="B1190" s="12">
        <v>1187</v>
      </c>
      <c r="C1190" s="13" t="s">
        <v>351</v>
      </c>
      <c r="D1190" s="118">
        <v>38056</v>
      </c>
      <c r="E1190" s="13" t="s">
        <v>347</v>
      </c>
      <c r="F1190" s="40">
        <v>0</v>
      </c>
      <c r="G1190" s="124">
        <v>1.4880685060494558</v>
      </c>
    </row>
    <row r="1191" spans="2:7" ht="14.4" x14ac:dyDescent="0.3">
      <c r="B1191" s="12">
        <v>1188</v>
      </c>
      <c r="C1191" s="13" t="s">
        <v>346</v>
      </c>
      <c r="D1191" s="118">
        <v>38881</v>
      </c>
      <c r="E1191" s="13" t="s">
        <v>350</v>
      </c>
      <c r="F1191" s="40">
        <v>76</v>
      </c>
      <c r="G1191" s="124">
        <v>229.77238860248113</v>
      </c>
    </row>
    <row r="1192" spans="2:7" ht="14.4" x14ac:dyDescent="0.3">
      <c r="B1192" s="12">
        <v>1189</v>
      </c>
      <c r="C1192" s="13" t="s">
        <v>348</v>
      </c>
      <c r="D1192" s="118">
        <v>38287</v>
      </c>
      <c r="E1192" s="13" t="s">
        <v>355</v>
      </c>
      <c r="F1192" s="40">
        <v>75</v>
      </c>
      <c r="G1192" s="124">
        <v>227.61957571703351</v>
      </c>
    </row>
    <row r="1193" spans="2:7" ht="14.4" x14ac:dyDescent="0.3">
      <c r="B1193" s="12">
        <v>1190</v>
      </c>
      <c r="C1193" s="13" t="s">
        <v>348</v>
      </c>
      <c r="D1193" s="118">
        <v>38155</v>
      </c>
      <c r="E1193" s="13" t="s">
        <v>347</v>
      </c>
      <c r="F1193" s="40">
        <v>61</v>
      </c>
      <c r="G1193" s="124">
        <v>184.47481128177199</v>
      </c>
    </row>
    <row r="1194" spans="2:7" ht="14.4" x14ac:dyDescent="0.3">
      <c r="B1194" s="12">
        <v>1191</v>
      </c>
      <c r="C1194" s="13" t="s">
        <v>358</v>
      </c>
      <c r="D1194" s="118">
        <v>38551</v>
      </c>
      <c r="E1194" s="13" t="s">
        <v>355</v>
      </c>
      <c r="F1194" s="40">
        <v>-2</v>
      </c>
      <c r="G1194" s="124">
        <v>-4.2806028749734537</v>
      </c>
    </row>
    <row r="1195" spans="2:7" ht="14.4" x14ac:dyDescent="0.3">
      <c r="B1195" s="12">
        <v>1192</v>
      </c>
      <c r="C1195" s="13" t="s">
        <v>349</v>
      </c>
      <c r="D1195" s="118">
        <v>38023</v>
      </c>
      <c r="E1195" s="13" t="s">
        <v>352</v>
      </c>
      <c r="F1195" s="40">
        <v>40</v>
      </c>
      <c r="G1195" s="124">
        <v>122.55161793559111</v>
      </c>
    </row>
    <row r="1196" spans="2:7" ht="14.4" x14ac:dyDescent="0.3">
      <c r="B1196" s="12">
        <v>1193</v>
      </c>
      <c r="C1196" s="13" t="s">
        <v>354</v>
      </c>
      <c r="D1196" s="118">
        <v>38397</v>
      </c>
      <c r="E1196" s="13" t="s">
        <v>355</v>
      </c>
      <c r="F1196" s="40">
        <v>5</v>
      </c>
      <c r="G1196" s="124">
        <v>17.384002396298932</v>
      </c>
    </row>
    <row r="1197" spans="2:7" ht="14.4" x14ac:dyDescent="0.3">
      <c r="B1197" s="12">
        <v>1194</v>
      </c>
      <c r="C1197" s="13" t="s">
        <v>354</v>
      </c>
      <c r="D1197" s="118">
        <v>38980</v>
      </c>
      <c r="E1197" s="13" t="s">
        <v>355</v>
      </c>
      <c r="F1197" s="40">
        <v>57</v>
      </c>
      <c r="G1197" s="124">
        <v>172.52313391180516</v>
      </c>
    </row>
    <row r="1198" spans="2:7" ht="14.4" x14ac:dyDescent="0.3">
      <c r="B1198" s="12">
        <v>1195</v>
      </c>
      <c r="C1198" s="13" t="s">
        <v>357</v>
      </c>
      <c r="D1198" s="118">
        <v>38804</v>
      </c>
      <c r="E1198" s="13" t="s">
        <v>355</v>
      </c>
      <c r="F1198" s="40">
        <v>86</v>
      </c>
      <c r="G1198" s="124">
        <v>259.81646524411644</v>
      </c>
    </row>
    <row r="1199" spans="2:7" ht="14.4" x14ac:dyDescent="0.3">
      <c r="B1199" s="12">
        <v>1196</v>
      </c>
      <c r="C1199" s="13" t="s">
        <v>346</v>
      </c>
      <c r="D1199" s="118">
        <v>38155</v>
      </c>
      <c r="E1199" s="13" t="s">
        <v>352</v>
      </c>
      <c r="F1199" s="40">
        <v>15</v>
      </c>
      <c r="G1199" s="124">
        <v>46.529110883082438</v>
      </c>
    </row>
    <row r="1200" spans="2:7" ht="14.4" x14ac:dyDescent="0.3">
      <c r="B1200" s="12">
        <v>1197</v>
      </c>
      <c r="C1200" s="13" t="s">
        <v>358</v>
      </c>
      <c r="D1200" s="118">
        <v>38969</v>
      </c>
      <c r="E1200" s="13" t="s">
        <v>355</v>
      </c>
      <c r="F1200" s="40">
        <v>39</v>
      </c>
      <c r="G1200" s="124">
        <v>118.84027043467471</v>
      </c>
    </row>
    <row r="1201" spans="2:7" ht="14.4" x14ac:dyDescent="0.3">
      <c r="B1201" s="12">
        <v>1198</v>
      </c>
      <c r="C1201" s="13" t="s">
        <v>346</v>
      </c>
      <c r="D1201" s="118">
        <v>38111</v>
      </c>
      <c r="E1201" s="13" t="s">
        <v>350</v>
      </c>
      <c r="F1201" s="40">
        <v>94</v>
      </c>
      <c r="G1201" s="124">
        <v>284.28308169489765</v>
      </c>
    </row>
    <row r="1202" spans="2:7" ht="14.4" x14ac:dyDescent="0.3">
      <c r="B1202" s="12">
        <v>1199</v>
      </c>
      <c r="C1202" s="13" t="s">
        <v>346</v>
      </c>
      <c r="D1202" s="118">
        <v>38804</v>
      </c>
      <c r="E1202" s="13" t="s">
        <v>347</v>
      </c>
      <c r="F1202" s="40">
        <v>78</v>
      </c>
      <c r="G1202" s="124">
        <v>235.94909602444432</v>
      </c>
    </row>
    <row r="1203" spans="2:7" ht="14.4" x14ac:dyDescent="0.3">
      <c r="B1203" s="12">
        <v>1200</v>
      </c>
      <c r="C1203" s="13" t="s">
        <v>358</v>
      </c>
      <c r="D1203" s="118">
        <v>38738</v>
      </c>
      <c r="E1203" s="13" t="s">
        <v>355</v>
      </c>
      <c r="F1203" s="40">
        <v>65</v>
      </c>
      <c r="G1203" s="124">
        <v>196.94723752480948</v>
      </c>
    </row>
    <row r="1204" spans="2:7" ht="14.4" x14ac:dyDescent="0.3">
      <c r="B1204" s="12">
        <v>1201</v>
      </c>
      <c r="C1204" s="13" t="s">
        <v>351</v>
      </c>
      <c r="D1204" s="118">
        <v>39068</v>
      </c>
      <c r="E1204" s="13" t="s">
        <v>355</v>
      </c>
      <c r="F1204" s="40">
        <v>66</v>
      </c>
      <c r="G1204" s="124">
        <v>199.89422548511391</v>
      </c>
    </row>
    <row r="1205" spans="2:7" ht="14.4" x14ac:dyDescent="0.3">
      <c r="B1205" s="12">
        <v>1202</v>
      </c>
      <c r="C1205" s="13" t="s">
        <v>348</v>
      </c>
      <c r="D1205" s="118">
        <v>38485</v>
      </c>
      <c r="E1205" s="13" t="s">
        <v>359</v>
      </c>
      <c r="F1205" s="40">
        <v>84</v>
      </c>
      <c r="G1205" s="124">
        <v>254.09765790734036</v>
      </c>
    </row>
    <row r="1206" spans="2:7" ht="14.4" x14ac:dyDescent="0.3">
      <c r="B1206" s="12">
        <v>1203</v>
      </c>
      <c r="C1206" s="13" t="s">
        <v>346</v>
      </c>
      <c r="D1206" s="118">
        <v>38793</v>
      </c>
      <c r="E1206" s="13" t="s">
        <v>359</v>
      </c>
      <c r="F1206" s="40">
        <v>35</v>
      </c>
      <c r="G1206" s="124">
        <v>107.42230334811192</v>
      </c>
    </row>
    <row r="1207" spans="2:7" ht="14.4" x14ac:dyDescent="0.3">
      <c r="B1207" s="12">
        <v>1204</v>
      </c>
      <c r="C1207" s="13" t="s">
        <v>356</v>
      </c>
      <c r="D1207" s="118">
        <v>38144</v>
      </c>
      <c r="E1207" s="13" t="s">
        <v>359</v>
      </c>
      <c r="F1207" s="40">
        <v>94</v>
      </c>
      <c r="G1207" s="124">
        <v>284.44960047674812</v>
      </c>
    </row>
    <row r="1208" spans="2:7" ht="14.4" x14ac:dyDescent="0.3">
      <c r="B1208" s="12">
        <v>1205</v>
      </c>
      <c r="C1208" s="13" t="s">
        <v>354</v>
      </c>
      <c r="D1208" s="118">
        <v>38452</v>
      </c>
      <c r="E1208" s="13" t="s">
        <v>347</v>
      </c>
      <c r="F1208" s="40">
        <v>26</v>
      </c>
      <c r="G1208" s="124">
        <v>80.008907895331433</v>
      </c>
    </row>
    <row r="1209" spans="2:7" ht="14.4" x14ac:dyDescent="0.3">
      <c r="B1209" s="12">
        <v>1206</v>
      </c>
      <c r="C1209" s="13" t="s">
        <v>357</v>
      </c>
      <c r="D1209" s="118">
        <v>38925</v>
      </c>
      <c r="E1209" s="13" t="s">
        <v>355</v>
      </c>
      <c r="F1209" s="40">
        <v>80</v>
      </c>
      <c r="G1209" s="124">
        <v>242.68960514739433</v>
      </c>
    </row>
    <row r="1210" spans="2:7" ht="14.4" x14ac:dyDescent="0.3">
      <c r="B1210" s="12">
        <v>1207</v>
      </c>
      <c r="C1210" s="13" t="s">
        <v>356</v>
      </c>
      <c r="D1210" s="118">
        <v>38133</v>
      </c>
      <c r="E1210" s="13" t="s">
        <v>347</v>
      </c>
      <c r="F1210" s="40">
        <v>7</v>
      </c>
      <c r="G1210" s="124">
        <v>22.749084769262449</v>
      </c>
    </row>
    <row r="1211" spans="2:7" ht="14.4" x14ac:dyDescent="0.3">
      <c r="B1211" s="12">
        <v>1208</v>
      </c>
      <c r="C1211" s="13" t="s">
        <v>349</v>
      </c>
      <c r="D1211" s="118">
        <v>38925</v>
      </c>
      <c r="E1211" s="13" t="s">
        <v>359</v>
      </c>
      <c r="F1211" s="40">
        <v>47</v>
      </c>
      <c r="G1211" s="124">
        <v>142.45293344391169</v>
      </c>
    </row>
    <row r="1212" spans="2:7" ht="14.4" x14ac:dyDescent="0.3">
      <c r="B1212" s="12">
        <v>1209</v>
      </c>
      <c r="C1212" s="13" t="s">
        <v>354</v>
      </c>
      <c r="D1212" s="118">
        <v>38243</v>
      </c>
      <c r="E1212" s="13" t="s">
        <v>347</v>
      </c>
      <c r="F1212" s="40">
        <v>32</v>
      </c>
      <c r="G1212" s="124">
        <v>98.66880662051085</v>
      </c>
    </row>
    <row r="1213" spans="2:7" ht="14.4" x14ac:dyDescent="0.3">
      <c r="B1213" s="12">
        <v>1210</v>
      </c>
      <c r="C1213" s="13" t="s">
        <v>349</v>
      </c>
      <c r="D1213" s="118">
        <v>38683</v>
      </c>
      <c r="E1213" s="13" t="s">
        <v>347</v>
      </c>
      <c r="F1213" s="40">
        <v>8</v>
      </c>
      <c r="G1213" s="124">
        <v>25.397181435002494</v>
      </c>
    </row>
    <row r="1214" spans="2:7" ht="14.4" x14ac:dyDescent="0.3">
      <c r="B1214" s="12">
        <v>1211</v>
      </c>
      <c r="C1214" s="13" t="s">
        <v>351</v>
      </c>
      <c r="D1214" s="118">
        <v>38199</v>
      </c>
      <c r="E1214" s="13" t="s">
        <v>359</v>
      </c>
      <c r="F1214" s="40">
        <v>33</v>
      </c>
      <c r="G1214" s="124">
        <v>100.90835792644413</v>
      </c>
    </row>
    <row r="1215" spans="2:7" ht="14.4" x14ac:dyDescent="0.3">
      <c r="B1215" s="12">
        <v>1212</v>
      </c>
      <c r="C1215" s="13" t="s">
        <v>357</v>
      </c>
      <c r="D1215" s="118">
        <v>38232</v>
      </c>
      <c r="E1215" s="13" t="s">
        <v>355</v>
      </c>
      <c r="F1215" s="40">
        <v>22</v>
      </c>
      <c r="G1215" s="124">
        <v>68.443266596535878</v>
      </c>
    </row>
    <row r="1216" spans="2:7" ht="14.4" x14ac:dyDescent="0.3">
      <c r="B1216" s="12">
        <v>1213</v>
      </c>
      <c r="C1216" s="13" t="s">
        <v>358</v>
      </c>
      <c r="D1216" s="118">
        <v>38650</v>
      </c>
      <c r="E1216" s="13" t="s">
        <v>347</v>
      </c>
      <c r="F1216" s="40">
        <v>81</v>
      </c>
      <c r="G1216" s="124">
        <v>244.7024907032648</v>
      </c>
    </row>
    <row r="1217" spans="2:7" ht="14.4" x14ac:dyDescent="0.3">
      <c r="B1217" s="12">
        <v>1214</v>
      </c>
      <c r="C1217" s="13" t="s">
        <v>358</v>
      </c>
      <c r="D1217" s="118">
        <v>38881</v>
      </c>
      <c r="E1217" s="13" t="s">
        <v>352</v>
      </c>
      <c r="F1217" s="40">
        <v>81</v>
      </c>
      <c r="G1217" s="124">
        <v>244.87385074051761</v>
      </c>
    </row>
    <row r="1218" spans="2:7" ht="14.4" x14ac:dyDescent="0.3">
      <c r="B1218" s="12">
        <v>1215</v>
      </c>
      <c r="C1218" s="13" t="s">
        <v>351</v>
      </c>
      <c r="D1218" s="118">
        <v>38199</v>
      </c>
      <c r="E1218" s="13" t="s">
        <v>350</v>
      </c>
      <c r="F1218" s="40">
        <v>30</v>
      </c>
      <c r="G1218" s="124">
        <v>91.738843901415805</v>
      </c>
    </row>
    <row r="1219" spans="2:7" ht="14.4" x14ac:dyDescent="0.3">
      <c r="B1219" s="12">
        <v>1216</v>
      </c>
      <c r="C1219" s="13" t="s">
        <v>353</v>
      </c>
      <c r="D1219" s="118">
        <v>38243</v>
      </c>
      <c r="E1219" s="13" t="s">
        <v>347</v>
      </c>
      <c r="F1219" s="40">
        <v>-1</v>
      </c>
      <c r="G1219" s="124">
        <v>-1.145171893891844</v>
      </c>
    </row>
    <row r="1220" spans="2:7" ht="14.4" x14ac:dyDescent="0.3">
      <c r="B1220" s="12">
        <v>1217</v>
      </c>
      <c r="C1220" s="13" t="s">
        <v>349</v>
      </c>
      <c r="D1220" s="118">
        <v>38859</v>
      </c>
      <c r="E1220" s="13" t="s">
        <v>359</v>
      </c>
      <c r="F1220" s="40">
        <v>35</v>
      </c>
      <c r="G1220" s="124">
        <v>106.85440305953027</v>
      </c>
    </row>
    <row r="1221" spans="2:7" ht="14.4" x14ac:dyDescent="0.3">
      <c r="B1221" s="12">
        <v>1218</v>
      </c>
      <c r="C1221" s="13" t="s">
        <v>358</v>
      </c>
      <c r="D1221" s="118">
        <v>38793</v>
      </c>
      <c r="E1221" s="13" t="s">
        <v>359</v>
      </c>
      <c r="F1221" s="40">
        <v>78</v>
      </c>
      <c r="G1221" s="124">
        <v>235.96052865922752</v>
      </c>
    </row>
    <row r="1222" spans="2:7" ht="14.4" x14ac:dyDescent="0.3">
      <c r="B1222" s="12">
        <v>1219</v>
      </c>
      <c r="C1222" s="13" t="s">
        <v>346</v>
      </c>
      <c r="D1222" s="118">
        <v>38936</v>
      </c>
      <c r="E1222" s="13" t="s">
        <v>347</v>
      </c>
      <c r="F1222" s="40">
        <v>15</v>
      </c>
      <c r="G1222" s="124">
        <v>47.22639965086119</v>
      </c>
    </row>
    <row r="1223" spans="2:7" ht="14.4" x14ac:dyDescent="0.3">
      <c r="B1223" s="12">
        <v>1220</v>
      </c>
      <c r="C1223" s="13" t="s">
        <v>357</v>
      </c>
      <c r="D1223" s="118">
        <v>38375</v>
      </c>
      <c r="E1223" s="13" t="s">
        <v>359</v>
      </c>
      <c r="F1223" s="40">
        <v>75</v>
      </c>
      <c r="G1223" s="124">
        <v>226.87742764461669</v>
      </c>
    </row>
    <row r="1224" spans="2:7" ht="14.4" x14ac:dyDescent="0.3">
      <c r="B1224" s="12">
        <v>1221</v>
      </c>
      <c r="C1224" s="13" t="s">
        <v>348</v>
      </c>
      <c r="D1224" s="118">
        <v>39002</v>
      </c>
      <c r="E1224" s="13" t="s">
        <v>355</v>
      </c>
      <c r="F1224" s="40">
        <v>12</v>
      </c>
      <c r="G1224" s="124">
        <v>38.143038750044731</v>
      </c>
    </row>
    <row r="1225" spans="2:7" ht="14.4" x14ac:dyDescent="0.3">
      <c r="B1225" s="12">
        <v>1222</v>
      </c>
      <c r="C1225" s="13" t="s">
        <v>356</v>
      </c>
      <c r="D1225" s="118">
        <v>38672</v>
      </c>
      <c r="E1225" s="13" t="s">
        <v>359</v>
      </c>
      <c r="F1225" s="40">
        <v>30</v>
      </c>
      <c r="G1225" s="124">
        <v>91.983337200833716</v>
      </c>
    </row>
    <row r="1226" spans="2:7" ht="14.4" x14ac:dyDescent="0.3">
      <c r="B1226" s="12">
        <v>1223</v>
      </c>
      <c r="C1226" s="13" t="s">
        <v>356</v>
      </c>
      <c r="D1226" s="118">
        <v>38485</v>
      </c>
      <c r="E1226" s="13" t="s">
        <v>355</v>
      </c>
      <c r="F1226" s="40">
        <v>42</v>
      </c>
      <c r="G1226" s="124">
        <v>128.0454928316145</v>
      </c>
    </row>
    <row r="1227" spans="2:7" ht="14.4" x14ac:dyDescent="0.3">
      <c r="B1227" s="12">
        <v>1224</v>
      </c>
      <c r="C1227" s="13" t="s">
        <v>348</v>
      </c>
      <c r="D1227" s="118">
        <v>37990</v>
      </c>
      <c r="E1227" s="13" t="s">
        <v>355</v>
      </c>
      <c r="F1227" s="40">
        <v>-8</v>
      </c>
      <c r="G1227" s="124">
        <v>-22.146929145267091</v>
      </c>
    </row>
    <row r="1228" spans="2:7" ht="14.4" x14ac:dyDescent="0.3">
      <c r="B1228" s="12">
        <v>1225</v>
      </c>
      <c r="C1228" s="13" t="s">
        <v>357</v>
      </c>
      <c r="D1228" s="118">
        <v>38089</v>
      </c>
      <c r="E1228" s="13" t="s">
        <v>352</v>
      </c>
      <c r="F1228" s="40">
        <v>93</v>
      </c>
      <c r="G1228" s="124">
        <v>280.73714428830147</v>
      </c>
    </row>
    <row r="1229" spans="2:7" ht="14.4" x14ac:dyDescent="0.3">
      <c r="B1229" s="12">
        <v>1226</v>
      </c>
      <c r="C1229" s="13" t="s">
        <v>349</v>
      </c>
      <c r="D1229" s="118">
        <v>38958</v>
      </c>
      <c r="E1229" s="13" t="s">
        <v>355</v>
      </c>
      <c r="F1229" s="40">
        <v>55</v>
      </c>
      <c r="G1229" s="124">
        <v>167.57524533229733</v>
      </c>
    </row>
    <row r="1230" spans="2:7" ht="14.4" x14ac:dyDescent="0.3">
      <c r="B1230" s="12">
        <v>1227</v>
      </c>
      <c r="C1230" s="13" t="s">
        <v>351</v>
      </c>
      <c r="D1230" s="118">
        <v>38408</v>
      </c>
      <c r="E1230" s="13" t="s">
        <v>347</v>
      </c>
      <c r="F1230" s="40">
        <v>53</v>
      </c>
      <c r="G1230" s="124">
        <v>161.16756896250922</v>
      </c>
    </row>
    <row r="1231" spans="2:7" ht="14.4" x14ac:dyDescent="0.3">
      <c r="B1231" s="12">
        <v>1228</v>
      </c>
      <c r="C1231" s="13" t="s">
        <v>348</v>
      </c>
      <c r="D1231" s="118">
        <v>38903</v>
      </c>
      <c r="E1231" s="13" t="s">
        <v>355</v>
      </c>
      <c r="F1231" s="40">
        <v>20</v>
      </c>
      <c r="G1231" s="124">
        <v>61.771223708788817</v>
      </c>
    </row>
    <row r="1232" spans="2:7" ht="14.4" x14ac:dyDescent="0.3">
      <c r="B1232" s="12">
        <v>1229</v>
      </c>
      <c r="C1232" s="13" t="s">
        <v>353</v>
      </c>
      <c r="D1232" s="118">
        <v>38463</v>
      </c>
      <c r="E1232" s="13" t="s">
        <v>352</v>
      </c>
      <c r="F1232" s="40">
        <v>19</v>
      </c>
      <c r="G1232" s="124">
        <v>58.720890783599678</v>
      </c>
    </row>
    <row r="1233" spans="2:7" ht="14.4" x14ac:dyDescent="0.3">
      <c r="B1233" s="12">
        <v>1230</v>
      </c>
      <c r="C1233" s="13" t="s">
        <v>358</v>
      </c>
      <c r="D1233" s="118">
        <v>38375</v>
      </c>
      <c r="E1233" s="13" t="s">
        <v>359</v>
      </c>
      <c r="F1233" s="40">
        <v>23</v>
      </c>
      <c r="G1233" s="124">
        <v>70.867520556192943</v>
      </c>
    </row>
    <row r="1234" spans="2:7" ht="14.4" x14ac:dyDescent="0.3">
      <c r="B1234" s="12">
        <v>1231</v>
      </c>
      <c r="C1234" s="13" t="s">
        <v>346</v>
      </c>
      <c r="D1234" s="118">
        <v>38782</v>
      </c>
      <c r="E1234" s="13" t="s">
        <v>350</v>
      </c>
      <c r="F1234" s="40">
        <v>68</v>
      </c>
      <c r="G1234" s="124">
        <v>205.90903893366013</v>
      </c>
    </row>
    <row r="1235" spans="2:7" ht="14.4" x14ac:dyDescent="0.3">
      <c r="B1235" s="12">
        <v>1232</v>
      </c>
      <c r="C1235" s="13" t="s">
        <v>354</v>
      </c>
      <c r="D1235" s="118">
        <v>38738</v>
      </c>
      <c r="E1235" s="13" t="s">
        <v>352</v>
      </c>
      <c r="F1235" s="40">
        <v>52</v>
      </c>
      <c r="G1235" s="124">
        <v>157.86201256059277</v>
      </c>
    </row>
    <row r="1236" spans="2:7" ht="14.4" x14ac:dyDescent="0.3">
      <c r="B1236" s="12">
        <v>1233</v>
      </c>
      <c r="C1236" s="13" t="s">
        <v>351</v>
      </c>
      <c r="D1236" s="118">
        <v>38551</v>
      </c>
      <c r="E1236" s="13" t="s">
        <v>355</v>
      </c>
      <c r="F1236" s="40">
        <v>40</v>
      </c>
      <c r="G1236" s="124">
        <v>121.95606531866419</v>
      </c>
    </row>
    <row r="1237" spans="2:7" ht="14.4" x14ac:dyDescent="0.3">
      <c r="B1237" s="12">
        <v>1234</v>
      </c>
      <c r="C1237" s="13" t="s">
        <v>354</v>
      </c>
      <c r="D1237" s="118">
        <v>38771</v>
      </c>
      <c r="E1237" s="13" t="s">
        <v>359</v>
      </c>
      <c r="F1237" s="40">
        <v>22</v>
      </c>
      <c r="G1237" s="124">
        <v>67.708397118863431</v>
      </c>
    </row>
    <row r="1238" spans="2:7" ht="14.4" x14ac:dyDescent="0.3">
      <c r="B1238" s="12">
        <v>1235</v>
      </c>
      <c r="C1238" s="13" t="s">
        <v>354</v>
      </c>
      <c r="D1238" s="118">
        <v>38452</v>
      </c>
      <c r="E1238" s="13" t="s">
        <v>352</v>
      </c>
      <c r="F1238" s="40">
        <v>5</v>
      </c>
      <c r="G1238" s="124">
        <v>16.990101124103898</v>
      </c>
    </row>
    <row r="1239" spans="2:7" ht="14.4" x14ac:dyDescent="0.3">
      <c r="B1239" s="12">
        <v>1236</v>
      </c>
      <c r="C1239" s="13" t="s">
        <v>354</v>
      </c>
      <c r="D1239" s="118">
        <v>38815</v>
      </c>
      <c r="E1239" s="13" t="s">
        <v>359</v>
      </c>
      <c r="F1239" s="40">
        <v>30</v>
      </c>
      <c r="G1239" s="124">
        <v>92.283774629578076</v>
      </c>
    </row>
    <row r="1240" spans="2:7" ht="14.4" x14ac:dyDescent="0.3">
      <c r="B1240" s="12">
        <v>1237</v>
      </c>
      <c r="C1240" s="13" t="s">
        <v>354</v>
      </c>
      <c r="D1240" s="118">
        <v>38078</v>
      </c>
      <c r="E1240" s="13" t="s">
        <v>355</v>
      </c>
      <c r="F1240" s="40">
        <v>6</v>
      </c>
      <c r="G1240" s="124">
        <v>20.244957158318631</v>
      </c>
    </row>
    <row r="1241" spans="2:7" ht="14.4" x14ac:dyDescent="0.3">
      <c r="B1241" s="12">
        <v>1238</v>
      </c>
      <c r="C1241" s="13" t="s">
        <v>357</v>
      </c>
      <c r="D1241" s="118">
        <v>38254</v>
      </c>
      <c r="E1241" s="13" t="s">
        <v>352</v>
      </c>
      <c r="F1241" s="40">
        <v>92</v>
      </c>
      <c r="G1241" s="124">
        <v>277.63010190908926</v>
      </c>
    </row>
    <row r="1242" spans="2:7" ht="14.4" x14ac:dyDescent="0.3">
      <c r="B1242" s="12">
        <v>1239</v>
      </c>
      <c r="C1242" s="13" t="s">
        <v>353</v>
      </c>
      <c r="D1242" s="118">
        <v>38859</v>
      </c>
      <c r="E1242" s="13" t="s">
        <v>359</v>
      </c>
      <c r="F1242" s="40">
        <v>-5</v>
      </c>
      <c r="G1242" s="124">
        <v>-12.432490366118355</v>
      </c>
    </row>
    <row r="1243" spans="2:7" ht="14.4" x14ac:dyDescent="0.3">
      <c r="B1243" s="12">
        <v>1240</v>
      </c>
      <c r="C1243" s="13" t="s">
        <v>356</v>
      </c>
      <c r="D1243" s="118">
        <v>38848</v>
      </c>
      <c r="E1243" s="13" t="s">
        <v>347</v>
      </c>
      <c r="F1243" s="40">
        <v>20</v>
      </c>
      <c r="G1243" s="124">
        <v>61.840740307042338</v>
      </c>
    </row>
    <row r="1244" spans="2:7" ht="14.4" x14ac:dyDescent="0.3">
      <c r="B1244" s="12">
        <v>1241</v>
      </c>
      <c r="C1244" s="13" t="s">
        <v>348</v>
      </c>
      <c r="D1244" s="118">
        <v>39079</v>
      </c>
      <c r="E1244" s="13" t="s">
        <v>359</v>
      </c>
      <c r="F1244" s="40">
        <v>54</v>
      </c>
      <c r="G1244" s="124">
        <v>163.08588736802977</v>
      </c>
    </row>
    <row r="1245" spans="2:7" ht="14.4" x14ac:dyDescent="0.3">
      <c r="B1245" s="12">
        <v>1242</v>
      </c>
      <c r="C1245" s="13" t="s">
        <v>354</v>
      </c>
      <c r="D1245" s="118">
        <v>38452</v>
      </c>
      <c r="E1245" s="13" t="s">
        <v>355</v>
      </c>
      <c r="F1245" s="40">
        <v>9</v>
      </c>
      <c r="G1245" s="124">
        <v>29.206434361888643</v>
      </c>
    </row>
    <row r="1246" spans="2:7" ht="14.4" x14ac:dyDescent="0.3">
      <c r="B1246" s="12">
        <v>1243</v>
      </c>
      <c r="C1246" s="13" t="s">
        <v>353</v>
      </c>
      <c r="D1246" s="118">
        <v>38485</v>
      </c>
      <c r="E1246" s="13" t="s">
        <v>355</v>
      </c>
      <c r="F1246" s="40">
        <v>6</v>
      </c>
      <c r="G1246" s="124">
        <v>19.957821441994636</v>
      </c>
    </row>
    <row r="1247" spans="2:7" ht="14.4" x14ac:dyDescent="0.3">
      <c r="B1247" s="12">
        <v>1244</v>
      </c>
      <c r="C1247" s="13" t="s">
        <v>348</v>
      </c>
      <c r="D1247" s="118">
        <v>38111</v>
      </c>
      <c r="E1247" s="13" t="s">
        <v>347</v>
      </c>
      <c r="F1247" s="40">
        <v>47</v>
      </c>
      <c r="G1247" s="124">
        <v>142.82940012407209</v>
      </c>
    </row>
    <row r="1248" spans="2:7" ht="14.4" x14ac:dyDescent="0.3">
      <c r="B1248" s="12">
        <v>1245</v>
      </c>
      <c r="C1248" s="13" t="s">
        <v>351</v>
      </c>
      <c r="D1248" s="118">
        <v>38672</v>
      </c>
      <c r="E1248" s="13" t="s">
        <v>359</v>
      </c>
      <c r="F1248" s="40">
        <v>-10</v>
      </c>
      <c r="G1248" s="124">
        <v>-27.091257616513943</v>
      </c>
    </row>
    <row r="1249" spans="2:7" ht="14.4" x14ac:dyDescent="0.3">
      <c r="B1249" s="12">
        <v>1246</v>
      </c>
      <c r="C1249" s="13" t="s">
        <v>358</v>
      </c>
      <c r="D1249" s="118">
        <v>38122</v>
      </c>
      <c r="E1249" s="13" t="s">
        <v>359</v>
      </c>
      <c r="F1249" s="40">
        <v>90</v>
      </c>
      <c r="G1249" s="124">
        <v>272.34042411677569</v>
      </c>
    </row>
    <row r="1250" spans="2:7" ht="14.4" x14ac:dyDescent="0.3">
      <c r="B1250" s="12">
        <v>1247</v>
      </c>
      <c r="C1250" s="13" t="s">
        <v>346</v>
      </c>
      <c r="D1250" s="118">
        <v>38023</v>
      </c>
      <c r="E1250" s="13" t="s">
        <v>350</v>
      </c>
      <c r="F1250" s="40">
        <v>48</v>
      </c>
      <c r="G1250" s="124">
        <v>146.4346102431829</v>
      </c>
    </row>
    <row r="1251" spans="2:7" ht="14.4" x14ac:dyDescent="0.3">
      <c r="B1251" s="12">
        <v>1248</v>
      </c>
      <c r="C1251" s="13" t="s">
        <v>348</v>
      </c>
      <c r="D1251" s="118">
        <v>38452</v>
      </c>
      <c r="E1251" s="13" t="s">
        <v>350</v>
      </c>
      <c r="F1251" s="40">
        <v>55</v>
      </c>
      <c r="G1251" s="124">
        <v>167.32527262577906</v>
      </c>
    </row>
    <row r="1252" spans="2:7" ht="14.4" x14ac:dyDescent="0.3">
      <c r="B1252" s="12">
        <v>1249</v>
      </c>
      <c r="C1252" s="13" t="s">
        <v>346</v>
      </c>
      <c r="D1252" s="118">
        <v>38892</v>
      </c>
      <c r="E1252" s="13" t="s">
        <v>359</v>
      </c>
      <c r="F1252" s="40">
        <v>42</v>
      </c>
      <c r="G1252" s="124">
        <v>128.47869059837046</v>
      </c>
    </row>
    <row r="1253" spans="2:7" ht="14.4" x14ac:dyDescent="0.3">
      <c r="B1253" s="12">
        <v>1250</v>
      </c>
      <c r="C1253" s="13" t="s">
        <v>358</v>
      </c>
      <c r="D1253" s="118">
        <v>38749</v>
      </c>
      <c r="E1253" s="13" t="s">
        <v>355</v>
      </c>
      <c r="F1253" s="40">
        <v>39</v>
      </c>
      <c r="G1253" s="124">
        <v>119.42558225930649</v>
      </c>
    </row>
    <row r="1254" spans="2:7" ht="14.4" x14ac:dyDescent="0.3">
      <c r="B1254" s="12">
        <v>1251</v>
      </c>
      <c r="C1254" s="13" t="s">
        <v>354</v>
      </c>
      <c r="D1254" s="118">
        <v>38672</v>
      </c>
      <c r="E1254" s="13" t="s">
        <v>359</v>
      </c>
      <c r="F1254" s="40">
        <v>26</v>
      </c>
      <c r="G1254" s="124">
        <v>79.641106811056247</v>
      </c>
    </row>
    <row r="1255" spans="2:7" ht="14.4" x14ac:dyDescent="0.3">
      <c r="B1255" s="12">
        <v>1252</v>
      </c>
      <c r="C1255" s="13" t="s">
        <v>346</v>
      </c>
      <c r="D1255" s="118">
        <v>38760</v>
      </c>
      <c r="E1255" s="13" t="s">
        <v>359</v>
      </c>
      <c r="F1255" s="40">
        <v>26</v>
      </c>
      <c r="G1255" s="124">
        <v>79.499321772308136</v>
      </c>
    </row>
    <row r="1256" spans="2:7" ht="14.4" x14ac:dyDescent="0.3">
      <c r="B1256" s="12">
        <v>1253</v>
      </c>
      <c r="C1256" s="13" t="s">
        <v>346</v>
      </c>
      <c r="D1256" s="118">
        <v>38705</v>
      </c>
      <c r="E1256" s="13" t="s">
        <v>355</v>
      </c>
      <c r="F1256" s="40">
        <v>52</v>
      </c>
      <c r="G1256" s="124">
        <v>158.28266649648856</v>
      </c>
    </row>
    <row r="1257" spans="2:7" ht="14.4" x14ac:dyDescent="0.3">
      <c r="B1257" s="12">
        <v>1254</v>
      </c>
      <c r="C1257" s="13" t="s">
        <v>354</v>
      </c>
      <c r="D1257" s="118">
        <v>38309</v>
      </c>
      <c r="E1257" s="13" t="s">
        <v>350</v>
      </c>
      <c r="F1257" s="40">
        <v>19</v>
      </c>
      <c r="G1257" s="124">
        <v>58.769535018680784</v>
      </c>
    </row>
    <row r="1258" spans="2:7" ht="14.4" x14ac:dyDescent="0.3">
      <c r="B1258" s="12">
        <v>1255</v>
      </c>
      <c r="C1258" s="13" t="s">
        <v>351</v>
      </c>
      <c r="D1258" s="118">
        <v>38210</v>
      </c>
      <c r="E1258" s="13" t="s">
        <v>359</v>
      </c>
      <c r="F1258" s="40">
        <v>18</v>
      </c>
      <c r="G1258" s="124">
        <v>55.683739721262491</v>
      </c>
    </row>
    <row r="1259" spans="2:7" ht="14.4" x14ac:dyDescent="0.3">
      <c r="B1259" s="12">
        <v>1256</v>
      </c>
      <c r="C1259" s="13" t="s">
        <v>349</v>
      </c>
      <c r="D1259" s="118">
        <v>39046</v>
      </c>
      <c r="E1259" s="13" t="s">
        <v>359</v>
      </c>
      <c r="F1259" s="40">
        <v>87</v>
      </c>
      <c r="G1259" s="124">
        <v>263.04139351081579</v>
      </c>
    </row>
    <row r="1260" spans="2:7" ht="14.4" x14ac:dyDescent="0.3">
      <c r="B1260" s="12">
        <v>1257</v>
      </c>
      <c r="C1260" s="13" t="s">
        <v>354</v>
      </c>
      <c r="D1260" s="118">
        <v>38276</v>
      </c>
      <c r="E1260" s="13" t="s">
        <v>355</v>
      </c>
      <c r="F1260" s="40">
        <v>46</v>
      </c>
      <c r="G1260" s="124">
        <v>139.93969189998913</v>
      </c>
    </row>
    <row r="1261" spans="2:7" ht="14.4" x14ac:dyDescent="0.3">
      <c r="B1261" s="12">
        <v>1258</v>
      </c>
      <c r="C1261" s="13" t="s">
        <v>346</v>
      </c>
      <c r="D1261" s="118">
        <v>38914</v>
      </c>
      <c r="E1261" s="13" t="s">
        <v>359</v>
      </c>
      <c r="F1261" s="40">
        <v>54</v>
      </c>
      <c r="G1261" s="124">
        <v>163.69364721145854</v>
      </c>
    </row>
    <row r="1262" spans="2:7" ht="14.4" x14ac:dyDescent="0.3">
      <c r="B1262" s="12">
        <v>1259</v>
      </c>
      <c r="C1262" s="13" t="s">
        <v>353</v>
      </c>
      <c r="D1262" s="118">
        <v>38045</v>
      </c>
      <c r="E1262" s="13" t="s">
        <v>359</v>
      </c>
      <c r="F1262" s="40">
        <v>21</v>
      </c>
      <c r="G1262" s="124">
        <v>64.701803739735197</v>
      </c>
    </row>
    <row r="1263" spans="2:7" ht="14.4" x14ac:dyDescent="0.3">
      <c r="B1263" s="12">
        <v>1260</v>
      </c>
      <c r="C1263" s="13" t="s">
        <v>354</v>
      </c>
      <c r="D1263" s="118">
        <v>38023</v>
      </c>
      <c r="E1263" s="13" t="s">
        <v>350</v>
      </c>
      <c r="F1263" s="40">
        <v>-6</v>
      </c>
      <c r="G1263" s="124">
        <v>-16.23714349589131</v>
      </c>
    </row>
    <row r="1264" spans="2:7" ht="14.4" x14ac:dyDescent="0.3">
      <c r="B1264" s="12">
        <v>1261</v>
      </c>
      <c r="C1264" s="13" t="s">
        <v>356</v>
      </c>
      <c r="D1264" s="118">
        <v>38309</v>
      </c>
      <c r="E1264" s="13" t="s">
        <v>350</v>
      </c>
      <c r="F1264" s="40">
        <v>47</v>
      </c>
      <c r="G1264" s="124">
        <v>142.41301237194139</v>
      </c>
    </row>
    <row r="1265" spans="2:7" ht="14.4" x14ac:dyDescent="0.3">
      <c r="B1265" s="12">
        <v>1262</v>
      </c>
      <c r="C1265" s="13" t="s">
        <v>357</v>
      </c>
      <c r="D1265" s="118">
        <v>38100</v>
      </c>
      <c r="E1265" s="13" t="s">
        <v>350</v>
      </c>
      <c r="F1265" s="40">
        <v>14</v>
      </c>
      <c r="G1265" s="124">
        <v>44.23662693928393</v>
      </c>
    </row>
    <row r="1266" spans="2:7" ht="14.4" x14ac:dyDescent="0.3">
      <c r="B1266" s="12">
        <v>1263</v>
      </c>
      <c r="C1266" s="13" t="s">
        <v>357</v>
      </c>
      <c r="D1266" s="118">
        <v>38991</v>
      </c>
      <c r="E1266" s="13" t="s">
        <v>350</v>
      </c>
      <c r="F1266" s="40">
        <v>73</v>
      </c>
      <c r="G1266" s="124">
        <v>220.5000128058029</v>
      </c>
    </row>
    <row r="1267" spans="2:7" ht="14.4" x14ac:dyDescent="0.3">
      <c r="B1267" s="12">
        <v>1264</v>
      </c>
      <c r="C1267" s="13" t="s">
        <v>357</v>
      </c>
      <c r="D1267" s="118">
        <v>39068</v>
      </c>
      <c r="E1267" s="13" t="s">
        <v>347</v>
      </c>
      <c r="F1267" s="40">
        <v>14</v>
      </c>
      <c r="G1267" s="124">
        <v>44.424699895790788</v>
      </c>
    </row>
    <row r="1268" spans="2:7" ht="14.4" x14ac:dyDescent="0.3">
      <c r="B1268" s="12">
        <v>1265</v>
      </c>
      <c r="C1268" s="13" t="s">
        <v>349</v>
      </c>
      <c r="D1268" s="118">
        <v>38815</v>
      </c>
      <c r="E1268" s="13" t="s">
        <v>347</v>
      </c>
      <c r="F1268" s="40">
        <v>95</v>
      </c>
      <c r="G1268" s="124">
        <v>286.75698716058628</v>
      </c>
    </row>
    <row r="1269" spans="2:7" ht="14.4" x14ac:dyDescent="0.3">
      <c r="B1269" s="12">
        <v>1266</v>
      </c>
      <c r="C1269" s="13" t="s">
        <v>356</v>
      </c>
      <c r="D1269" s="118">
        <v>38034</v>
      </c>
      <c r="E1269" s="13" t="s">
        <v>355</v>
      </c>
      <c r="F1269" s="40">
        <v>64</v>
      </c>
      <c r="G1269" s="124">
        <v>193.36768203630285</v>
      </c>
    </row>
    <row r="1270" spans="2:7" ht="14.4" x14ac:dyDescent="0.3">
      <c r="B1270" s="12">
        <v>1267</v>
      </c>
      <c r="C1270" s="13" t="s">
        <v>358</v>
      </c>
      <c r="D1270" s="118">
        <v>38265</v>
      </c>
      <c r="E1270" s="13" t="s">
        <v>355</v>
      </c>
      <c r="F1270" s="40">
        <v>47</v>
      </c>
      <c r="G1270" s="124">
        <v>143.14314267064674</v>
      </c>
    </row>
    <row r="1271" spans="2:7" ht="14.4" x14ac:dyDescent="0.3">
      <c r="B1271" s="12">
        <v>1268</v>
      </c>
      <c r="C1271" s="13" t="s">
        <v>356</v>
      </c>
      <c r="D1271" s="118">
        <v>38320</v>
      </c>
      <c r="E1271" s="13" t="s">
        <v>350</v>
      </c>
      <c r="F1271" s="40">
        <v>20</v>
      </c>
      <c r="G1271" s="124">
        <v>61.937788372758583</v>
      </c>
    </row>
    <row r="1272" spans="2:7" ht="14.4" x14ac:dyDescent="0.3">
      <c r="B1272" s="12">
        <v>1269</v>
      </c>
      <c r="C1272" s="13" t="s">
        <v>353</v>
      </c>
      <c r="D1272" s="118">
        <v>38342</v>
      </c>
      <c r="E1272" s="13" t="s">
        <v>347</v>
      </c>
      <c r="F1272" s="40">
        <v>71</v>
      </c>
      <c r="G1272" s="124">
        <v>215.32844026172367</v>
      </c>
    </row>
    <row r="1273" spans="2:7" ht="14.4" x14ac:dyDescent="0.3">
      <c r="B1273" s="12">
        <v>1270</v>
      </c>
      <c r="C1273" s="13" t="s">
        <v>356</v>
      </c>
      <c r="D1273" s="118">
        <v>38639</v>
      </c>
      <c r="E1273" s="13" t="s">
        <v>355</v>
      </c>
      <c r="F1273" s="40">
        <v>66</v>
      </c>
      <c r="G1273" s="124">
        <v>199.49732716580834</v>
      </c>
    </row>
    <row r="1274" spans="2:7" ht="14.4" x14ac:dyDescent="0.3">
      <c r="B1274" s="12">
        <v>1271</v>
      </c>
      <c r="C1274" s="13" t="s">
        <v>349</v>
      </c>
      <c r="D1274" s="118">
        <v>38265</v>
      </c>
      <c r="E1274" s="13" t="s">
        <v>350</v>
      </c>
      <c r="F1274" s="40">
        <v>79</v>
      </c>
      <c r="G1274" s="124">
        <v>239.43592811272299</v>
      </c>
    </row>
    <row r="1275" spans="2:7" ht="14.4" x14ac:dyDescent="0.3">
      <c r="B1275" s="12">
        <v>1272</v>
      </c>
      <c r="C1275" s="13" t="s">
        <v>349</v>
      </c>
      <c r="D1275" s="118">
        <v>38650</v>
      </c>
      <c r="E1275" s="13" t="s">
        <v>359</v>
      </c>
      <c r="F1275" s="40">
        <v>-7</v>
      </c>
      <c r="G1275" s="124">
        <v>-18.401268878071164</v>
      </c>
    </row>
    <row r="1276" spans="2:7" ht="14.4" x14ac:dyDescent="0.3">
      <c r="B1276" s="12">
        <v>1273</v>
      </c>
      <c r="C1276" s="13" t="s">
        <v>346</v>
      </c>
      <c r="D1276" s="118">
        <v>38628</v>
      </c>
      <c r="E1276" s="13" t="s">
        <v>350</v>
      </c>
      <c r="F1276" s="40">
        <v>72</v>
      </c>
      <c r="G1276" s="124">
        <v>217.35308480664631</v>
      </c>
    </row>
    <row r="1277" spans="2:7" ht="14.4" x14ac:dyDescent="0.3">
      <c r="B1277" s="12">
        <v>1274</v>
      </c>
      <c r="C1277" s="13" t="s">
        <v>349</v>
      </c>
      <c r="D1277" s="118">
        <v>38265</v>
      </c>
      <c r="E1277" s="13" t="s">
        <v>352</v>
      </c>
      <c r="F1277" s="40">
        <v>91</v>
      </c>
      <c r="G1277" s="124">
        <v>275.36823907836589</v>
      </c>
    </row>
    <row r="1278" spans="2:7" ht="14.4" x14ac:dyDescent="0.3">
      <c r="B1278" s="12">
        <v>1275</v>
      </c>
      <c r="C1278" s="13" t="s">
        <v>354</v>
      </c>
      <c r="D1278" s="118">
        <v>38056</v>
      </c>
      <c r="E1278" s="13" t="s">
        <v>359</v>
      </c>
      <c r="F1278" s="40">
        <v>57</v>
      </c>
      <c r="G1278" s="124">
        <v>173.47781647307619</v>
      </c>
    </row>
    <row r="1279" spans="2:7" ht="14.4" x14ac:dyDescent="0.3">
      <c r="B1279" s="12">
        <v>1276</v>
      </c>
      <c r="C1279" s="13" t="s">
        <v>358</v>
      </c>
      <c r="D1279" s="118">
        <v>38254</v>
      </c>
      <c r="E1279" s="13" t="s">
        <v>350</v>
      </c>
      <c r="F1279" s="40">
        <v>-8</v>
      </c>
      <c r="G1279" s="124">
        <v>-21.82749489869385</v>
      </c>
    </row>
    <row r="1280" spans="2:7" ht="14.4" x14ac:dyDescent="0.3">
      <c r="B1280" s="12">
        <v>1277</v>
      </c>
      <c r="C1280" s="13" t="s">
        <v>356</v>
      </c>
      <c r="D1280" s="118">
        <v>38606</v>
      </c>
      <c r="E1280" s="13" t="s">
        <v>350</v>
      </c>
      <c r="F1280" s="40">
        <v>45</v>
      </c>
      <c r="G1280" s="124">
        <v>136.95599465560394</v>
      </c>
    </row>
    <row r="1281" spans="2:7" ht="14.4" x14ac:dyDescent="0.3">
      <c r="B1281" s="12">
        <v>1278</v>
      </c>
      <c r="C1281" s="13" t="s">
        <v>353</v>
      </c>
      <c r="D1281" s="118">
        <v>38287</v>
      </c>
      <c r="E1281" s="13" t="s">
        <v>355</v>
      </c>
      <c r="F1281" s="40">
        <v>92</v>
      </c>
      <c r="G1281" s="124">
        <v>278.04523769732305</v>
      </c>
    </row>
    <row r="1282" spans="2:7" ht="14.4" x14ac:dyDescent="0.3">
      <c r="B1282" s="12">
        <v>1279</v>
      </c>
      <c r="C1282" s="13" t="s">
        <v>354</v>
      </c>
      <c r="D1282" s="118">
        <v>38232</v>
      </c>
      <c r="E1282" s="13" t="s">
        <v>359</v>
      </c>
      <c r="F1282" s="40">
        <v>28</v>
      </c>
      <c r="G1282" s="124">
        <v>86.457557586126669</v>
      </c>
    </row>
    <row r="1283" spans="2:7" ht="14.4" x14ac:dyDescent="0.3">
      <c r="B1283" s="12">
        <v>1280</v>
      </c>
      <c r="C1283" s="13" t="s">
        <v>346</v>
      </c>
      <c r="D1283" s="118">
        <v>38375</v>
      </c>
      <c r="E1283" s="13" t="s">
        <v>352</v>
      </c>
      <c r="F1283" s="40">
        <v>79</v>
      </c>
      <c r="G1283" s="124">
        <v>238.98646128992934</v>
      </c>
    </row>
    <row r="1284" spans="2:7" ht="14.4" x14ac:dyDescent="0.3">
      <c r="B1284" s="12">
        <v>1281</v>
      </c>
      <c r="C1284" s="13" t="s">
        <v>357</v>
      </c>
      <c r="D1284" s="118">
        <v>38375</v>
      </c>
      <c r="E1284" s="13" t="s">
        <v>350</v>
      </c>
      <c r="F1284" s="40">
        <v>92</v>
      </c>
      <c r="G1284" s="124">
        <v>277.53792590877345</v>
      </c>
    </row>
    <row r="1285" spans="2:7" ht="14.4" x14ac:dyDescent="0.3">
      <c r="B1285" s="12">
        <v>1282</v>
      </c>
      <c r="C1285" s="13" t="s">
        <v>356</v>
      </c>
      <c r="D1285" s="118">
        <v>38100</v>
      </c>
      <c r="E1285" s="13" t="s">
        <v>359</v>
      </c>
      <c r="F1285" s="40">
        <v>11</v>
      </c>
      <c r="G1285" s="124">
        <v>34.457391966440007</v>
      </c>
    </row>
    <row r="1286" spans="2:7" ht="14.4" x14ac:dyDescent="0.3">
      <c r="B1286" s="12">
        <v>1283</v>
      </c>
      <c r="C1286" s="13" t="s">
        <v>354</v>
      </c>
      <c r="D1286" s="118">
        <v>38375</v>
      </c>
      <c r="E1286" s="13" t="s">
        <v>355</v>
      </c>
      <c r="F1286" s="40">
        <v>23</v>
      </c>
      <c r="G1286" s="124">
        <v>70.69661605650883</v>
      </c>
    </row>
    <row r="1287" spans="2:7" ht="14.4" x14ac:dyDescent="0.3">
      <c r="B1287" s="12">
        <v>1284</v>
      </c>
      <c r="C1287" s="13" t="s">
        <v>346</v>
      </c>
      <c r="D1287" s="118">
        <v>38826</v>
      </c>
      <c r="E1287" s="13" t="s">
        <v>355</v>
      </c>
      <c r="F1287" s="40">
        <v>2</v>
      </c>
      <c r="G1287" s="124">
        <v>8.8023773142157893</v>
      </c>
    </row>
    <row r="1288" spans="2:7" ht="14.4" x14ac:dyDescent="0.3">
      <c r="B1288" s="12">
        <v>1285</v>
      </c>
      <c r="C1288" s="13" t="s">
        <v>348</v>
      </c>
      <c r="D1288" s="118">
        <v>38353</v>
      </c>
      <c r="E1288" s="13" t="s">
        <v>355</v>
      </c>
      <c r="F1288" s="40">
        <v>-2</v>
      </c>
      <c r="G1288" s="124">
        <v>-3.4493356628035219</v>
      </c>
    </row>
    <row r="1289" spans="2:7" ht="14.4" x14ac:dyDescent="0.3">
      <c r="B1289" s="12">
        <v>1286</v>
      </c>
      <c r="C1289" s="13" t="s">
        <v>349</v>
      </c>
      <c r="D1289" s="118">
        <v>38507</v>
      </c>
      <c r="E1289" s="13" t="s">
        <v>347</v>
      </c>
      <c r="F1289" s="40">
        <v>33</v>
      </c>
      <c r="G1289" s="124">
        <v>100.68617590777907</v>
      </c>
    </row>
    <row r="1290" spans="2:7" ht="14.4" x14ac:dyDescent="0.3">
      <c r="B1290" s="12">
        <v>1287</v>
      </c>
      <c r="C1290" s="13" t="s">
        <v>348</v>
      </c>
      <c r="D1290" s="118">
        <v>38892</v>
      </c>
      <c r="E1290" s="13" t="s">
        <v>359</v>
      </c>
      <c r="F1290" s="40">
        <v>10</v>
      </c>
      <c r="G1290" s="124">
        <v>31.300935347132732</v>
      </c>
    </row>
    <row r="1291" spans="2:7" ht="14.4" x14ac:dyDescent="0.3">
      <c r="B1291" s="12">
        <v>1288</v>
      </c>
      <c r="C1291" s="13" t="s">
        <v>351</v>
      </c>
      <c r="D1291" s="118">
        <v>38320</v>
      </c>
      <c r="E1291" s="13" t="s">
        <v>352</v>
      </c>
      <c r="F1291" s="40">
        <v>84</v>
      </c>
      <c r="G1291" s="124">
        <v>254.11937205363179</v>
      </c>
    </row>
    <row r="1292" spans="2:7" ht="14.4" x14ac:dyDescent="0.3">
      <c r="B1292" s="12">
        <v>1289</v>
      </c>
      <c r="C1292" s="13" t="s">
        <v>349</v>
      </c>
      <c r="D1292" s="118">
        <v>38342</v>
      </c>
      <c r="E1292" s="13" t="s">
        <v>359</v>
      </c>
      <c r="F1292" s="40">
        <v>88</v>
      </c>
      <c r="G1292" s="124">
        <v>266.39334034313327</v>
      </c>
    </row>
    <row r="1293" spans="2:7" ht="14.4" x14ac:dyDescent="0.3">
      <c r="B1293" s="12">
        <v>1290</v>
      </c>
      <c r="C1293" s="13" t="s">
        <v>346</v>
      </c>
      <c r="D1293" s="118">
        <v>38540</v>
      </c>
      <c r="E1293" s="13" t="s">
        <v>355</v>
      </c>
      <c r="F1293" s="40">
        <v>95</v>
      </c>
      <c r="G1293" s="124">
        <v>286.60843219410157</v>
      </c>
    </row>
    <row r="1294" spans="2:7" ht="14.4" x14ac:dyDescent="0.3">
      <c r="B1294" s="12">
        <v>1291</v>
      </c>
      <c r="C1294" s="13" t="s">
        <v>353</v>
      </c>
      <c r="D1294" s="118">
        <v>38397</v>
      </c>
      <c r="E1294" s="13" t="s">
        <v>359</v>
      </c>
      <c r="F1294" s="40">
        <v>3</v>
      </c>
      <c r="G1294" s="124">
        <v>11.903882144888168</v>
      </c>
    </row>
    <row r="1295" spans="2:7" ht="14.4" x14ac:dyDescent="0.3">
      <c r="B1295" s="12">
        <v>1292</v>
      </c>
      <c r="C1295" s="13" t="s">
        <v>346</v>
      </c>
      <c r="D1295" s="118">
        <v>38837</v>
      </c>
      <c r="E1295" s="13" t="s">
        <v>347</v>
      </c>
      <c r="F1295" s="40">
        <v>72</v>
      </c>
      <c r="G1295" s="124">
        <v>217.58131494729014</v>
      </c>
    </row>
    <row r="1296" spans="2:7" ht="14.4" x14ac:dyDescent="0.3">
      <c r="B1296" s="12">
        <v>1293</v>
      </c>
      <c r="C1296" s="13" t="s">
        <v>358</v>
      </c>
      <c r="D1296" s="118">
        <v>38419</v>
      </c>
      <c r="E1296" s="13" t="s">
        <v>355</v>
      </c>
      <c r="F1296" s="40">
        <v>58</v>
      </c>
      <c r="G1296" s="124">
        <v>176.65394036929425</v>
      </c>
    </row>
    <row r="1297" spans="2:7" ht="14.4" x14ac:dyDescent="0.3">
      <c r="B1297" s="12">
        <v>1294</v>
      </c>
      <c r="C1297" s="13" t="s">
        <v>351</v>
      </c>
      <c r="D1297" s="118">
        <v>38144</v>
      </c>
      <c r="E1297" s="13" t="s">
        <v>355</v>
      </c>
      <c r="F1297" s="40">
        <v>19</v>
      </c>
      <c r="G1297" s="124">
        <v>59.643357077362239</v>
      </c>
    </row>
    <row r="1298" spans="2:7" ht="14.4" x14ac:dyDescent="0.3">
      <c r="B1298" s="12">
        <v>1295</v>
      </c>
      <c r="C1298" s="13" t="s">
        <v>346</v>
      </c>
      <c r="D1298" s="118">
        <v>38463</v>
      </c>
      <c r="E1298" s="13" t="s">
        <v>359</v>
      </c>
      <c r="F1298" s="40">
        <v>35</v>
      </c>
      <c r="G1298" s="124">
        <v>106.5070892872302</v>
      </c>
    </row>
    <row r="1299" spans="2:7" ht="14.4" x14ac:dyDescent="0.3">
      <c r="B1299" s="12">
        <v>1296</v>
      </c>
      <c r="C1299" s="13" t="s">
        <v>349</v>
      </c>
      <c r="D1299" s="118">
        <v>38320</v>
      </c>
      <c r="E1299" s="13" t="s">
        <v>350</v>
      </c>
      <c r="F1299" s="40">
        <v>80</v>
      </c>
      <c r="G1299" s="124">
        <v>242.63330478636408</v>
      </c>
    </row>
    <row r="1300" spans="2:7" ht="14.4" x14ac:dyDescent="0.3">
      <c r="B1300" s="12">
        <v>1297</v>
      </c>
      <c r="C1300" s="13" t="s">
        <v>356</v>
      </c>
      <c r="D1300" s="118">
        <v>38012</v>
      </c>
      <c r="E1300" s="13" t="s">
        <v>355</v>
      </c>
      <c r="F1300" s="40">
        <v>26</v>
      </c>
      <c r="G1300" s="124">
        <v>80.048584690277565</v>
      </c>
    </row>
    <row r="1301" spans="2:7" ht="14.4" x14ac:dyDescent="0.3">
      <c r="B1301" s="12">
        <v>1298</v>
      </c>
      <c r="C1301" s="13" t="s">
        <v>353</v>
      </c>
      <c r="D1301" s="118">
        <v>38540</v>
      </c>
      <c r="E1301" s="13" t="s">
        <v>347</v>
      </c>
      <c r="F1301" s="40">
        <v>93</v>
      </c>
      <c r="G1301" s="124">
        <v>280.93222292224493</v>
      </c>
    </row>
    <row r="1302" spans="2:7" ht="14.4" x14ac:dyDescent="0.3">
      <c r="B1302" s="12">
        <v>1299</v>
      </c>
      <c r="C1302" s="13" t="s">
        <v>354</v>
      </c>
      <c r="D1302" s="118">
        <v>38661</v>
      </c>
      <c r="E1302" s="13" t="s">
        <v>355</v>
      </c>
      <c r="F1302" s="40">
        <v>29</v>
      </c>
      <c r="G1302" s="124">
        <v>90.05707639133125</v>
      </c>
    </row>
    <row r="1303" spans="2:7" ht="14.4" x14ac:dyDescent="0.3">
      <c r="B1303" s="12">
        <v>1300</v>
      </c>
      <c r="C1303" s="13" t="s">
        <v>354</v>
      </c>
      <c r="D1303" s="118">
        <v>38100</v>
      </c>
      <c r="E1303" s="13" t="s">
        <v>350</v>
      </c>
      <c r="F1303" s="40">
        <v>88</v>
      </c>
      <c r="G1303" s="124">
        <v>266.36925289616937</v>
      </c>
    </row>
    <row r="1304" spans="2:7" ht="14.4" x14ac:dyDescent="0.3">
      <c r="B1304" s="12">
        <v>1301</v>
      </c>
      <c r="C1304" s="13" t="s">
        <v>357</v>
      </c>
      <c r="D1304" s="118">
        <v>38947</v>
      </c>
      <c r="E1304" s="13" t="s">
        <v>355</v>
      </c>
      <c r="F1304" s="40">
        <v>5</v>
      </c>
      <c r="G1304" s="124">
        <v>16.874201572948834</v>
      </c>
    </row>
    <row r="1305" spans="2:7" ht="14.4" x14ac:dyDescent="0.3">
      <c r="B1305" s="12">
        <v>1302</v>
      </c>
      <c r="C1305" s="13" t="s">
        <v>354</v>
      </c>
      <c r="D1305" s="118">
        <v>38573</v>
      </c>
      <c r="E1305" s="13" t="s">
        <v>359</v>
      </c>
      <c r="F1305" s="40">
        <v>64</v>
      </c>
      <c r="G1305" s="124">
        <v>194.02715866543952</v>
      </c>
    </row>
    <row r="1306" spans="2:7" ht="14.4" x14ac:dyDescent="0.3">
      <c r="B1306" s="12">
        <v>1303</v>
      </c>
      <c r="C1306" s="13" t="s">
        <v>348</v>
      </c>
      <c r="D1306" s="118">
        <v>38716</v>
      </c>
      <c r="E1306" s="13" t="s">
        <v>347</v>
      </c>
      <c r="F1306" s="40">
        <v>38</v>
      </c>
      <c r="G1306" s="124">
        <v>116.02781429818391</v>
      </c>
    </row>
    <row r="1307" spans="2:7" ht="14.4" x14ac:dyDescent="0.3">
      <c r="B1307" s="12">
        <v>1304</v>
      </c>
      <c r="C1307" s="13" t="s">
        <v>357</v>
      </c>
      <c r="D1307" s="118">
        <v>38276</v>
      </c>
      <c r="E1307" s="13" t="s">
        <v>350</v>
      </c>
      <c r="F1307" s="40">
        <v>21</v>
      </c>
      <c r="G1307" s="124">
        <v>65.60411466769294</v>
      </c>
    </row>
    <row r="1308" spans="2:7" ht="14.4" x14ac:dyDescent="0.3">
      <c r="B1308" s="12">
        <v>1305</v>
      </c>
      <c r="C1308" s="13" t="s">
        <v>349</v>
      </c>
      <c r="D1308" s="118">
        <v>38551</v>
      </c>
      <c r="E1308" s="13" t="s">
        <v>355</v>
      </c>
      <c r="F1308" s="40">
        <v>61</v>
      </c>
      <c r="G1308" s="124">
        <v>184.44189289759726</v>
      </c>
    </row>
    <row r="1309" spans="2:7" ht="14.4" x14ac:dyDescent="0.3">
      <c r="B1309" s="12">
        <v>1306</v>
      </c>
      <c r="C1309" s="13" t="s">
        <v>353</v>
      </c>
      <c r="D1309" s="118">
        <v>38111</v>
      </c>
      <c r="E1309" s="13" t="s">
        <v>355</v>
      </c>
      <c r="F1309" s="40">
        <v>53</v>
      </c>
      <c r="G1309" s="124">
        <v>160.79564195236946</v>
      </c>
    </row>
    <row r="1310" spans="2:7" ht="14.4" x14ac:dyDescent="0.3">
      <c r="B1310" s="12">
        <v>1307</v>
      </c>
      <c r="C1310" s="13" t="s">
        <v>346</v>
      </c>
      <c r="D1310" s="118">
        <v>38749</v>
      </c>
      <c r="E1310" s="13" t="s">
        <v>359</v>
      </c>
      <c r="F1310" s="40">
        <v>28</v>
      </c>
      <c r="G1310" s="124">
        <v>86.322863736189788</v>
      </c>
    </row>
    <row r="1311" spans="2:7" ht="14.4" x14ac:dyDescent="0.3">
      <c r="B1311" s="12">
        <v>1308</v>
      </c>
      <c r="C1311" s="13" t="s">
        <v>353</v>
      </c>
      <c r="D1311" s="118">
        <v>38958</v>
      </c>
      <c r="E1311" s="13" t="s">
        <v>359</v>
      </c>
      <c r="F1311" s="40">
        <v>39</v>
      </c>
      <c r="G1311" s="124">
        <v>119.49155300741148</v>
      </c>
    </row>
    <row r="1312" spans="2:7" ht="14.4" x14ac:dyDescent="0.3">
      <c r="B1312" s="12">
        <v>1309</v>
      </c>
      <c r="C1312" s="13" t="s">
        <v>353</v>
      </c>
      <c r="D1312" s="118">
        <v>39024</v>
      </c>
      <c r="E1312" s="13" t="s">
        <v>347</v>
      </c>
      <c r="F1312" s="40">
        <v>89</v>
      </c>
      <c r="G1312" s="124">
        <v>268.72040652792879</v>
      </c>
    </row>
    <row r="1313" spans="2:7" ht="14.4" x14ac:dyDescent="0.3">
      <c r="B1313" s="12">
        <v>1310</v>
      </c>
      <c r="C1313" s="13" t="s">
        <v>346</v>
      </c>
      <c r="D1313" s="118">
        <v>38100</v>
      </c>
      <c r="E1313" s="13" t="s">
        <v>350</v>
      </c>
      <c r="F1313" s="40">
        <v>72</v>
      </c>
      <c r="G1313" s="124">
        <v>218.15784251474992</v>
      </c>
    </row>
    <row r="1314" spans="2:7" ht="14.4" x14ac:dyDescent="0.3">
      <c r="B1314" s="12">
        <v>1311</v>
      </c>
      <c r="C1314" s="13" t="s">
        <v>354</v>
      </c>
      <c r="D1314" s="118">
        <v>38221</v>
      </c>
      <c r="E1314" s="13" t="s">
        <v>347</v>
      </c>
      <c r="F1314" s="40">
        <v>63</v>
      </c>
      <c r="G1314" s="124">
        <v>191.07967670509865</v>
      </c>
    </row>
    <row r="1315" spans="2:7" ht="14.4" x14ac:dyDescent="0.3">
      <c r="B1315" s="12">
        <v>1312</v>
      </c>
      <c r="C1315" s="13" t="s">
        <v>356</v>
      </c>
      <c r="D1315" s="118">
        <v>39079</v>
      </c>
      <c r="E1315" s="13" t="s">
        <v>350</v>
      </c>
      <c r="F1315" s="40">
        <v>47</v>
      </c>
      <c r="G1315" s="124">
        <v>142.1470812441363</v>
      </c>
    </row>
    <row r="1316" spans="2:7" ht="14.4" x14ac:dyDescent="0.3">
      <c r="B1316" s="12">
        <v>1313</v>
      </c>
      <c r="C1316" s="13" t="s">
        <v>351</v>
      </c>
      <c r="D1316" s="118">
        <v>38540</v>
      </c>
      <c r="E1316" s="13" t="s">
        <v>359</v>
      </c>
      <c r="F1316" s="40">
        <v>8</v>
      </c>
      <c r="G1316" s="124">
        <v>25.619997788473359</v>
      </c>
    </row>
    <row r="1317" spans="2:7" ht="14.4" x14ac:dyDescent="0.3">
      <c r="B1317" s="12">
        <v>1314</v>
      </c>
      <c r="C1317" s="13" t="s">
        <v>346</v>
      </c>
      <c r="D1317" s="118">
        <v>38298</v>
      </c>
      <c r="E1317" s="13" t="s">
        <v>347</v>
      </c>
      <c r="F1317" s="40">
        <v>88</v>
      </c>
      <c r="G1317" s="124">
        <v>265.56717139256853</v>
      </c>
    </row>
    <row r="1318" spans="2:7" ht="14.4" x14ac:dyDescent="0.3">
      <c r="B1318" s="12">
        <v>1315</v>
      </c>
      <c r="C1318" s="13" t="s">
        <v>351</v>
      </c>
      <c r="D1318" s="118">
        <v>38221</v>
      </c>
      <c r="E1318" s="13" t="s">
        <v>347</v>
      </c>
      <c r="F1318" s="40">
        <v>12</v>
      </c>
      <c r="G1318" s="124">
        <v>37.818679875987904</v>
      </c>
    </row>
    <row r="1319" spans="2:7" ht="14.4" x14ac:dyDescent="0.3">
      <c r="B1319" s="12">
        <v>1316</v>
      </c>
      <c r="C1319" s="13" t="s">
        <v>357</v>
      </c>
      <c r="D1319" s="118">
        <v>38683</v>
      </c>
      <c r="E1319" s="13" t="s">
        <v>359</v>
      </c>
      <c r="F1319" s="40">
        <v>79</v>
      </c>
      <c r="G1319" s="124">
        <v>239.17519679611866</v>
      </c>
    </row>
    <row r="1320" spans="2:7" ht="14.4" x14ac:dyDescent="0.3">
      <c r="B1320" s="12">
        <v>1317</v>
      </c>
      <c r="C1320" s="13" t="s">
        <v>354</v>
      </c>
      <c r="D1320" s="118">
        <v>38155</v>
      </c>
      <c r="E1320" s="13" t="s">
        <v>352</v>
      </c>
      <c r="F1320" s="40">
        <v>39</v>
      </c>
      <c r="G1320" s="124">
        <v>118.94488443291594</v>
      </c>
    </row>
    <row r="1321" spans="2:7" ht="14.4" x14ac:dyDescent="0.3">
      <c r="B1321" s="12">
        <v>1318</v>
      </c>
      <c r="C1321" s="13" t="s">
        <v>357</v>
      </c>
      <c r="D1321" s="118">
        <v>38760</v>
      </c>
      <c r="E1321" s="13" t="s">
        <v>359</v>
      </c>
      <c r="F1321" s="40">
        <v>61</v>
      </c>
      <c r="G1321" s="124">
        <v>185.05613481266943</v>
      </c>
    </row>
    <row r="1322" spans="2:7" ht="14.4" x14ac:dyDescent="0.3">
      <c r="B1322" s="12">
        <v>1319</v>
      </c>
      <c r="C1322" s="13" t="s">
        <v>357</v>
      </c>
      <c r="D1322" s="118">
        <v>38980</v>
      </c>
      <c r="E1322" s="13" t="s">
        <v>347</v>
      </c>
      <c r="F1322" s="40">
        <v>12</v>
      </c>
      <c r="G1322" s="124">
        <v>38.275233428944262</v>
      </c>
    </row>
    <row r="1323" spans="2:7" ht="14.4" x14ac:dyDescent="0.3">
      <c r="B1323" s="12">
        <v>1320</v>
      </c>
      <c r="C1323" s="13" t="s">
        <v>353</v>
      </c>
      <c r="D1323" s="118">
        <v>38298</v>
      </c>
      <c r="E1323" s="13" t="s">
        <v>359</v>
      </c>
      <c r="F1323" s="40">
        <v>25</v>
      </c>
      <c r="G1323" s="124">
        <v>76.651168243814681</v>
      </c>
    </row>
    <row r="1324" spans="2:7" ht="14.4" x14ac:dyDescent="0.3">
      <c r="B1324" s="12">
        <v>1321</v>
      </c>
      <c r="C1324" s="13" t="s">
        <v>358</v>
      </c>
      <c r="D1324" s="118">
        <v>38683</v>
      </c>
      <c r="E1324" s="13" t="s">
        <v>350</v>
      </c>
      <c r="F1324" s="40">
        <v>82</v>
      </c>
      <c r="G1324" s="124">
        <v>248.26100726872076</v>
      </c>
    </row>
    <row r="1325" spans="2:7" ht="14.4" x14ac:dyDescent="0.3">
      <c r="B1325" s="12">
        <v>1322</v>
      </c>
      <c r="C1325" s="13" t="s">
        <v>351</v>
      </c>
      <c r="D1325" s="118">
        <v>38342</v>
      </c>
      <c r="E1325" s="13" t="s">
        <v>359</v>
      </c>
      <c r="F1325" s="40">
        <v>4</v>
      </c>
      <c r="G1325" s="124">
        <v>14.48265398333678</v>
      </c>
    </row>
    <row r="1326" spans="2:7" ht="14.4" x14ac:dyDescent="0.3">
      <c r="B1326" s="12">
        <v>1323</v>
      </c>
      <c r="C1326" s="13" t="s">
        <v>351</v>
      </c>
      <c r="D1326" s="118">
        <v>39068</v>
      </c>
      <c r="E1326" s="13" t="s">
        <v>352</v>
      </c>
      <c r="F1326" s="40">
        <v>22</v>
      </c>
      <c r="G1326" s="124">
        <v>68.226854446694333</v>
      </c>
    </row>
    <row r="1327" spans="2:7" ht="14.4" x14ac:dyDescent="0.3">
      <c r="B1327" s="12">
        <v>1324</v>
      </c>
      <c r="C1327" s="13" t="s">
        <v>351</v>
      </c>
      <c r="D1327" s="118">
        <v>38991</v>
      </c>
      <c r="E1327" s="13" t="s">
        <v>359</v>
      </c>
      <c r="F1327" s="40">
        <v>81</v>
      </c>
      <c r="G1327" s="124">
        <v>244.6243385117169</v>
      </c>
    </row>
    <row r="1328" spans="2:7" ht="14.4" x14ac:dyDescent="0.3">
      <c r="B1328" s="12">
        <v>1325</v>
      </c>
      <c r="C1328" s="13" t="s">
        <v>353</v>
      </c>
      <c r="D1328" s="118">
        <v>38408</v>
      </c>
      <c r="E1328" s="13" t="s">
        <v>355</v>
      </c>
      <c r="F1328" s="40">
        <v>34</v>
      </c>
      <c r="G1328" s="124">
        <v>103.85172808433745</v>
      </c>
    </row>
    <row r="1329" spans="2:7" ht="14.4" x14ac:dyDescent="0.3">
      <c r="B1329" s="12">
        <v>1326</v>
      </c>
      <c r="C1329" s="13" t="s">
        <v>351</v>
      </c>
      <c r="D1329" s="118">
        <v>38309</v>
      </c>
      <c r="E1329" s="13" t="s">
        <v>359</v>
      </c>
      <c r="F1329" s="40">
        <v>89</v>
      </c>
      <c r="G1329" s="124">
        <v>269.74478909487721</v>
      </c>
    </row>
    <row r="1330" spans="2:7" ht="14.4" x14ac:dyDescent="0.3">
      <c r="B1330" s="12">
        <v>1327</v>
      </c>
      <c r="C1330" s="13" t="s">
        <v>353</v>
      </c>
      <c r="D1330" s="118">
        <v>38386</v>
      </c>
      <c r="E1330" s="13" t="s">
        <v>359</v>
      </c>
      <c r="F1330" s="40">
        <v>6</v>
      </c>
      <c r="G1330" s="124">
        <v>20.30969002976488</v>
      </c>
    </row>
    <row r="1331" spans="2:7" ht="14.4" x14ac:dyDescent="0.3">
      <c r="B1331" s="12">
        <v>1328</v>
      </c>
      <c r="C1331" s="13" t="s">
        <v>357</v>
      </c>
      <c r="D1331" s="118">
        <v>38529</v>
      </c>
      <c r="E1331" s="13" t="s">
        <v>355</v>
      </c>
      <c r="F1331" s="40">
        <v>78</v>
      </c>
      <c r="G1331" s="124">
        <v>235.99588000674026</v>
      </c>
    </row>
    <row r="1332" spans="2:7" ht="14.4" x14ac:dyDescent="0.3">
      <c r="B1332" s="12">
        <v>1329</v>
      </c>
      <c r="C1332" s="13" t="s">
        <v>358</v>
      </c>
      <c r="D1332" s="118">
        <v>38485</v>
      </c>
      <c r="E1332" s="13" t="s">
        <v>347</v>
      </c>
      <c r="F1332" s="40">
        <v>9</v>
      </c>
      <c r="G1332" s="124">
        <v>28.852711267429889</v>
      </c>
    </row>
    <row r="1333" spans="2:7" ht="14.4" x14ac:dyDescent="0.3">
      <c r="B1333" s="12">
        <v>1330</v>
      </c>
      <c r="C1333" s="13" t="s">
        <v>356</v>
      </c>
      <c r="D1333" s="118">
        <v>39079</v>
      </c>
      <c r="E1333" s="13" t="s">
        <v>359</v>
      </c>
      <c r="F1333" s="40">
        <v>9</v>
      </c>
      <c r="G1333" s="124">
        <v>29.718118103947955</v>
      </c>
    </row>
    <row r="1334" spans="2:7" ht="14.4" x14ac:dyDescent="0.3">
      <c r="B1334" s="12">
        <v>1331</v>
      </c>
      <c r="C1334" s="13" t="s">
        <v>356</v>
      </c>
      <c r="D1334" s="118">
        <v>38826</v>
      </c>
      <c r="E1334" s="13" t="s">
        <v>350</v>
      </c>
      <c r="F1334" s="40">
        <v>73</v>
      </c>
      <c r="G1334" s="124">
        <v>221.1834991910803</v>
      </c>
    </row>
    <row r="1335" spans="2:7" ht="14.4" x14ac:dyDescent="0.3">
      <c r="B1335" s="12">
        <v>1332</v>
      </c>
      <c r="C1335" s="13" t="s">
        <v>346</v>
      </c>
      <c r="D1335" s="118">
        <v>38001</v>
      </c>
      <c r="E1335" s="13" t="s">
        <v>347</v>
      </c>
      <c r="F1335" s="40">
        <v>13</v>
      </c>
      <c r="G1335" s="124">
        <v>41.92379193182763</v>
      </c>
    </row>
    <row r="1336" spans="2:7" ht="14.4" x14ac:dyDescent="0.3">
      <c r="B1336" s="12">
        <v>1333</v>
      </c>
      <c r="C1336" s="13" t="s">
        <v>354</v>
      </c>
      <c r="D1336" s="118">
        <v>38419</v>
      </c>
      <c r="E1336" s="13" t="s">
        <v>355</v>
      </c>
      <c r="F1336" s="40">
        <v>14</v>
      </c>
      <c r="G1336" s="124">
        <v>43.998808725631548</v>
      </c>
    </row>
    <row r="1337" spans="2:7" ht="14.4" x14ac:dyDescent="0.3">
      <c r="B1337" s="12">
        <v>1334</v>
      </c>
      <c r="C1337" s="13" t="s">
        <v>346</v>
      </c>
      <c r="D1337" s="118">
        <v>38496</v>
      </c>
      <c r="E1337" s="13" t="s">
        <v>352</v>
      </c>
      <c r="F1337" s="40">
        <v>33</v>
      </c>
      <c r="G1337" s="124">
        <v>100.31195245129152</v>
      </c>
    </row>
    <row r="1338" spans="2:7" ht="14.4" x14ac:dyDescent="0.3">
      <c r="B1338" s="12">
        <v>1335</v>
      </c>
      <c r="C1338" s="13" t="s">
        <v>346</v>
      </c>
      <c r="D1338" s="118">
        <v>38078</v>
      </c>
      <c r="E1338" s="13" t="s">
        <v>350</v>
      </c>
      <c r="F1338" s="40">
        <v>17</v>
      </c>
      <c r="G1338" s="124">
        <v>53.123119444085049</v>
      </c>
    </row>
    <row r="1339" spans="2:7" ht="14.4" x14ac:dyDescent="0.3">
      <c r="B1339" s="12">
        <v>1336</v>
      </c>
      <c r="C1339" s="13" t="s">
        <v>349</v>
      </c>
      <c r="D1339" s="118">
        <v>38903</v>
      </c>
      <c r="E1339" s="13" t="s">
        <v>347</v>
      </c>
      <c r="F1339" s="40">
        <v>9</v>
      </c>
      <c r="G1339" s="124">
        <v>29.501152192037068</v>
      </c>
    </row>
    <row r="1340" spans="2:7" ht="14.4" x14ac:dyDescent="0.3">
      <c r="B1340" s="12">
        <v>1337</v>
      </c>
      <c r="C1340" s="13" t="s">
        <v>357</v>
      </c>
      <c r="D1340" s="118">
        <v>38771</v>
      </c>
      <c r="E1340" s="13" t="s">
        <v>359</v>
      </c>
      <c r="F1340" s="40">
        <v>15</v>
      </c>
      <c r="G1340" s="124">
        <v>47.311523584864588</v>
      </c>
    </row>
    <row r="1341" spans="2:7" ht="14.4" x14ac:dyDescent="0.3">
      <c r="B1341" s="12">
        <v>1338</v>
      </c>
      <c r="C1341" s="13" t="s">
        <v>351</v>
      </c>
      <c r="D1341" s="118">
        <v>38969</v>
      </c>
      <c r="E1341" s="13" t="s">
        <v>352</v>
      </c>
      <c r="F1341" s="40">
        <v>50</v>
      </c>
      <c r="G1341" s="124">
        <v>152.31019163589909</v>
      </c>
    </row>
    <row r="1342" spans="2:7" ht="14.4" x14ac:dyDescent="0.3">
      <c r="B1342" s="12">
        <v>1339</v>
      </c>
      <c r="C1342" s="13" t="s">
        <v>357</v>
      </c>
      <c r="D1342" s="118">
        <v>38298</v>
      </c>
      <c r="E1342" s="13" t="s">
        <v>352</v>
      </c>
      <c r="F1342" s="40">
        <v>13</v>
      </c>
      <c r="G1342" s="124">
        <v>40.558759872429341</v>
      </c>
    </row>
    <row r="1343" spans="2:7" ht="14.4" x14ac:dyDescent="0.3">
      <c r="B1343" s="12">
        <v>1340</v>
      </c>
      <c r="C1343" s="13" t="s">
        <v>349</v>
      </c>
      <c r="D1343" s="118">
        <v>38243</v>
      </c>
      <c r="E1343" s="13" t="s">
        <v>347</v>
      </c>
      <c r="F1343" s="40">
        <v>24</v>
      </c>
      <c r="G1343" s="124">
        <v>74.731137309505712</v>
      </c>
    </row>
    <row r="1344" spans="2:7" ht="14.4" x14ac:dyDescent="0.3">
      <c r="B1344" s="12">
        <v>1341</v>
      </c>
      <c r="C1344" s="13" t="s">
        <v>346</v>
      </c>
      <c r="D1344" s="118">
        <v>38716</v>
      </c>
      <c r="E1344" s="13" t="s">
        <v>347</v>
      </c>
      <c r="F1344" s="40">
        <v>77</v>
      </c>
      <c r="G1344" s="124">
        <v>232.89275600525073</v>
      </c>
    </row>
    <row r="1345" spans="2:7" ht="14.4" x14ac:dyDescent="0.3">
      <c r="B1345" s="12">
        <v>1342</v>
      </c>
      <c r="C1345" s="13" t="s">
        <v>349</v>
      </c>
      <c r="D1345" s="118">
        <v>38848</v>
      </c>
      <c r="E1345" s="13" t="s">
        <v>359</v>
      </c>
      <c r="F1345" s="40">
        <v>21</v>
      </c>
      <c r="G1345" s="124">
        <v>65.214588826582613</v>
      </c>
    </row>
    <row r="1346" spans="2:7" ht="14.4" x14ac:dyDescent="0.3">
      <c r="B1346" s="12">
        <v>1343</v>
      </c>
      <c r="C1346" s="13" t="s">
        <v>358</v>
      </c>
      <c r="D1346" s="118">
        <v>38540</v>
      </c>
      <c r="E1346" s="13" t="s">
        <v>359</v>
      </c>
      <c r="F1346" s="40">
        <v>80</v>
      </c>
      <c r="G1346" s="124">
        <v>240.76226876969253</v>
      </c>
    </row>
    <row r="1347" spans="2:7" ht="14.4" x14ac:dyDescent="0.3">
      <c r="B1347" s="12">
        <v>1344</v>
      </c>
      <c r="C1347" s="13" t="s">
        <v>349</v>
      </c>
      <c r="D1347" s="118">
        <v>38298</v>
      </c>
      <c r="E1347" s="13" t="s">
        <v>359</v>
      </c>
      <c r="F1347" s="40">
        <v>56</v>
      </c>
      <c r="G1347" s="124">
        <v>170.50901918623575</v>
      </c>
    </row>
    <row r="1348" spans="2:7" ht="14.4" x14ac:dyDescent="0.3">
      <c r="B1348" s="12">
        <v>1345</v>
      </c>
      <c r="C1348" s="13" t="s">
        <v>356</v>
      </c>
      <c r="D1348" s="118">
        <v>38452</v>
      </c>
      <c r="E1348" s="13" t="s">
        <v>350</v>
      </c>
      <c r="F1348" s="40">
        <v>28</v>
      </c>
      <c r="G1348" s="124">
        <v>86.002698245868487</v>
      </c>
    </row>
    <row r="1349" spans="2:7" ht="14.4" x14ac:dyDescent="0.3">
      <c r="B1349" s="12">
        <v>1346</v>
      </c>
      <c r="C1349" s="13" t="s">
        <v>357</v>
      </c>
      <c r="D1349" s="118">
        <v>38683</v>
      </c>
      <c r="E1349" s="13" t="s">
        <v>352</v>
      </c>
      <c r="F1349" s="40">
        <v>50</v>
      </c>
      <c r="G1349" s="124">
        <v>151.56909496566121</v>
      </c>
    </row>
    <row r="1350" spans="2:7" ht="14.4" x14ac:dyDescent="0.3">
      <c r="B1350" s="12">
        <v>1347</v>
      </c>
      <c r="C1350" s="13" t="s">
        <v>356</v>
      </c>
      <c r="D1350" s="118">
        <v>38452</v>
      </c>
      <c r="E1350" s="13" t="s">
        <v>355</v>
      </c>
      <c r="F1350" s="40">
        <v>23</v>
      </c>
      <c r="G1350" s="124">
        <v>71.405303018372905</v>
      </c>
    </row>
    <row r="1351" spans="2:7" ht="14.4" x14ac:dyDescent="0.3">
      <c r="B1351" s="12">
        <v>1348</v>
      </c>
      <c r="C1351" s="13" t="s">
        <v>357</v>
      </c>
      <c r="D1351" s="118">
        <v>38144</v>
      </c>
      <c r="E1351" s="13" t="s">
        <v>347</v>
      </c>
      <c r="F1351" s="40">
        <v>77</v>
      </c>
      <c r="G1351" s="124">
        <v>232.85049996581651</v>
      </c>
    </row>
    <row r="1352" spans="2:7" ht="14.4" x14ac:dyDescent="0.3">
      <c r="B1352" s="12">
        <v>1349</v>
      </c>
      <c r="C1352" s="13" t="s">
        <v>346</v>
      </c>
      <c r="D1352" s="118">
        <v>38034</v>
      </c>
      <c r="E1352" s="13" t="s">
        <v>359</v>
      </c>
      <c r="F1352" s="40">
        <v>56</v>
      </c>
      <c r="G1352" s="124">
        <v>170.26270071526079</v>
      </c>
    </row>
    <row r="1353" spans="2:7" ht="14.4" x14ac:dyDescent="0.3">
      <c r="B1353" s="12">
        <v>1350</v>
      </c>
      <c r="C1353" s="13" t="s">
        <v>358</v>
      </c>
      <c r="D1353" s="118">
        <v>38826</v>
      </c>
      <c r="E1353" s="13" t="s">
        <v>347</v>
      </c>
      <c r="F1353" s="40">
        <v>26</v>
      </c>
      <c r="G1353" s="124">
        <v>79.7600955182413</v>
      </c>
    </row>
    <row r="1354" spans="2:7" ht="14.4" x14ac:dyDescent="0.3">
      <c r="B1354" s="12">
        <v>1351</v>
      </c>
      <c r="C1354" s="13" t="s">
        <v>351</v>
      </c>
      <c r="D1354" s="118">
        <v>38034</v>
      </c>
      <c r="E1354" s="13" t="s">
        <v>350</v>
      </c>
      <c r="F1354" s="40">
        <v>18</v>
      </c>
      <c r="G1354" s="124">
        <v>55.931706737093798</v>
      </c>
    </row>
    <row r="1355" spans="2:7" ht="14.4" x14ac:dyDescent="0.3">
      <c r="B1355" s="12">
        <v>1352</v>
      </c>
      <c r="C1355" s="13" t="s">
        <v>356</v>
      </c>
      <c r="D1355" s="118">
        <v>38034</v>
      </c>
      <c r="E1355" s="13" t="s">
        <v>347</v>
      </c>
      <c r="F1355" s="40">
        <v>40</v>
      </c>
      <c r="G1355" s="124">
        <v>121.10292526674064</v>
      </c>
    </row>
    <row r="1356" spans="2:7" ht="14.4" x14ac:dyDescent="0.3">
      <c r="B1356" s="12">
        <v>1353</v>
      </c>
      <c r="C1356" s="13" t="s">
        <v>349</v>
      </c>
      <c r="D1356" s="118">
        <v>38034</v>
      </c>
      <c r="E1356" s="13" t="s">
        <v>359</v>
      </c>
      <c r="F1356" s="40">
        <v>75</v>
      </c>
      <c r="G1356" s="124">
        <v>227.06641475515934</v>
      </c>
    </row>
    <row r="1357" spans="2:7" ht="14.4" x14ac:dyDescent="0.3">
      <c r="B1357" s="12">
        <v>1354</v>
      </c>
      <c r="C1357" s="13" t="s">
        <v>354</v>
      </c>
      <c r="D1357" s="118">
        <v>38408</v>
      </c>
      <c r="E1357" s="13" t="s">
        <v>352</v>
      </c>
      <c r="F1357" s="40">
        <v>61</v>
      </c>
      <c r="G1357" s="124">
        <v>184.75393471553485</v>
      </c>
    </row>
    <row r="1358" spans="2:7" ht="14.4" x14ac:dyDescent="0.3">
      <c r="B1358" s="12">
        <v>1355</v>
      </c>
      <c r="C1358" s="13" t="s">
        <v>351</v>
      </c>
      <c r="D1358" s="118">
        <v>38342</v>
      </c>
      <c r="E1358" s="13" t="s">
        <v>352</v>
      </c>
      <c r="F1358" s="40">
        <v>35</v>
      </c>
      <c r="G1358" s="124">
        <v>106.73579162164692</v>
      </c>
    </row>
    <row r="1359" spans="2:7" ht="14.4" x14ac:dyDescent="0.3">
      <c r="B1359" s="12">
        <v>1356</v>
      </c>
      <c r="C1359" s="13" t="s">
        <v>358</v>
      </c>
      <c r="D1359" s="118">
        <v>38562</v>
      </c>
      <c r="E1359" s="13" t="s">
        <v>350</v>
      </c>
      <c r="F1359" s="40">
        <v>42</v>
      </c>
      <c r="G1359" s="124">
        <v>127.74297314827389</v>
      </c>
    </row>
    <row r="1360" spans="2:7" ht="14.4" x14ac:dyDescent="0.3">
      <c r="B1360" s="12">
        <v>1357</v>
      </c>
      <c r="C1360" s="13" t="s">
        <v>349</v>
      </c>
      <c r="D1360" s="118">
        <v>38309</v>
      </c>
      <c r="E1360" s="13" t="s">
        <v>355</v>
      </c>
      <c r="F1360" s="40">
        <v>47</v>
      </c>
      <c r="G1360" s="124">
        <v>142.58640939942609</v>
      </c>
    </row>
    <row r="1361" spans="2:7" ht="14.4" x14ac:dyDescent="0.3">
      <c r="B1361" s="12">
        <v>1358</v>
      </c>
      <c r="C1361" s="13" t="s">
        <v>351</v>
      </c>
      <c r="D1361" s="118">
        <v>38276</v>
      </c>
      <c r="E1361" s="13" t="s">
        <v>359</v>
      </c>
      <c r="F1361" s="40">
        <v>74</v>
      </c>
      <c r="G1361" s="124">
        <v>225.01925553650543</v>
      </c>
    </row>
    <row r="1362" spans="2:7" ht="14.4" x14ac:dyDescent="0.3">
      <c r="B1362" s="12">
        <v>1359</v>
      </c>
      <c r="C1362" s="13" t="s">
        <v>351</v>
      </c>
      <c r="D1362" s="118">
        <v>38496</v>
      </c>
      <c r="E1362" s="13" t="s">
        <v>359</v>
      </c>
      <c r="F1362" s="40">
        <v>55</v>
      </c>
      <c r="G1362" s="124">
        <v>166.25169597348713</v>
      </c>
    </row>
    <row r="1363" spans="2:7" ht="14.4" x14ac:dyDescent="0.3">
      <c r="B1363" s="12">
        <v>1360</v>
      </c>
      <c r="C1363" s="13" t="s">
        <v>353</v>
      </c>
      <c r="D1363" s="118">
        <v>38617</v>
      </c>
      <c r="E1363" s="13" t="s">
        <v>347</v>
      </c>
      <c r="F1363" s="40">
        <v>87</v>
      </c>
      <c r="G1363" s="124">
        <v>263.11074857106775</v>
      </c>
    </row>
    <row r="1364" spans="2:7" ht="14.4" x14ac:dyDescent="0.3">
      <c r="B1364" s="12">
        <v>1361</v>
      </c>
      <c r="C1364" s="13" t="s">
        <v>351</v>
      </c>
      <c r="D1364" s="118">
        <v>38166</v>
      </c>
      <c r="E1364" s="13" t="s">
        <v>350</v>
      </c>
      <c r="F1364" s="40">
        <v>75</v>
      </c>
      <c r="G1364" s="124">
        <v>227.32916430473495</v>
      </c>
    </row>
    <row r="1365" spans="2:7" ht="14.4" x14ac:dyDescent="0.3">
      <c r="B1365" s="12">
        <v>1362</v>
      </c>
      <c r="C1365" s="13" t="s">
        <v>348</v>
      </c>
      <c r="D1365" s="118">
        <v>38881</v>
      </c>
      <c r="E1365" s="13" t="s">
        <v>350</v>
      </c>
      <c r="F1365" s="40">
        <v>91</v>
      </c>
      <c r="G1365" s="124">
        <v>274.60744776638205</v>
      </c>
    </row>
    <row r="1366" spans="2:7" ht="14.4" x14ac:dyDescent="0.3">
      <c r="B1366" s="12">
        <v>1363</v>
      </c>
      <c r="C1366" s="13" t="s">
        <v>351</v>
      </c>
      <c r="D1366" s="118">
        <v>38705</v>
      </c>
      <c r="E1366" s="13" t="s">
        <v>347</v>
      </c>
      <c r="F1366" s="40">
        <v>79</v>
      </c>
      <c r="G1366" s="124">
        <v>238.20578213903983</v>
      </c>
    </row>
    <row r="1367" spans="2:7" ht="14.4" x14ac:dyDescent="0.3">
      <c r="B1367" s="12">
        <v>1364</v>
      </c>
      <c r="C1367" s="13" t="s">
        <v>358</v>
      </c>
      <c r="D1367" s="118">
        <v>38155</v>
      </c>
      <c r="E1367" s="13" t="s">
        <v>359</v>
      </c>
      <c r="F1367" s="40">
        <v>31</v>
      </c>
      <c r="G1367" s="124">
        <v>94.915314626942674</v>
      </c>
    </row>
    <row r="1368" spans="2:7" ht="14.4" x14ac:dyDescent="0.3">
      <c r="B1368" s="12">
        <v>1365</v>
      </c>
      <c r="C1368" s="13" t="s">
        <v>349</v>
      </c>
      <c r="D1368" s="118">
        <v>38265</v>
      </c>
      <c r="E1368" s="13" t="s">
        <v>355</v>
      </c>
      <c r="F1368" s="40">
        <v>36</v>
      </c>
      <c r="G1368" s="124">
        <v>109.8683994875889</v>
      </c>
    </row>
    <row r="1369" spans="2:7" ht="14.4" x14ac:dyDescent="0.3">
      <c r="B1369" s="12">
        <v>1366</v>
      </c>
      <c r="C1369" s="13" t="s">
        <v>357</v>
      </c>
      <c r="D1369" s="118">
        <v>38166</v>
      </c>
      <c r="E1369" s="13" t="s">
        <v>359</v>
      </c>
      <c r="F1369" s="40">
        <v>80</v>
      </c>
      <c r="G1369" s="124">
        <v>242.06313932235889</v>
      </c>
    </row>
    <row r="1370" spans="2:7" ht="14.4" x14ac:dyDescent="0.3">
      <c r="B1370" s="12">
        <v>1367</v>
      </c>
      <c r="C1370" s="13" t="s">
        <v>346</v>
      </c>
      <c r="D1370" s="118">
        <v>38793</v>
      </c>
      <c r="E1370" s="13" t="s">
        <v>347</v>
      </c>
      <c r="F1370" s="40">
        <v>32</v>
      </c>
      <c r="G1370" s="124">
        <v>98.105863423861408</v>
      </c>
    </row>
    <row r="1371" spans="2:7" ht="14.4" x14ac:dyDescent="0.3">
      <c r="B1371" s="12">
        <v>1368</v>
      </c>
      <c r="C1371" s="13" t="s">
        <v>353</v>
      </c>
      <c r="D1371" s="118">
        <v>38166</v>
      </c>
      <c r="E1371" s="13" t="s">
        <v>352</v>
      </c>
      <c r="F1371" s="40">
        <v>29</v>
      </c>
      <c r="G1371" s="124">
        <v>89.172802878693929</v>
      </c>
    </row>
    <row r="1372" spans="2:7" ht="14.4" x14ac:dyDescent="0.3">
      <c r="B1372" s="12">
        <v>1369</v>
      </c>
      <c r="C1372" s="13" t="s">
        <v>349</v>
      </c>
      <c r="D1372" s="118">
        <v>38485</v>
      </c>
      <c r="E1372" s="13" t="s">
        <v>350</v>
      </c>
      <c r="F1372" s="40">
        <v>64</v>
      </c>
      <c r="G1372" s="124">
        <v>193.51676296767636</v>
      </c>
    </row>
    <row r="1373" spans="2:7" ht="14.4" x14ac:dyDescent="0.3">
      <c r="B1373" s="12">
        <v>1370</v>
      </c>
      <c r="C1373" s="13" t="s">
        <v>356</v>
      </c>
      <c r="D1373" s="118">
        <v>38056</v>
      </c>
      <c r="E1373" s="13" t="s">
        <v>347</v>
      </c>
      <c r="F1373" s="40">
        <v>27</v>
      </c>
      <c r="G1373" s="124">
        <v>83.668497347720773</v>
      </c>
    </row>
    <row r="1374" spans="2:7" ht="14.4" x14ac:dyDescent="0.3">
      <c r="B1374" s="12">
        <v>1371</v>
      </c>
      <c r="C1374" s="13" t="s">
        <v>358</v>
      </c>
      <c r="D1374" s="118">
        <v>38254</v>
      </c>
      <c r="E1374" s="13" t="s">
        <v>347</v>
      </c>
      <c r="F1374" s="40">
        <v>36</v>
      </c>
      <c r="G1374" s="124">
        <v>109.80928591136637</v>
      </c>
    </row>
    <row r="1375" spans="2:7" ht="14.4" x14ac:dyDescent="0.3">
      <c r="B1375" s="12">
        <v>1372</v>
      </c>
      <c r="C1375" s="13" t="s">
        <v>346</v>
      </c>
      <c r="D1375" s="118">
        <v>39057</v>
      </c>
      <c r="E1375" s="13" t="s">
        <v>359</v>
      </c>
      <c r="F1375" s="40">
        <v>36</v>
      </c>
      <c r="G1375" s="124">
        <v>109.45657773500436</v>
      </c>
    </row>
    <row r="1376" spans="2:7" ht="14.4" x14ac:dyDescent="0.3">
      <c r="B1376" s="12">
        <v>1373</v>
      </c>
      <c r="C1376" s="13" t="s">
        <v>357</v>
      </c>
      <c r="D1376" s="118">
        <v>39013</v>
      </c>
      <c r="E1376" s="13" t="s">
        <v>359</v>
      </c>
      <c r="F1376" s="40">
        <v>32</v>
      </c>
      <c r="G1376" s="124">
        <v>97.343399963409695</v>
      </c>
    </row>
    <row r="1377" spans="2:7" ht="14.4" x14ac:dyDescent="0.3">
      <c r="B1377" s="12">
        <v>1374</v>
      </c>
      <c r="C1377" s="13" t="s">
        <v>356</v>
      </c>
      <c r="D1377" s="118">
        <v>38958</v>
      </c>
      <c r="E1377" s="13" t="s">
        <v>359</v>
      </c>
      <c r="F1377" s="40">
        <v>9</v>
      </c>
      <c r="G1377" s="124">
        <v>29.173034652532433</v>
      </c>
    </row>
    <row r="1378" spans="2:7" ht="14.4" x14ac:dyDescent="0.3">
      <c r="B1378" s="12">
        <v>1375</v>
      </c>
      <c r="C1378" s="13" t="s">
        <v>353</v>
      </c>
      <c r="D1378" s="118">
        <v>38859</v>
      </c>
      <c r="E1378" s="13" t="s">
        <v>350</v>
      </c>
      <c r="F1378" s="40">
        <v>78</v>
      </c>
      <c r="G1378" s="124">
        <v>235.63570757894917</v>
      </c>
    </row>
    <row r="1379" spans="2:7" ht="14.4" x14ac:dyDescent="0.3">
      <c r="B1379" s="12">
        <v>1376</v>
      </c>
      <c r="C1379" s="13" t="s">
        <v>353</v>
      </c>
      <c r="D1379" s="118">
        <v>38375</v>
      </c>
      <c r="E1379" s="13" t="s">
        <v>352</v>
      </c>
      <c r="F1379" s="40">
        <v>55</v>
      </c>
      <c r="G1379" s="124">
        <v>167.69300314757166</v>
      </c>
    </row>
    <row r="1380" spans="2:7" ht="14.4" x14ac:dyDescent="0.3">
      <c r="B1380" s="12">
        <v>1377</v>
      </c>
      <c r="C1380" s="13" t="s">
        <v>349</v>
      </c>
      <c r="D1380" s="118">
        <v>38221</v>
      </c>
      <c r="E1380" s="13" t="s">
        <v>359</v>
      </c>
      <c r="F1380" s="40">
        <v>79</v>
      </c>
      <c r="G1380" s="124">
        <v>239.25822655633112</v>
      </c>
    </row>
    <row r="1381" spans="2:7" ht="14.4" x14ac:dyDescent="0.3">
      <c r="B1381" s="12">
        <v>1378</v>
      </c>
      <c r="C1381" s="13" t="s">
        <v>349</v>
      </c>
      <c r="D1381" s="118">
        <v>37990</v>
      </c>
      <c r="E1381" s="13" t="s">
        <v>355</v>
      </c>
      <c r="F1381" s="40">
        <v>9</v>
      </c>
      <c r="G1381" s="124">
        <v>29.36931208514244</v>
      </c>
    </row>
    <row r="1382" spans="2:7" ht="14.4" x14ac:dyDescent="0.3">
      <c r="B1382" s="12">
        <v>1379</v>
      </c>
      <c r="C1382" s="13" t="s">
        <v>346</v>
      </c>
      <c r="D1382" s="118">
        <v>39068</v>
      </c>
      <c r="E1382" s="13" t="s">
        <v>350</v>
      </c>
      <c r="F1382" s="40">
        <v>4</v>
      </c>
      <c r="G1382" s="124">
        <v>14.276329980408619</v>
      </c>
    </row>
    <row r="1383" spans="2:7" ht="14.4" x14ac:dyDescent="0.3">
      <c r="B1383" s="12">
        <v>1380</v>
      </c>
      <c r="C1383" s="13" t="s">
        <v>349</v>
      </c>
      <c r="D1383" s="118">
        <v>38826</v>
      </c>
      <c r="E1383" s="13" t="s">
        <v>359</v>
      </c>
      <c r="F1383" s="40">
        <v>6</v>
      </c>
      <c r="G1383" s="124">
        <v>20.165246376870389</v>
      </c>
    </row>
    <row r="1384" spans="2:7" ht="14.4" x14ac:dyDescent="0.3">
      <c r="B1384" s="12">
        <v>1381</v>
      </c>
      <c r="C1384" s="13" t="s">
        <v>358</v>
      </c>
      <c r="D1384" s="118">
        <v>38496</v>
      </c>
      <c r="E1384" s="13" t="s">
        <v>355</v>
      </c>
      <c r="F1384" s="40">
        <v>18</v>
      </c>
      <c r="G1384" s="124">
        <v>55.91901948813328</v>
      </c>
    </row>
    <row r="1385" spans="2:7" ht="14.4" x14ac:dyDescent="0.3">
      <c r="B1385" s="12">
        <v>1382</v>
      </c>
      <c r="C1385" s="13" t="s">
        <v>353</v>
      </c>
      <c r="D1385" s="118">
        <v>38650</v>
      </c>
      <c r="E1385" s="13" t="s">
        <v>355</v>
      </c>
      <c r="F1385" s="40">
        <v>14</v>
      </c>
      <c r="G1385" s="124">
        <v>44.491260768813873</v>
      </c>
    </row>
    <row r="1386" spans="2:7" ht="14.4" x14ac:dyDescent="0.3">
      <c r="B1386" s="12">
        <v>1383</v>
      </c>
      <c r="C1386" s="13" t="s">
        <v>356</v>
      </c>
      <c r="D1386" s="118">
        <v>38947</v>
      </c>
      <c r="E1386" s="13" t="s">
        <v>347</v>
      </c>
      <c r="F1386" s="40">
        <v>91</v>
      </c>
      <c r="G1386" s="124">
        <v>275.50447930379551</v>
      </c>
    </row>
    <row r="1387" spans="2:7" ht="14.4" x14ac:dyDescent="0.3">
      <c r="B1387" s="12">
        <v>1384</v>
      </c>
      <c r="C1387" s="13" t="s">
        <v>353</v>
      </c>
      <c r="D1387" s="118">
        <v>38694</v>
      </c>
      <c r="E1387" s="13" t="s">
        <v>355</v>
      </c>
      <c r="F1387" s="40">
        <v>74</v>
      </c>
      <c r="G1387" s="124">
        <v>224.07187760825997</v>
      </c>
    </row>
    <row r="1388" spans="2:7" ht="14.4" x14ac:dyDescent="0.3">
      <c r="B1388" s="12">
        <v>1385</v>
      </c>
      <c r="C1388" s="13" t="s">
        <v>346</v>
      </c>
      <c r="D1388" s="118">
        <v>38199</v>
      </c>
      <c r="E1388" s="13" t="s">
        <v>347</v>
      </c>
      <c r="F1388" s="40">
        <v>47</v>
      </c>
      <c r="G1388" s="124">
        <v>143.8575641603407</v>
      </c>
    </row>
    <row r="1389" spans="2:7" ht="14.4" x14ac:dyDescent="0.3">
      <c r="B1389" s="12">
        <v>1386</v>
      </c>
      <c r="C1389" s="13" t="s">
        <v>354</v>
      </c>
      <c r="D1389" s="118">
        <v>39024</v>
      </c>
      <c r="E1389" s="13" t="s">
        <v>350</v>
      </c>
      <c r="F1389" s="40">
        <v>28</v>
      </c>
      <c r="G1389" s="124">
        <v>86.468289532216389</v>
      </c>
    </row>
    <row r="1390" spans="2:7" ht="14.4" x14ac:dyDescent="0.3">
      <c r="B1390" s="12">
        <v>1387</v>
      </c>
      <c r="C1390" s="13" t="s">
        <v>354</v>
      </c>
      <c r="D1390" s="118">
        <v>38980</v>
      </c>
      <c r="E1390" s="13" t="s">
        <v>355</v>
      </c>
      <c r="F1390" s="40">
        <v>21</v>
      </c>
      <c r="G1390" s="124">
        <v>64.784207766072953</v>
      </c>
    </row>
    <row r="1391" spans="2:7" ht="14.4" x14ac:dyDescent="0.3">
      <c r="B1391" s="12">
        <v>1388</v>
      </c>
      <c r="C1391" s="13" t="s">
        <v>356</v>
      </c>
      <c r="D1391" s="118">
        <v>38441</v>
      </c>
      <c r="E1391" s="13" t="s">
        <v>350</v>
      </c>
      <c r="F1391" s="40">
        <v>52</v>
      </c>
      <c r="G1391" s="124">
        <v>157.69424365413772</v>
      </c>
    </row>
    <row r="1392" spans="2:7" ht="14.4" x14ac:dyDescent="0.3">
      <c r="B1392" s="12">
        <v>1389</v>
      </c>
      <c r="C1392" s="13" t="s">
        <v>353</v>
      </c>
      <c r="D1392" s="118">
        <v>38166</v>
      </c>
      <c r="E1392" s="13" t="s">
        <v>352</v>
      </c>
      <c r="F1392" s="40">
        <v>33</v>
      </c>
      <c r="G1392" s="124">
        <v>101.08856134949143</v>
      </c>
    </row>
    <row r="1393" spans="2:7" ht="14.4" x14ac:dyDescent="0.3">
      <c r="B1393" s="12">
        <v>1390</v>
      </c>
      <c r="C1393" s="13" t="s">
        <v>354</v>
      </c>
      <c r="D1393" s="118">
        <v>38023</v>
      </c>
      <c r="E1393" s="13" t="s">
        <v>359</v>
      </c>
      <c r="F1393" s="40">
        <v>-7</v>
      </c>
      <c r="G1393" s="124">
        <v>-19.437923961194201</v>
      </c>
    </row>
    <row r="1394" spans="2:7" ht="14.4" x14ac:dyDescent="0.3">
      <c r="B1394" s="12">
        <v>1391</v>
      </c>
      <c r="C1394" s="13" t="s">
        <v>356</v>
      </c>
      <c r="D1394" s="118">
        <v>38078</v>
      </c>
      <c r="E1394" s="13" t="s">
        <v>347</v>
      </c>
      <c r="F1394" s="40">
        <v>12</v>
      </c>
      <c r="G1394" s="124">
        <v>38.2380881700618</v>
      </c>
    </row>
    <row r="1395" spans="2:7" ht="14.4" x14ac:dyDescent="0.3">
      <c r="B1395" s="12">
        <v>1392</v>
      </c>
      <c r="C1395" s="13" t="s">
        <v>353</v>
      </c>
      <c r="D1395" s="118">
        <v>38045</v>
      </c>
      <c r="E1395" s="13" t="s">
        <v>355</v>
      </c>
      <c r="F1395" s="40">
        <v>1</v>
      </c>
      <c r="G1395" s="124">
        <v>4.5049727728030682</v>
      </c>
    </row>
    <row r="1396" spans="2:7" ht="14.4" x14ac:dyDescent="0.3">
      <c r="B1396" s="12">
        <v>1393</v>
      </c>
      <c r="C1396" s="13" t="s">
        <v>346</v>
      </c>
      <c r="D1396" s="118">
        <v>38012</v>
      </c>
      <c r="E1396" s="13" t="s">
        <v>359</v>
      </c>
      <c r="F1396" s="40">
        <v>56</v>
      </c>
      <c r="G1396" s="124">
        <v>169.75770217815491</v>
      </c>
    </row>
    <row r="1397" spans="2:7" ht="14.4" x14ac:dyDescent="0.3">
      <c r="B1397" s="12">
        <v>1394</v>
      </c>
      <c r="C1397" s="13" t="s">
        <v>356</v>
      </c>
      <c r="D1397" s="118">
        <v>38529</v>
      </c>
      <c r="E1397" s="13" t="s">
        <v>350</v>
      </c>
      <c r="F1397" s="40">
        <v>34</v>
      </c>
      <c r="G1397" s="124">
        <v>104.47706646910852</v>
      </c>
    </row>
    <row r="1398" spans="2:7" ht="14.4" x14ac:dyDescent="0.3">
      <c r="B1398" s="12">
        <v>1395</v>
      </c>
      <c r="C1398" s="13" t="s">
        <v>358</v>
      </c>
      <c r="D1398" s="118">
        <v>38408</v>
      </c>
      <c r="E1398" s="13" t="s">
        <v>350</v>
      </c>
      <c r="F1398" s="40">
        <v>83</v>
      </c>
      <c r="G1398" s="124">
        <v>250.38974883045833</v>
      </c>
    </row>
    <row r="1399" spans="2:7" ht="14.4" x14ac:dyDescent="0.3">
      <c r="B1399" s="12">
        <v>1396</v>
      </c>
      <c r="C1399" s="13" t="s">
        <v>354</v>
      </c>
      <c r="D1399" s="118">
        <v>38430</v>
      </c>
      <c r="E1399" s="13" t="s">
        <v>355</v>
      </c>
      <c r="F1399" s="40">
        <v>-4</v>
      </c>
      <c r="G1399" s="124">
        <v>-10.155624843092607</v>
      </c>
    </row>
    <row r="1400" spans="2:7" ht="14.4" x14ac:dyDescent="0.3">
      <c r="B1400" s="12">
        <v>1397</v>
      </c>
      <c r="C1400" s="13" t="s">
        <v>356</v>
      </c>
      <c r="D1400" s="118">
        <v>38386</v>
      </c>
      <c r="E1400" s="13" t="s">
        <v>350</v>
      </c>
      <c r="F1400" s="40">
        <v>9</v>
      </c>
      <c r="G1400" s="124">
        <v>29.703664221901175</v>
      </c>
    </row>
    <row r="1401" spans="2:7" ht="14.4" x14ac:dyDescent="0.3">
      <c r="B1401" s="12">
        <v>1398</v>
      </c>
      <c r="C1401" s="13" t="s">
        <v>349</v>
      </c>
      <c r="D1401" s="118">
        <v>38122</v>
      </c>
      <c r="E1401" s="13" t="s">
        <v>355</v>
      </c>
      <c r="F1401" s="40">
        <v>64</v>
      </c>
      <c r="G1401" s="124">
        <v>193.99078398349641</v>
      </c>
    </row>
    <row r="1402" spans="2:7" ht="14.4" x14ac:dyDescent="0.3">
      <c r="B1402" s="12">
        <v>1399</v>
      </c>
      <c r="C1402" s="13" t="s">
        <v>358</v>
      </c>
      <c r="D1402" s="118">
        <v>38122</v>
      </c>
      <c r="E1402" s="13" t="s">
        <v>347</v>
      </c>
      <c r="F1402" s="40">
        <v>13</v>
      </c>
      <c r="G1402" s="124">
        <v>40.947424828889474</v>
      </c>
    </row>
    <row r="1403" spans="2:7" ht="14.4" x14ac:dyDescent="0.3">
      <c r="B1403" s="12">
        <v>1400</v>
      </c>
      <c r="C1403" s="13" t="s">
        <v>353</v>
      </c>
      <c r="D1403" s="118">
        <v>38100</v>
      </c>
      <c r="E1403" s="13" t="s">
        <v>347</v>
      </c>
      <c r="F1403" s="40">
        <v>9</v>
      </c>
      <c r="G1403" s="124">
        <v>28.683682099948655</v>
      </c>
    </row>
    <row r="1404" spans="2:7" ht="14.4" x14ac:dyDescent="0.3">
      <c r="B1404" s="12">
        <v>1401</v>
      </c>
      <c r="C1404" s="13" t="s">
        <v>348</v>
      </c>
      <c r="D1404" s="118">
        <v>38980</v>
      </c>
      <c r="E1404" s="13" t="s">
        <v>347</v>
      </c>
      <c r="F1404" s="40">
        <v>6</v>
      </c>
      <c r="G1404" s="124">
        <v>19.546281446888681</v>
      </c>
    </row>
    <row r="1405" spans="2:7" ht="14.4" x14ac:dyDescent="0.3">
      <c r="B1405" s="12">
        <v>1402</v>
      </c>
      <c r="C1405" s="13" t="s">
        <v>351</v>
      </c>
      <c r="D1405" s="118">
        <v>38859</v>
      </c>
      <c r="E1405" s="13" t="s">
        <v>350</v>
      </c>
      <c r="F1405" s="40">
        <v>55</v>
      </c>
      <c r="G1405" s="124">
        <v>167.0921059108752</v>
      </c>
    </row>
    <row r="1406" spans="2:7" ht="14.4" x14ac:dyDescent="0.3">
      <c r="B1406" s="12">
        <v>1403</v>
      </c>
      <c r="C1406" s="13" t="s">
        <v>357</v>
      </c>
      <c r="D1406" s="118">
        <v>38870</v>
      </c>
      <c r="E1406" s="13" t="s">
        <v>352</v>
      </c>
      <c r="F1406" s="40">
        <v>64</v>
      </c>
      <c r="G1406" s="124">
        <v>194.83490930195086</v>
      </c>
    </row>
    <row r="1407" spans="2:7" ht="14.4" x14ac:dyDescent="0.3">
      <c r="B1407" s="12">
        <v>1404</v>
      </c>
      <c r="C1407" s="13" t="s">
        <v>346</v>
      </c>
      <c r="D1407" s="118">
        <v>38518</v>
      </c>
      <c r="E1407" s="13" t="s">
        <v>347</v>
      </c>
      <c r="F1407" s="40">
        <v>27</v>
      </c>
      <c r="G1407" s="124">
        <v>82.654748876430304</v>
      </c>
    </row>
    <row r="1408" spans="2:7" ht="14.4" x14ac:dyDescent="0.3">
      <c r="B1408" s="12">
        <v>1405</v>
      </c>
      <c r="C1408" s="13" t="s">
        <v>357</v>
      </c>
      <c r="D1408" s="118">
        <v>38276</v>
      </c>
      <c r="E1408" s="13" t="s">
        <v>347</v>
      </c>
      <c r="F1408" s="40">
        <v>4</v>
      </c>
      <c r="G1408" s="124">
        <v>14.358367110038117</v>
      </c>
    </row>
    <row r="1409" spans="2:7" ht="14.4" x14ac:dyDescent="0.3">
      <c r="B1409" s="12">
        <v>1406</v>
      </c>
      <c r="C1409" s="13" t="s">
        <v>358</v>
      </c>
      <c r="D1409" s="118">
        <v>38661</v>
      </c>
      <c r="E1409" s="13" t="s">
        <v>347</v>
      </c>
      <c r="F1409" s="40">
        <v>17</v>
      </c>
      <c r="G1409" s="124">
        <v>53.450226015325889</v>
      </c>
    </row>
    <row r="1410" spans="2:7" ht="14.4" x14ac:dyDescent="0.3">
      <c r="B1410" s="12">
        <v>1407</v>
      </c>
      <c r="C1410" s="13" t="s">
        <v>351</v>
      </c>
      <c r="D1410" s="118">
        <v>38947</v>
      </c>
      <c r="E1410" s="13" t="s">
        <v>347</v>
      </c>
      <c r="F1410" s="40">
        <v>24</v>
      </c>
      <c r="G1410" s="124">
        <v>74.287417398883491</v>
      </c>
    </row>
    <row r="1411" spans="2:7" ht="14.4" x14ac:dyDescent="0.3">
      <c r="B1411" s="12">
        <v>1408</v>
      </c>
      <c r="C1411" s="13" t="s">
        <v>348</v>
      </c>
      <c r="D1411" s="118">
        <v>38694</v>
      </c>
      <c r="E1411" s="13" t="s">
        <v>347</v>
      </c>
      <c r="F1411" s="40">
        <v>87</v>
      </c>
      <c r="G1411" s="124">
        <v>262.8805946680697</v>
      </c>
    </row>
    <row r="1412" spans="2:7" ht="14.4" x14ac:dyDescent="0.3">
      <c r="B1412" s="12">
        <v>1409</v>
      </c>
      <c r="C1412" s="13" t="s">
        <v>353</v>
      </c>
      <c r="D1412" s="118">
        <v>38309</v>
      </c>
      <c r="E1412" s="13" t="s">
        <v>359</v>
      </c>
      <c r="F1412" s="40">
        <v>10</v>
      </c>
      <c r="G1412" s="124">
        <v>31.759227784320323</v>
      </c>
    </row>
    <row r="1413" spans="2:7" ht="14.4" x14ac:dyDescent="0.3">
      <c r="B1413" s="12">
        <v>1410</v>
      </c>
      <c r="C1413" s="13" t="s">
        <v>356</v>
      </c>
      <c r="D1413" s="118">
        <v>38276</v>
      </c>
      <c r="E1413" s="13" t="s">
        <v>359</v>
      </c>
      <c r="F1413" s="40">
        <v>0</v>
      </c>
      <c r="G1413" s="124">
        <v>1.8311339455634805</v>
      </c>
    </row>
    <row r="1414" spans="2:7" ht="14.4" x14ac:dyDescent="0.3">
      <c r="B1414" s="12">
        <v>1411</v>
      </c>
      <c r="C1414" s="13" t="s">
        <v>356</v>
      </c>
      <c r="D1414" s="118">
        <v>38375</v>
      </c>
      <c r="E1414" s="13" t="s">
        <v>347</v>
      </c>
      <c r="F1414" s="40">
        <v>73</v>
      </c>
      <c r="G1414" s="124">
        <v>221.0091797499388</v>
      </c>
    </row>
    <row r="1415" spans="2:7" ht="14.4" x14ac:dyDescent="0.3">
      <c r="B1415" s="12">
        <v>1412</v>
      </c>
      <c r="C1415" s="13" t="s">
        <v>349</v>
      </c>
      <c r="D1415" s="118">
        <v>38067</v>
      </c>
      <c r="E1415" s="13" t="s">
        <v>347</v>
      </c>
      <c r="F1415" s="40">
        <v>66</v>
      </c>
      <c r="G1415" s="124">
        <v>200.12198246327054</v>
      </c>
    </row>
    <row r="1416" spans="2:7" ht="14.4" x14ac:dyDescent="0.3">
      <c r="B1416" s="12">
        <v>1413</v>
      </c>
      <c r="C1416" s="13" t="s">
        <v>346</v>
      </c>
      <c r="D1416" s="118">
        <v>38947</v>
      </c>
      <c r="E1416" s="13" t="s">
        <v>347</v>
      </c>
      <c r="F1416" s="40">
        <v>70</v>
      </c>
      <c r="G1416" s="124">
        <v>211.75333647455852</v>
      </c>
    </row>
    <row r="1417" spans="2:7" ht="14.4" x14ac:dyDescent="0.3">
      <c r="B1417" s="12">
        <v>1414</v>
      </c>
      <c r="C1417" s="13" t="s">
        <v>353</v>
      </c>
      <c r="D1417" s="118">
        <v>38331</v>
      </c>
      <c r="E1417" s="13" t="s">
        <v>350</v>
      </c>
      <c r="F1417" s="40">
        <v>78</v>
      </c>
      <c r="G1417" s="124">
        <v>235.90596023209099</v>
      </c>
    </row>
    <row r="1418" spans="2:7" ht="14.4" x14ac:dyDescent="0.3">
      <c r="B1418" s="12">
        <v>1415</v>
      </c>
      <c r="C1418" s="13" t="s">
        <v>357</v>
      </c>
      <c r="D1418" s="118">
        <v>38661</v>
      </c>
      <c r="E1418" s="13" t="s">
        <v>359</v>
      </c>
      <c r="F1418" s="40">
        <v>22</v>
      </c>
      <c r="G1418" s="124">
        <v>66.965065793990505</v>
      </c>
    </row>
    <row r="1419" spans="2:7" ht="14.4" x14ac:dyDescent="0.3">
      <c r="B1419" s="12">
        <v>1416</v>
      </c>
      <c r="C1419" s="13" t="s">
        <v>348</v>
      </c>
      <c r="D1419" s="118">
        <v>38265</v>
      </c>
      <c r="E1419" s="13" t="s">
        <v>359</v>
      </c>
      <c r="F1419" s="40">
        <v>21</v>
      </c>
      <c r="G1419" s="124">
        <v>65.217462708012192</v>
      </c>
    </row>
    <row r="1420" spans="2:7" ht="14.4" x14ac:dyDescent="0.3">
      <c r="B1420" s="12">
        <v>1417</v>
      </c>
      <c r="C1420" s="13" t="s">
        <v>346</v>
      </c>
      <c r="D1420" s="118">
        <v>38276</v>
      </c>
      <c r="E1420" s="13" t="s">
        <v>347</v>
      </c>
      <c r="F1420" s="40">
        <v>8</v>
      </c>
      <c r="G1420" s="124">
        <v>25.824952877477109</v>
      </c>
    </row>
    <row r="1421" spans="2:7" ht="14.4" x14ac:dyDescent="0.3">
      <c r="B1421" s="12">
        <v>1418</v>
      </c>
      <c r="C1421" s="13" t="s">
        <v>351</v>
      </c>
      <c r="D1421" s="118">
        <v>38034</v>
      </c>
      <c r="E1421" s="13" t="s">
        <v>359</v>
      </c>
      <c r="F1421" s="40">
        <v>62</v>
      </c>
      <c r="G1421" s="124">
        <v>187.80112722106594</v>
      </c>
    </row>
    <row r="1422" spans="2:7" ht="14.4" x14ac:dyDescent="0.3">
      <c r="B1422" s="12">
        <v>1419</v>
      </c>
      <c r="C1422" s="13" t="s">
        <v>354</v>
      </c>
      <c r="D1422" s="118">
        <v>38848</v>
      </c>
      <c r="E1422" s="13" t="s">
        <v>359</v>
      </c>
      <c r="F1422" s="40">
        <v>81</v>
      </c>
      <c r="G1422" s="124">
        <v>244.50746507200088</v>
      </c>
    </row>
    <row r="1423" spans="2:7" ht="14.4" x14ac:dyDescent="0.3">
      <c r="B1423" s="12">
        <v>1420</v>
      </c>
      <c r="C1423" s="13" t="s">
        <v>353</v>
      </c>
      <c r="D1423" s="118">
        <v>38342</v>
      </c>
      <c r="E1423" s="13" t="s">
        <v>347</v>
      </c>
      <c r="F1423" s="40">
        <v>72</v>
      </c>
      <c r="G1423" s="124">
        <v>218.17265722795503</v>
      </c>
    </row>
    <row r="1424" spans="2:7" ht="14.4" x14ac:dyDescent="0.3">
      <c r="B1424" s="12">
        <v>1421</v>
      </c>
      <c r="C1424" s="13" t="s">
        <v>349</v>
      </c>
      <c r="D1424" s="118">
        <v>39002</v>
      </c>
      <c r="E1424" s="13" t="s">
        <v>355</v>
      </c>
      <c r="F1424" s="40">
        <v>13</v>
      </c>
      <c r="G1424" s="124">
        <v>41.356875522020459</v>
      </c>
    </row>
    <row r="1425" spans="2:7" ht="14.4" x14ac:dyDescent="0.3">
      <c r="B1425" s="12">
        <v>1422</v>
      </c>
      <c r="C1425" s="13" t="s">
        <v>346</v>
      </c>
      <c r="D1425" s="118">
        <v>38595</v>
      </c>
      <c r="E1425" s="13" t="s">
        <v>352</v>
      </c>
      <c r="F1425" s="40">
        <v>52</v>
      </c>
      <c r="G1425" s="124">
        <v>157.41873231061072</v>
      </c>
    </row>
    <row r="1426" spans="2:7" ht="14.4" x14ac:dyDescent="0.3">
      <c r="B1426" s="12">
        <v>1423</v>
      </c>
      <c r="C1426" s="13" t="s">
        <v>356</v>
      </c>
      <c r="D1426" s="118">
        <v>38738</v>
      </c>
      <c r="E1426" s="13" t="s">
        <v>355</v>
      </c>
      <c r="F1426" s="40">
        <v>49</v>
      </c>
      <c r="G1426" s="124">
        <v>148.10679359164916</v>
      </c>
    </row>
    <row r="1427" spans="2:7" ht="14.4" x14ac:dyDescent="0.3">
      <c r="B1427" s="12">
        <v>1424</v>
      </c>
      <c r="C1427" s="13" t="s">
        <v>356</v>
      </c>
      <c r="D1427" s="118">
        <v>38067</v>
      </c>
      <c r="E1427" s="13" t="s">
        <v>355</v>
      </c>
      <c r="F1427" s="40">
        <v>82</v>
      </c>
      <c r="G1427" s="124">
        <v>248.16915651860171</v>
      </c>
    </row>
    <row r="1428" spans="2:7" ht="14.4" x14ac:dyDescent="0.3">
      <c r="B1428" s="12">
        <v>1425</v>
      </c>
      <c r="C1428" s="13" t="s">
        <v>353</v>
      </c>
      <c r="D1428" s="118">
        <v>38815</v>
      </c>
      <c r="E1428" s="13" t="s">
        <v>355</v>
      </c>
      <c r="F1428" s="40">
        <v>5</v>
      </c>
      <c r="G1428" s="124">
        <v>17.015690322490627</v>
      </c>
    </row>
    <row r="1429" spans="2:7" ht="14.4" x14ac:dyDescent="0.3">
      <c r="B1429" s="12">
        <v>1426</v>
      </c>
      <c r="C1429" s="13" t="s">
        <v>357</v>
      </c>
      <c r="D1429" s="118">
        <v>38617</v>
      </c>
      <c r="E1429" s="13" t="s">
        <v>359</v>
      </c>
      <c r="F1429" s="40">
        <v>45</v>
      </c>
      <c r="G1429" s="124">
        <v>136.85630897508477</v>
      </c>
    </row>
    <row r="1430" spans="2:7" ht="14.4" x14ac:dyDescent="0.3">
      <c r="B1430" s="12">
        <v>1427</v>
      </c>
      <c r="C1430" s="13" t="s">
        <v>348</v>
      </c>
      <c r="D1430" s="118">
        <v>38694</v>
      </c>
      <c r="E1430" s="13" t="s">
        <v>359</v>
      </c>
      <c r="F1430" s="40">
        <v>-10</v>
      </c>
      <c r="G1430" s="124">
        <v>-27.350902782330042</v>
      </c>
    </row>
    <row r="1431" spans="2:7" ht="14.4" x14ac:dyDescent="0.3">
      <c r="B1431" s="12">
        <v>1428</v>
      </c>
      <c r="C1431" s="13" t="s">
        <v>351</v>
      </c>
      <c r="D1431" s="118">
        <v>39057</v>
      </c>
      <c r="E1431" s="13" t="s">
        <v>355</v>
      </c>
      <c r="F1431" s="40">
        <v>53</v>
      </c>
      <c r="G1431" s="124">
        <v>160.85164058435507</v>
      </c>
    </row>
    <row r="1432" spans="2:7" ht="14.4" x14ac:dyDescent="0.3">
      <c r="B1432" s="12">
        <v>1429</v>
      </c>
      <c r="C1432" s="13" t="s">
        <v>349</v>
      </c>
      <c r="D1432" s="118">
        <v>38441</v>
      </c>
      <c r="E1432" s="13" t="s">
        <v>352</v>
      </c>
      <c r="F1432" s="40">
        <v>24</v>
      </c>
      <c r="G1432" s="124">
        <v>73.616064458141409</v>
      </c>
    </row>
    <row r="1433" spans="2:7" ht="14.4" x14ac:dyDescent="0.3">
      <c r="B1433" s="12">
        <v>1430</v>
      </c>
      <c r="C1433" s="13" t="s">
        <v>356</v>
      </c>
      <c r="D1433" s="118">
        <v>38914</v>
      </c>
      <c r="E1433" s="13" t="s">
        <v>347</v>
      </c>
      <c r="F1433" s="40">
        <v>27</v>
      </c>
      <c r="G1433" s="124">
        <v>83.23212229417976</v>
      </c>
    </row>
    <row r="1434" spans="2:7" ht="14.4" x14ac:dyDescent="0.3">
      <c r="B1434" s="12">
        <v>1431</v>
      </c>
      <c r="C1434" s="13" t="s">
        <v>357</v>
      </c>
      <c r="D1434" s="118">
        <v>38837</v>
      </c>
      <c r="E1434" s="13" t="s">
        <v>350</v>
      </c>
      <c r="F1434" s="40">
        <v>52</v>
      </c>
      <c r="G1434" s="124">
        <v>158.63001694196066</v>
      </c>
    </row>
    <row r="1435" spans="2:7" ht="14.4" x14ac:dyDescent="0.3">
      <c r="B1435" s="12">
        <v>1432</v>
      </c>
      <c r="C1435" s="13" t="s">
        <v>353</v>
      </c>
      <c r="D1435" s="118">
        <v>39013</v>
      </c>
      <c r="E1435" s="13" t="s">
        <v>350</v>
      </c>
      <c r="F1435" s="40">
        <v>0</v>
      </c>
      <c r="G1435" s="124">
        <v>1.7815728693963861</v>
      </c>
    </row>
    <row r="1436" spans="2:7" ht="14.4" x14ac:dyDescent="0.3">
      <c r="B1436" s="12">
        <v>1433</v>
      </c>
      <c r="C1436" s="13" t="s">
        <v>356</v>
      </c>
      <c r="D1436" s="118">
        <v>38155</v>
      </c>
      <c r="E1436" s="13" t="s">
        <v>359</v>
      </c>
      <c r="F1436" s="40">
        <v>92</v>
      </c>
      <c r="G1436" s="124">
        <v>278.65173044503393</v>
      </c>
    </row>
    <row r="1437" spans="2:7" ht="14.4" x14ac:dyDescent="0.3">
      <c r="B1437" s="12">
        <v>1434</v>
      </c>
      <c r="C1437" s="13" t="s">
        <v>348</v>
      </c>
      <c r="D1437" s="118">
        <v>39013</v>
      </c>
      <c r="E1437" s="13" t="s">
        <v>359</v>
      </c>
      <c r="F1437" s="40">
        <v>22</v>
      </c>
      <c r="G1437" s="124">
        <v>67.706785390101601</v>
      </c>
    </row>
    <row r="1438" spans="2:7" ht="14.4" x14ac:dyDescent="0.3">
      <c r="B1438" s="12">
        <v>1435</v>
      </c>
      <c r="C1438" s="13" t="s">
        <v>358</v>
      </c>
      <c r="D1438" s="118">
        <v>38837</v>
      </c>
      <c r="E1438" s="13" t="s">
        <v>355</v>
      </c>
      <c r="F1438" s="40">
        <v>67</v>
      </c>
      <c r="G1438" s="124">
        <v>202.90370530776514</v>
      </c>
    </row>
    <row r="1439" spans="2:7" ht="14.4" x14ac:dyDescent="0.3">
      <c r="B1439" s="12">
        <v>1436</v>
      </c>
      <c r="C1439" s="13" t="s">
        <v>353</v>
      </c>
      <c r="D1439" s="118">
        <v>38639</v>
      </c>
      <c r="E1439" s="13" t="s">
        <v>359</v>
      </c>
      <c r="F1439" s="40">
        <v>7</v>
      </c>
      <c r="G1439" s="124">
        <v>23.034327347174614</v>
      </c>
    </row>
    <row r="1440" spans="2:7" ht="14.4" x14ac:dyDescent="0.3">
      <c r="B1440" s="12">
        <v>1437</v>
      </c>
      <c r="C1440" s="13" t="s">
        <v>358</v>
      </c>
      <c r="D1440" s="118">
        <v>38122</v>
      </c>
      <c r="E1440" s="13" t="s">
        <v>355</v>
      </c>
      <c r="F1440" s="40">
        <v>-10</v>
      </c>
      <c r="G1440" s="124">
        <v>-27.962734354764166</v>
      </c>
    </row>
    <row r="1441" spans="2:7" ht="14.4" x14ac:dyDescent="0.3">
      <c r="B1441" s="12">
        <v>1438</v>
      </c>
      <c r="C1441" s="13" t="s">
        <v>354</v>
      </c>
      <c r="D1441" s="118">
        <v>38947</v>
      </c>
      <c r="E1441" s="13" t="s">
        <v>359</v>
      </c>
      <c r="F1441" s="40">
        <v>10</v>
      </c>
      <c r="G1441" s="124">
        <v>31.667217946817743</v>
      </c>
    </row>
    <row r="1442" spans="2:7" ht="14.4" x14ac:dyDescent="0.3">
      <c r="B1442" s="12">
        <v>1439</v>
      </c>
      <c r="C1442" s="13" t="s">
        <v>356</v>
      </c>
      <c r="D1442" s="118">
        <v>38529</v>
      </c>
      <c r="E1442" s="13" t="s">
        <v>350</v>
      </c>
      <c r="F1442" s="40">
        <v>15</v>
      </c>
      <c r="G1442" s="124">
        <v>46.477551483409364</v>
      </c>
    </row>
    <row r="1443" spans="2:7" ht="14.4" x14ac:dyDescent="0.3">
      <c r="B1443" s="12">
        <v>1440</v>
      </c>
      <c r="C1443" s="13" t="s">
        <v>351</v>
      </c>
      <c r="D1443" s="118">
        <v>38529</v>
      </c>
      <c r="E1443" s="13" t="s">
        <v>352</v>
      </c>
      <c r="F1443" s="40">
        <v>0</v>
      </c>
      <c r="G1443" s="124">
        <v>2.1309055922780948</v>
      </c>
    </row>
    <row r="1444" spans="2:7" ht="14.4" x14ac:dyDescent="0.3">
      <c r="B1444" s="12">
        <v>1441</v>
      </c>
      <c r="C1444" s="13" t="s">
        <v>353</v>
      </c>
      <c r="D1444" s="118">
        <v>38793</v>
      </c>
      <c r="E1444" s="13" t="s">
        <v>350</v>
      </c>
      <c r="F1444" s="40">
        <v>93</v>
      </c>
      <c r="G1444" s="124">
        <v>280.90891395594838</v>
      </c>
    </row>
    <row r="1445" spans="2:7" ht="14.4" x14ac:dyDescent="0.3">
      <c r="B1445" s="12">
        <v>1442</v>
      </c>
      <c r="C1445" s="13" t="s">
        <v>349</v>
      </c>
      <c r="D1445" s="118">
        <v>38738</v>
      </c>
      <c r="E1445" s="13" t="s">
        <v>350</v>
      </c>
      <c r="F1445" s="40">
        <v>57</v>
      </c>
      <c r="G1445" s="124">
        <v>172.62177980113168</v>
      </c>
    </row>
    <row r="1446" spans="2:7" ht="14.4" x14ac:dyDescent="0.3">
      <c r="B1446" s="12">
        <v>1443</v>
      </c>
      <c r="C1446" s="13" t="s">
        <v>356</v>
      </c>
      <c r="D1446" s="118">
        <v>38254</v>
      </c>
      <c r="E1446" s="13" t="s">
        <v>347</v>
      </c>
      <c r="F1446" s="40">
        <v>69</v>
      </c>
      <c r="G1446" s="124">
        <v>208.76551379204989</v>
      </c>
    </row>
    <row r="1447" spans="2:7" ht="14.4" x14ac:dyDescent="0.3">
      <c r="B1447" s="12">
        <v>1444</v>
      </c>
      <c r="C1447" s="13" t="s">
        <v>358</v>
      </c>
      <c r="D1447" s="118">
        <v>38716</v>
      </c>
      <c r="E1447" s="13" t="s">
        <v>350</v>
      </c>
      <c r="F1447" s="40">
        <v>53</v>
      </c>
      <c r="G1447" s="124">
        <v>161.64817183248223</v>
      </c>
    </row>
    <row r="1448" spans="2:7" ht="14.4" x14ac:dyDescent="0.3">
      <c r="B1448" s="12">
        <v>1445</v>
      </c>
      <c r="C1448" s="13" t="s">
        <v>351</v>
      </c>
      <c r="D1448" s="118">
        <v>39013</v>
      </c>
      <c r="E1448" s="13" t="s">
        <v>352</v>
      </c>
      <c r="F1448" s="40">
        <v>67</v>
      </c>
      <c r="G1448" s="124">
        <v>203.5655299819017</v>
      </c>
    </row>
    <row r="1449" spans="2:7" ht="14.4" x14ac:dyDescent="0.3">
      <c r="B1449" s="12">
        <v>1446</v>
      </c>
      <c r="C1449" s="13" t="s">
        <v>358</v>
      </c>
      <c r="D1449" s="118">
        <v>38078</v>
      </c>
      <c r="E1449" s="13" t="s">
        <v>355</v>
      </c>
      <c r="F1449" s="40">
        <v>23</v>
      </c>
      <c r="G1449" s="124">
        <v>70.708152765050201</v>
      </c>
    </row>
    <row r="1450" spans="2:7" ht="14.4" x14ac:dyDescent="0.3">
      <c r="B1450" s="12">
        <v>1447</v>
      </c>
      <c r="C1450" s="13" t="s">
        <v>354</v>
      </c>
      <c r="D1450" s="118">
        <v>38155</v>
      </c>
      <c r="E1450" s="13" t="s">
        <v>359</v>
      </c>
      <c r="F1450" s="40">
        <v>43</v>
      </c>
      <c r="G1450" s="124">
        <v>131.16019141346013</v>
      </c>
    </row>
    <row r="1451" spans="2:7" ht="14.4" x14ac:dyDescent="0.3">
      <c r="B1451" s="12">
        <v>1448</v>
      </c>
      <c r="C1451" s="13" t="s">
        <v>357</v>
      </c>
      <c r="D1451" s="118">
        <v>39013</v>
      </c>
      <c r="E1451" s="13" t="s">
        <v>347</v>
      </c>
      <c r="F1451" s="40">
        <v>69</v>
      </c>
      <c r="G1451" s="124">
        <v>209.39515625574666</v>
      </c>
    </row>
    <row r="1452" spans="2:7" ht="14.4" x14ac:dyDescent="0.3">
      <c r="B1452" s="12">
        <v>1449</v>
      </c>
      <c r="C1452" s="13" t="s">
        <v>349</v>
      </c>
      <c r="D1452" s="118">
        <v>38991</v>
      </c>
      <c r="E1452" s="13" t="s">
        <v>352</v>
      </c>
      <c r="F1452" s="40">
        <v>45</v>
      </c>
      <c r="G1452" s="124">
        <v>136.50342219375273</v>
      </c>
    </row>
    <row r="1453" spans="2:7" ht="14.4" x14ac:dyDescent="0.3">
      <c r="B1453" s="12">
        <v>1450</v>
      </c>
      <c r="C1453" s="13" t="s">
        <v>353</v>
      </c>
      <c r="D1453" s="118">
        <v>38661</v>
      </c>
      <c r="E1453" s="13" t="s">
        <v>355</v>
      </c>
      <c r="F1453" s="40">
        <v>70</v>
      </c>
      <c r="G1453" s="124">
        <v>211.70097135907523</v>
      </c>
    </row>
    <row r="1454" spans="2:7" ht="14.4" x14ac:dyDescent="0.3">
      <c r="B1454" s="12">
        <v>1451</v>
      </c>
      <c r="C1454" s="13" t="s">
        <v>354</v>
      </c>
      <c r="D1454" s="118">
        <v>39013</v>
      </c>
      <c r="E1454" s="13" t="s">
        <v>359</v>
      </c>
      <c r="F1454" s="40">
        <v>91</v>
      </c>
      <c r="G1454" s="124">
        <v>274.50140154950032</v>
      </c>
    </row>
    <row r="1455" spans="2:7" ht="14.4" x14ac:dyDescent="0.3">
      <c r="B1455" s="12">
        <v>1452</v>
      </c>
      <c r="C1455" s="13" t="s">
        <v>348</v>
      </c>
      <c r="D1455" s="118">
        <v>39068</v>
      </c>
      <c r="E1455" s="13" t="s">
        <v>359</v>
      </c>
      <c r="F1455" s="40">
        <v>33</v>
      </c>
      <c r="G1455" s="124">
        <v>100.48140496751634</v>
      </c>
    </row>
    <row r="1456" spans="2:7" ht="14.4" x14ac:dyDescent="0.3">
      <c r="B1456" s="12">
        <v>1453</v>
      </c>
      <c r="C1456" s="13" t="s">
        <v>354</v>
      </c>
      <c r="D1456" s="118">
        <v>38936</v>
      </c>
      <c r="E1456" s="13" t="s">
        <v>350</v>
      </c>
      <c r="F1456" s="40">
        <v>90</v>
      </c>
      <c r="G1456" s="124">
        <v>272.35779457225038</v>
      </c>
    </row>
    <row r="1457" spans="2:7" ht="14.4" x14ac:dyDescent="0.3">
      <c r="B1457" s="12">
        <v>1454</v>
      </c>
      <c r="C1457" s="13" t="s">
        <v>354</v>
      </c>
      <c r="D1457" s="118">
        <v>38342</v>
      </c>
      <c r="E1457" s="13" t="s">
        <v>359</v>
      </c>
      <c r="F1457" s="40">
        <v>17</v>
      </c>
      <c r="G1457" s="124">
        <v>52.516260583580817</v>
      </c>
    </row>
    <row r="1458" spans="2:7" ht="14.4" x14ac:dyDescent="0.3">
      <c r="B1458" s="12">
        <v>1455</v>
      </c>
      <c r="C1458" s="13" t="s">
        <v>353</v>
      </c>
      <c r="D1458" s="118">
        <v>38199</v>
      </c>
      <c r="E1458" s="13" t="s">
        <v>355</v>
      </c>
      <c r="F1458" s="40">
        <v>-7</v>
      </c>
      <c r="G1458" s="124">
        <v>-18.916737992903691</v>
      </c>
    </row>
    <row r="1459" spans="2:7" ht="14.4" x14ac:dyDescent="0.3">
      <c r="B1459" s="12">
        <v>1456</v>
      </c>
      <c r="C1459" s="13" t="s">
        <v>351</v>
      </c>
      <c r="D1459" s="118">
        <v>38232</v>
      </c>
      <c r="E1459" s="13" t="s">
        <v>359</v>
      </c>
      <c r="F1459" s="40">
        <v>21</v>
      </c>
      <c r="G1459" s="124">
        <v>64.912642276982112</v>
      </c>
    </row>
    <row r="1460" spans="2:7" ht="14.4" x14ac:dyDescent="0.3">
      <c r="B1460" s="12">
        <v>1457</v>
      </c>
      <c r="C1460" s="13" t="s">
        <v>357</v>
      </c>
      <c r="D1460" s="118">
        <v>38573</v>
      </c>
      <c r="E1460" s="13" t="s">
        <v>350</v>
      </c>
      <c r="F1460" s="40">
        <v>14</v>
      </c>
      <c r="G1460" s="124">
        <v>44.327818174178198</v>
      </c>
    </row>
    <row r="1461" spans="2:7" ht="14.4" x14ac:dyDescent="0.3">
      <c r="B1461" s="12">
        <v>1458</v>
      </c>
      <c r="C1461" s="13" t="s">
        <v>353</v>
      </c>
      <c r="D1461" s="118">
        <v>38826</v>
      </c>
      <c r="E1461" s="13" t="s">
        <v>352</v>
      </c>
      <c r="F1461" s="40">
        <v>84</v>
      </c>
      <c r="G1461" s="124">
        <v>254.27232164491826</v>
      </c>
    </row>
    <row r="1462" spans="2:7" ht="14.4" x14ac:dyDescent="0.3">
      <c r="B1462" s="12">
        <v>1459</v>
      </c>
      <c r="C1462" s="13" t="s">
        <v>356</v>
      </c>
      <c r="D1462" s="118">
        <v>38738</v>
      </c>
      <c r="E1462" s="13" t="s">
        <v>352</v>
      </c>
      <c r="F1462" s="40">
        <v>92</v>
      </c>
      <c r="G1462" s="124">
        <v>278.12892270091868</v>
      </c>
    </row>
    <row r="1463" spans="2:7" ht="14.4" x14ac:dyDescent="0.3">
      <c r="B1463" s="12">
        <v>1460</v>
      </c>
      <c r="C1463" s="13" t="s">
        <v>353</v>
      </c>
      <c r="D1463" s="118">
        <v>39013</v>
      </c>
      <c r="E1463" s="13" t="s">
        <v>347</v>
      </c>
      <c r="F1463" s="40">
        <v>-1</v>
      </c>
      <c r="G1463" s="124">
        <v>-0.12859943512322669</v>
      </c>
    </row>
    <row r="1464" spans="2:7" ht="14.4" x14ac:dyDescent="0.3">
      <c r="B1464" s="12">
        <v>1461</v>
      </c>
      <c r="C1464" s="13" t="s">
        <v>353</v>
      </c>
      <c r="D1464" s="118">
        <v>38485</v>
      </c>
      <c r="E1464" s="13" t="s">
        <v>347</v>
      </c>
      <c r="F1464" s="40">
        <v>73</v>
      </c>
      <c r="G1464" s="124">
        <v>222.08676582590357</v>
      </c>
    </row>
    <row r="1465" spans="2:7" ht="14.4" x14ac:dyDescent="0.3">
      <c r="B1465" s="12">
        <v>1462</v>
      </c>
      <c r="C1465" s="13" t="s">
        <v>358</v>
      </c>
      <c r="D1465" s="118">
        <v>38727</v>
      </c>
      <c r="E1465" s="13" t="s">
        <v>350</v>
      </c>
      <c r="F1465" s="40">
        <v>48</v>
      </c>
      <c r="G1465" s="124">
        <v>146.42108275927566</v>
      </c>
    </row>
    <row r="1466" spans="2:7" ht="14.4" x14ac:dyDescent="0.3">
      <c r="B1466" s="12">
        <v>1463</v>
      </c>
      <c r="C1466" s="13" t="s">
        <v>358</v>
      </c>
      <c r="D1466" s="118">
        <v>38331</v>
      </c>
      <c r="E1466" s="13" t="s">
        <v>355</v>
      </c>
      <c r="F1466" s="40">
        <v>72</v>
      </c>
      <c r="G1466" s="124">
        <v>217.08233008534265</v>
      </c>
    </row>
    <row r="1467" spans="2:7" ht="14.4" x14ac:dyDescent="0.3">
      <c r="B1467" s="12">
        <v>1464</v>
      </c>
      <c r="C1467" s="13" t="s">
        <v>346</v>
      </c>
      <c r="D1467" s="118">
        <v>38903</v>
      </c>
      <c r="E1467" s="13" t="s">
        <v>350</v>
      </c>
      <c r="F1467" s="40">
        <v>42</v>
      </c>
      <c r="G1467" s="124">
        <v>127.6087139856683</v>
      </c>
    </row>
    <row r="1468" spans="2:7" ht="14.4" x14ac:dyDescent="0.3">
      <c r="B1468" s="12">
        <v>1465</v>
      </c>
      <c r="C1468" s="13" t="s">
        <v>353</v>
      </c>
      <c r="D1468" s="118">
        <v>38342</v>
      </c>
      <c r="E1468" s="13" t="s">
        <v>350</v>
      </c>
      <c r="F1468" s="40">
        <v>80</v>
      </c>
      <c r="G1468" s="124">
        <v>242.20754620036109</v>
      </c>
    </row>
    <row r="1469" spans="2:7" ht="14.4" x14ac:dyDescent="0.3">
      <c r="B1469" s="12">
        <v>1466</v>
      </c>
      <c r="C1469" s="13" t="s">
        <v>353</v>
      </c>
      <c r="D1469" s="118">
        <v>38595</v>
      </c>
      <c r="E1469" s="13" t="s">
        <v>350</v>
      </c>
      <c r="F1469" s="40">
        <v>56</v>
      </c>
      <c r="G1469" s="124">
        <v>170.85558875726406</v>
      </c>
    </row>
    <row r="1470" spans="2:7" ht="14.4" x14ac:dyDescent="0.3">
      <c r="B1470" s="12">
        <v>1467</v>
      </c>
      <c r="C1470" s="13" t="s">
        <v>357</v>
      </c>
      <c r="D1470" s="118">
        <v>38012</v>
      </c>
      <c r="E1470" s="13" t="s">
        <v>359</v>
      </c>
      <c r="F1470" s="40">
        <v>46</v>
      </c>
      <c r="G1470" s="124">
        <v>140.57686436306247</v>
      </c>
    </row>
    <row r="1471" spans="2:7" ht="14.4" x14ac:dyDescent="0.3">
      <c r="B1471" s="12">
        <v>1468</v>
      </c>
      <c r="C1471" s="13" t="s">
        <v>346</v>
      </c>
      <c r="D1471" s="118">
        <v>38870</v>
      </c>
      <c r="E1471" s="13" t="s">
        <v>355</v>
      </c>
      <c r="F1471" s="40">
        <v>45</v>
      </c>
      <c r="G1471" s="124">
        <v>136.77216386728932</v>
      </c>
    </row>
    <row r="1472" spans="2:7" ht="14.4" x14ac:dyDescent="0.3">
      <c r="B1472" s="12">
        <v>1469</v>
      </c>
      <c r="C1472" s="13" t="s">
        <v>351</v>
      </c>
      <c r="D1472" s="118">
        <v>38507</v>
      </c>
      <c r="E1472" s="13" t="s">
        <v>350</v>
      </c>
      <c r="F1472" s="40">
        <v>53</v>
      </c>
      <c r="G1472" s="124">
        <v>160.40163840433979</v>
      </c>
    </row>
    <row r="1473" spans="2:7" ht="14.4" x14ac:dyDescent="0.3">
      <c r="B1473" s="12">
        <v>1470</v>
      </c>
      <c r="C1473" s="13" t="s">
        <v>351</v>
      </c>
      <c r="D1473" s="118">
        <v>38628</v>
      </c>
      <c r="E1473" s="13" t="s">
        <v>355</v>
      </c>
      <c r="F1473" s="40">
        <v>51</v>
      </c>
      <c r="G1473" s="124">
        <v>155.05152823672236</v>
      </c>
    </row>
    <row r="1474" spans="2:7" ht="14.4" x14ac:dyDescent="0.3">
      <c r="B1474" s="12">
        <v>1471</v>
      </c>
      <c r="C1474" s="13" t="s">
        <v>356</v>
      </c>
      <c r="D1474" s="118">
        <v>38705</v>
      </c>
      <c r="E1474" s="13" t="s">
        <v>359</v>
      </c>
      <c r="F1474" s="40">
        <v>64</v>
      </c>
      <c r="G1474" s="124">
        <v>193.29903203964747</v>
      </c>
    </row>
    <row r="1475" spans="2:7" ht="14.4" x14ac:dyDescent="0.3">
      <c r="B1475" s="12">
        <v>1472</v>
      </c>
      <c r="C1475" s="13" t="s">
        <v>346</v>
      </c>
      <c r="D1475" s="118">
        <v>38298</v>
      </c>
      <c r="E1475" s="13" t="s">
        <v>355</v>
      </c>
      <c r="F1475" s="40">
        <v>15</v>
      </c>
      <c r="G1475" s="124">
        <v>47.086660569111189</v>
      </c>
    </row>
    <row r="1476" spans="2:7" ht="14.4" x14ac:dyDescent="0.3">
      <c r="B1476" s="12">
        <v>1473</v>
      </c>
      <c r="C1476" s="13" t="s">
        <v>353</v>
      </c>
      <c r="D1476" s="118">
        <v>38078</v>
      </c>
      <c r="E1476" s="13" t="s">
        <v>352</v>
      </c>
      <c r="F1476" s="40">
        <v>33</v>
      </c>
      <c r="G1476" s="124">
        <v>101.69988655484008</v>
      </c>
    </row>
    <row r="1477" spans="2:7" ht="14.4" x14ac:dyDescent="0.3">
      <c r="B1477" s="12">
        <v>1474</v>
      </c>
      <c r="C1477" s="13" t="s">
        <v>348</v>
      </c>
      <c r="D1477" s="118">
        <v>38848</v>
      </c>
      <c r="E1477" s="13" t="s">
        <v>355</v>
      </c>
      <c r="F1477" s="40">
        <v>31</v>
      </c>
      <c r="G1477" s="124">
        <v>95.050667546988379</v>
      </c>
    </row>
    <row r="1478" spans="2:7" ht="14.4" x14ac:dyDescent="0.3">
      <c r="B1478" s="12">
        <v>1475</v>
      </c>
      <c r="C1478" s="13" t="s">
        <v>351</v>
      </c>
      <c r="D1478" s="118">
        <v>38705</v>
      </c>
      <c r="E1478" s="13" t="s">
        <v>352</v>
      </c>
      <c r="F1478" s="40">
        <v>51</v>
      </c>
      <c r="G1478" s="124">
        <v>155.18472828999515</v>
      </c>
    </row>
    <row r="1479" spans="2:7" ht="14.4" x14ac:dyDescent="0.3">
      <c r="B1479" s="12">
        <v>1476</v>
      </c>
      <c r="C1479" s="13" t="s">
        <v>356</v>
      </c>
      <c r="D1479" s="118">
        <v>38947</v>
      </c>
      <c r="E1479" s="13" t="s">
        <v>350</v>
      </c>
      <c r="F1479" s="40">
        <v>-7</v>
      </c>
      <c r="G1479" s="124">
        <v>-18.636086701073594</v>
      </c>
    </row>
    <row r="1480" spans="2:7" ht="14.4" x14ac:dyDescent="0.3">
      <c r="B1480" s="12">
        <v>1477</v>
      </c>
      <c r="C1480" s="13" t="s">
        <v>351</v>
      </c>
      <c r="D1480" s="118">
        <v>38485</v>
      </c>
      <c r="E1480" s="13" t="s">
        <v>355</v>
      </c>
      <c r="F1480" s="40">
        <v>37</v>
      </c>
      <c r="G1480" s="124">
        <v>112.07406400171799</v>
      </c>
    </row>
    <row r="1481" spans="2:7" ht="14.4" x14ac:dyDescent="0.3">
      <c r="B1481" s="12">
        <v>1478</v>
      </c>
      <c r="C1481" s="13" t="s">
        <v>346</v>
      </c>
      <c r="D1481" s="118">
        <v>38518</v>
      </c>
      <c r="E1481" s="13" t="s">
        <v>350</v>
      </c>
      <c r="F1481" s="40">
        <v>43</v>
      </c>
      <c r="G1481" s="124">
        <v>130.97379554914517</v>
      </c>
    </row>
    <row r="1482" spans="2:7" ht="14.4" x14ac:dyDescent="0.3">
      <c r="B1482" s="12">
        <v>1479</v>
      </c>
      <c r="C1482" s="13" t="s">
        <v>358</v>
      </c>
      <c r="D1482" s="118">
        <v>38859</v>
      </c>
      <c r="E1482" s="13" t="s">
        <v>359</v>
      </c>
      <c r="F1482" s="40">
        <v>63</v>
      </c>
      <c r="G1482" s="124">
        <v>190.69209828626822</v>
      </c>
    </row>
    <row r="1483" spans="2:7" ht="14.4" x14ac:dyDescent="0.3">
      <c r="B1483" s="12">
        <v>1480</v>
      </c>
      <c r="C1483" s="13" t="s">
        <v>354</v>
      </c>
      <c r="D1483" s="118">
        <v>38177</v>
      </c>
      <c r="E1483" s="13" t="s">
        <v>355</v>
      </c>
      <c r="F1483" s="40">
        <v>29</v>
      </c>
      <c r="G1483" s="124">
        <v>89.589016206328608</v>
      </c>
    </row>
    <row r="1484" spans="2:7" ht="14.4" x14ac:dyDescent="0.3">
      <c r="B1484" s="12">
        <v>1481</v>
      </c>
      <c r="C1484" s="13" t="s">
        <v>358</v>
      </c>
      <c r="D1484" s="118">
        <v>38694</v>
      </c>
      <c r="E1484" s="13" t="s">
        <v>359</v>
      </c>
      <c r="F1484" s="40">
        <v>20</v>
      </c>
      <c r="G1484" s="124">
        <v>61.944091716082518</v>
      </c>
    </row>
    <row r="1485" spans="2:7" ht="14.4" x14ac:dyDescent="0.3">
      <c r="B1485" s="12">
        <v>1482</v>
      </c>
      <c r="C1485" s="13" t="s">
        <v>348</v>
      </c>
      <c r="D1485" s="118">
        <v>38804</v>
      </c>
      <c r="E1485" s="13" t="s">
        <v>355</v>
      </c>
      <c r="F1485" s="40">
        <v>48</v>
      </c>
      <c r="G1485" s="124">
        <v>146.44223986116381</v>
      </c>
    </row>
    <row r="1486" spans="2:7" ht="14.4" x14ac:dyDescent="0.3">
      <c r="B1486" s="12">
        <v>1483</v>
      </c>
      <c r="C1486" s="13" t="s">
        <v>346</v>
      </c>
      <c r="D1486" s="118">
        <v>38562</v>
      </c>
      <c r="E1486" s="13" t="s">
        <v>355</v>
      </c>
      <c r="F1486" s="40">
        <v>94</v>
      </c>
      <c r="G1486" s="124">
        <v>284.30651580761617</v>
      </c>
    </row>
    <row r="1487" spans="2:7" ht="14.4" x14ac:dyDescent="0.3">
      <c r="B1487" s="12">
        <v>1484</v>
      </c>
      <c r="C1487" s="13" t="s">
        <v>346</v>
      </c>
      <c r="D1487" s="118">
        <v>38969</v>
      </c>
      <c r="E1487" s="13" t="s">
        <v>350</v>
      </c>
      <c r="F1487" s="40">
        <v>41</v>
      </c>
      <c r="G1487" s="124">
        <v>124.88343538167078</v>
      </c>
    </row>
    <row r="1488" spans="2:7" ht="14.4" x14ac:dyDescent="0.3">
      <c r="B1488" s="12">
        <v>1485</v>
      </c>
      <c r="C1488" s="13" t="s">
        <v>346</v>
      </c>
      <c r="D1488" s="118">
        <v>38375</v>
      </c>
      <c r="E1488" s="13" t="s">
        <v>355</v>
      </c>
      <c r="F1488" s="40">
        <v>45</v>
      </c>
      <c r="G1488" s="124">
        <v>137.54620754134569</v>
      </c>
    </row>
    <row r="1489" spans="2:7" ht="14.4" x14ac:dyDescent="0.3">
      <c r="B1489" s="12">
        <v>1486</v>
      </c>
      <c r="C1489" s="13" t="s">
        <v>357</v>
      </c>
      <c r="D1489" s="118">
        <v>38485</v>
      </c>
      <c r="E1489" s="13" t="s">
        <v>347</v>
      </c>
      <c r="F1489" s="40">
        <v>69</v>
      </c>
      <c r="G1489" s="124">
        <v>208.60656085319707</v>
      </c>
    </row>
    <row r="1490" spans="2:7" ht="14.4" x14ac:dyDescent="0.3">
      <c r="B1490" s="12">
        <v>1487</v>
      </c>
      <c r="C1490" s="13" t="s">
        <v>351</v>
      </c>
      <c r="D1490" s="118">
        <v>38078</v>
      </c>
      <c r="E1490" s="13" t="s">
        <v>359</v>
      </c>
      <c r="F1490" s="40">
        <v>48</v>
      </c>
      <c r="G1490" s="124">
        <v>146.16733998853596</v>
      </c>
    </row>
    <row r="1491" spans="2:7" ht="14.4" x14ac:dyDescent="0.3">
      <c r="B1491" s="12">
        <v>1488</v>
      </c>
      <c r="C1491" s="13" t="s">
        <v>356</v>
      </c>
      <c r="D1491" s="118">
        <v>38375</v>
      </c>
      <c r="E1491" s="13" t="s">
        <v>359</v>
      </c>
      <c r="F1491" s="40">
        <v>38</v>
      </c>
      <c r="G1491" s="124">
        <v>115.70319467233371</v>
      </c>
    </row>
    <row r="1492" spans="2:7" ht="14.4" x14ac:dyDescent="0.3">
      <c r="B1492" s="12">
        <v>1489</v>
      </c>
      <c r="C1492" s="13" t="s">
        <v>346</v>
      </c>
      <c r="D1492" s="118">
        <v>38738</v>
      </c>
      <c r="E1492" s="13" t="s">
        <v>347</v>
      </c>
      <c r="F1492" s="40">
        <v>49</v>
      </c>
      <c r="G1492" s="124">
        <v>149.11052069470631</v>
      </c>
    </row>
    <row r="1493" spans="2:7" ht="14.4" x14ac:dyDescent="0.3">
      <c r="B1493" s="12">
        <v>1490</v>
      </c>
      <c r="C1493" s="13" t="s">
        <v>354</v>
      </c>
      <c r="D1493" s="118">
        <v>38232</v>
      </c>
      <c r="E1493" s="13" t="s">
        <v>350</v>
      </c>
      <c r="F1493" s="40">
        <v>79</v>
      </c>
      <c r="G1493" s="124">
        <v>239.15028034352162</v>
      </c>
    </row>
    <row r="1494" spans="2:7" ht="14.4" x14ac:dyDescent="0.3">
      <c r="B1494" s="12">
        <v>1491</v>
      </c>
      <c r="C1494" s="13" t="s">
        <v>351</v>
      </c>
      <c r="D1494" s="118">
        <v>38551</v>
      </c>
      <c r="E1494" s="13" t="s">
        <v>350</v>
      </c>
      <c r="F1494" s="40">
        <v>93</v>
      </c>
      <c r="G1494" s="124">
        <v>281.34133684394243</v>
      </c>
    </row>
    <row r="1495" spans="2:7" ht="14.4" x14ac:dyDescent="0.3">
      <c r="B1495" s="12">
        <v>1492</v>
      </c>
      <c r="C1495" s="13" t="s">
        <v>354</v>
      </c>
      <c r="D1495" s="118">
        <v>38342</v>
      </c>
      <c r="E1495" s="13" t="s">
        <v>350</v>
      </c>
      <c r="F1495" s="40">
        <v>67</v>
      </c>
      <c r="G1495" s="124">
        <v>202.43601829550036</v>
      </c>
    </row>
    <row r="1496" spans="2:7" ht="14.4" x14ac:dyDescent="0.3">
      <c r="B1496" s="12">
        <v>1493</v>
      </c>
      <c r="C1496" s="13" t="s">
        <v>346</v>
      </c>
      <c r="D1496" s="118">
        <v>38859</v>
      </c>
      <c r="E1496" s="13" t="s">
        <v>350</v>
      </c>
      <c r="F1496" s="40">
        <v>13</v>
      </c>
      <c r="G1496" s="124">
        <v>41.318769528122459</v>
      </c>
    </row>
    <row r="1497" spans="2:7" ht="14.4" x14ac:dyDescent="0.3">
      <c r="B1497" s="12">
        <v>1494</v>
      </c>
      <c r="C1497" s="13" t="s">
        <v>351</v>
      </c>
      <c r="D1497" s="118">
        <v>38639</v>
      </c>
      <c r="E1497" s="13" t="s">
        <v>347</v>
      </c>
      <c r="F1497" s="40">
        <v>71</v>
      </c>
      <c r="G1497" s="124">
        <v>215.36222588622564</v>
      </c>
    </row>
    <row r="1498" spans="2:7" ht="14.4" x14ac:dyDescent="0.3">
      <c r="B1498" s="12">
        <v>1495</v>
      </c>
      <c r="C1498" s="13" t="s">
        <v>346</v>
      </c>
      <c r="D1498" s="118">
        <v>39013</v>
      </c>
      <c r="E1498" s="13" t="s">
        <v>350</v>
      </c>
      <c r="F1498" s="40">
        <v>15</v>
      </c>
      <c r="G1498" s="124">
        <v>46.386549546936031</v>
      </c>
    </row>
    <row r="1499" spans="2:7" ht="14.4" x14ac:dyDescent="0.3">
      <c r="B1499" s="12">
        <v>1496</v>
      </c>
      <c r="C1499" s="13" t="s">
        <v>353</v>
      </c>
      <c r="D1499" s="118">
        <v>38606</v>
      </c>
      <c r="E1499" s="13" t="s">
        <v>355</v>
      </c>
      <c r="F1499" s="40">
        <v>89</v>
      </c>
      <c r="G1499" s="124">
        <v>269.12365453676284</v>
      </c>
    </row>
    <row r="1500" spans="2:7" ht="14.4" x14ac:dyDescent="0.3">
      <c r="B1500" s="12">
        <v>1497</v>
      </c>
      <c r="C1500" s="13" t="s">
        <v>353</v>
      </c>
      <c r="D1500" s="118">
        <v>38650</v>
      </c>
      <c r="E1500" s="13" t="s">
        <v>359</v>
      </c>
      <c r="F1500" s="40">
        <v>65</v>
      </c>
      <c r="G1500" s="124">
        <v>197.49619907968821</v>
      </c>
    </row>
    <row r="1501" spans="2:7" ht="14.4" x14ac:dyDescent="0.3">
      <c r="B1501" s="12">
        <v>1498</v>
      </c>
      <c r="C1501" s="13" t="s">
        <v>353</v>
      </c>
      <c r="D1501" s="118">
        <v>38342</v>
      </c>
      <c r="E1501" s="13" t="s">
        <v>355</v>
      </c>
      <c r="F1501" s="40">
        <v>16</v>
      </c>
      <c r="G1501" s="124">
        <v>49.977621498939477</v>
      </c>
    </row>
    <row r="1502" spans="2:7" ht="14.4" x14ac:dyDescent="0.3">
      <c r="B1502" s="12">
        <v>1499</v>
      </c>
      <c r="C1502" s="13" t="s">
        <v>346</v>
      </c>
      <c r="D1502" s="118">
        <v>38870</v>
      </c>
      <c r="E1502" s="13" t="s">
        <v>347</v>
      </c>
      <c r="F1502" s="40">
        <v>48</v>
      </c>
      <c r="G1502" s="124">
        <v>146.12940219412363</v>
      </c>
    </row>
    <row r="1503" spans="2:7" ht="14.4" x14ac:dyDescent="0.3">
      <c r="B1503" s="12">
        <v>1500</v>
      </c>
      <c r="C1503" s="13" t="s">
        <v>349</v>
      </c>
      <c r="D1503" s="118">
        <v>38595</v>
      </c>
      <c r="E1503" s="13" t="s">
        <v>355</v>
      </c>
      <c r="F1503" s="40">
        <v>78</v>
      </c>
      <c r="G1503" s="124">
        <v>235.9430418370726</v>
      </c>
    </row>
    <row r="1504" spans="2:7" ht="14.4" x14ac:dyDescent="0.3">
      <c r="B1504" s="12">
        <v>1501</v>
      </c>
      <c r="C1504" s="13" t="s">
        <v>358</v>
      </c>
      <c r="D1504" s="118">
        <v>38012</v>
      </c>
      <c r="E1504" s="13" t="s">
        <v>347</v>
      </c>
      <c r="F1504" s="40">
        <v>5</v>
      </c>
      <c r="G1504" s="124">
        <v>17.19135783501677</v>
      </c>
    </row>
    <row r="1505" spans="2:7" ht="14.4" x14ac:dyDescent="0.3">
      <c r="B1505" s="12">
        <v>1502</v>
      </c>
      <c r="C1505" s="13" t="s">
        <v>348</v>
      </c>
      <c r="D1505" s="118">
        <v>38727</v>
      </c>
      <c r="E1505" s="13" t="s">
        <v>347</v>
      </c>
      <c r="F1505" s="40">
        <v>33</v>
      </c>
      <c r="G1505" s="124">
        <v>101.70689339051272</v>
      </c>
    </row>
    <row r="1506" spans="2:7" ht="14.4" x14ac:dyDescent="0.3">
      <c r="B1506" s="12">
        <v>1503</v>
      </c>
      <c r="C1506" s="13" t="s">
        <v>351</v>
      </c>
      <c r="D1506" s="118">
        <v>38804</v>
      </c>
      <c r="E1506" s="13" t="s">
        <v>350</v>
      </c>
      <c r="F1506" s="40">
        <v>73</v>
      </c>
      <c r="G1506" s="124">
        <v>220.6254493831498</v>
      </c>
    </row>
    <row r="1507" spans="2:7" ht="14.4" x14ac:dyDescent="0.3">
      <c r="B1507" s="12">
        <v>1504</v>
      </c>
      <c r="C1507" s="13" t="s">
        <v>346</v>
      </c>
      <c r="D1507" s="118">
        <v>38188</v>
      </c>
      <c r="E1507" s="13" t="s">
        <v>359</v>
      </c>
      <c r="F1507" s="40">
        <v>93</v>
      </c>
      <c r="G1507" s="124">
        <v>280.86225864864616</v>
      </c>
    </row>
    <row r="1508" spans="2:7" ht="14.4" x14ac:dyDescent="0.3">
      <c r="B1508" s="12">
        <v>1505</v>
      </c>
      <c r="C1508" s="13" t="s">
        <v>346</v>
      </c>
      <c r="D1508" s="118">
        <v>38716</v>
      </c>
      <c r="E1508" s="13" t="s">
        <v>350</v>
      </c>
      <c r="F1508" s="40">
        <v>37</v>
      </c>
      <c r="G1508" s="124">
        <v>113.24236035613511</v>
      </c>
    </row>
    <row r="1509" spans="2:7" ht="14.4" x14ac:dyDescent="0.3">
      <c r="B1509" s="12">
        <v>1506</v>
      </c>
      <c r="C1509" s="13" t="s">
        <v>354</v>
      </c>
      <c r="D1509" s="118">
        <v>38562</v>
      </c>
      <c r="E1509" s="13" t="s">
        <v>347</v>
      </c>
      <c r="F1509" s="40">
        <v>23</v>
      </c>
      <c r="G1509" s="124">
        <v>70.338092994751676</v>
      </c>
    </row>
    <row r="1510" spans="2:7" ht="14.4" x14ac:dyDescent="0.3">
      <c r="B1510" s="12">
        <v>1507</v>
      </c>
      <c r="C1510" s="13" t="s">
        <v>354</v>
      </c>
      <c r="D1510" s="118">
        <v>38683</v>
      </c>
      <c r="E1510" s="13" t="s">
        <v>347</v>
      </c>
      <c r="F1510" s="40">
        <v>-3</v>
      </c>
      <c r="G1510" s="124">
        <v>-7.2085961879253206</v>
      </c>
    </row>
    <row r="1511" spans="2:7" ht="14.4" x14ac:dyDescent="0.3">
      <c r="B1511" s="12">
        <v>1508</v>
      </c>
      <c r="C1511" s="13" t="s">
        <v>357</v>
      </c>
      <c r="D1511" s="118">
        <v>38771</v>
      </c>
      <c r="E1511" s="13" t="s">
        <v>355</v>
      </c>
      <c r="F1511" s="40">
        <v>39</v>
      </c>
      <c r="G1511" s="124">
        <v>118.95540899877352</v>
      </c>
    </row>
    <row r="1512" spans="2:7" ht="14.4" x14ac:dyDescent="0.3">
      <c r="B1512" s="12">
        <v>1509</v>
      </c>
      <c r="C1512" s="13" t="s">
        <v>346</v>
      </c>
      <c r="D1512" s="118">
        <v>38837</v>
      </c>
      <c r="E1512" s="13" t="s">
        <v>355</v>
      </c>
      <c r="F1512" s="40">
        <v>83</v>
      </c>
      <c r="G1512" s="124">
        <v>251.40370686680004</v>
      </c>
    </row>
    <row r="1513" spans="2:7" ht="14.4" x14ac:dyDescent="0.3">
      <c r="B1513" s="12">
        <v>1510</v>
      </c>
      <c r="C1513" s="13" t="s">
        <v>348</v>
      </c>
      <c r="D1513" s="118">
        <v>38958</v>
      </c>
      <c r="E1513" s="13" t="s">
        <v>350</v>
      </c>
      <c r="F1513" s="40">
        <v>65</v>
      </c>
      <c r="G1513" s="124">
        <v>197.80862125573833</v>
      </c>
    </row>
    <row r="1514" spans="2:7" ht="14.4" x14ac:dyDescent="0.3">
      <c r="B1514" s="12">
        <v>1511</v>
      </c>
      <c r="C1514" s="13" t="s">
        <v>346</v>
      </c>
      <c r="D1514" s="118">
        <v>38320</v>
      </c>
      <c r="E1514" s="13" t="s">
        <v>347</v>
      </c>
      <c r="F1514" s="40">
        <v>13</v>
      </c>
      <c r="G1514" s="124">
        <v>41.739412502907776</v>
      </c>
    </row>
    <row r="1515" spans="2:7" ht="14.4" x14ac:dyDescent="0.3">
      <c r="B1515" s="12">
        <v>1512</v>
      </c>
      <c r="C1515" s="13" t="s">
        <v>348</v>
      </c>
      <c r="D1515" s="118">
        <v>38672</v>
      </c>
      <c r="E1515" s="13" t="s">
        <v>350</v>
      </c>
      <c r="F1515" s="40">
        <v>9</v>
      </c>
      <c r="G1515" s="124">
        <v>28.855899545684331</v>
      </c>
    </row>
    <row r="1516" spans="2:7" ht="14.4" x14ac:dyDescent="0.3">
      <c r="B1516" s="12">
        <v>1513</v>
      </c>
      <c r="C1516" s="13" t="s">
        <v>356</v>
      </c>
      <c r="D1516" s="118">
        <v>39068</v>
      </c>
      <c r="E1516" s="13" t="s">
        <v>355</v>
      </c>
      <c r="F1516" s="40">
        <v>-4</v>
      </c>
      <c r="G1516" s="124">
        <v>-10.353255411982897</v>
      </c>
    </row>
    <row r="1517" spans="2:7" ht="14.4" x14ac:dyDescent="0.3">
      <c r="B1517" s="12">
        <v>1514</v>
      </c>
      <c r="C1517" s="13" t="s">
        <v>351</v>
      </c>
      <c r="D1517" s="118">
        <v>38287</v>
      </c>
      <c r="E1517" s="13" t="s">
        <v>359</v>
      </c>
      <c r="F1517" s="40">
        <v>22</v>
      </c>
      <c r="G1517" s="124">
        <v>67.745285115132006</v>
      </c>
    </row>
    <row r="1518" spans="2:7" ht="14.4" x14ac:dyDescent="0.3">
      <c r="B1518" s="12">
        <v>1515</v>
      </c>
      <c r="C1518" s="13" t="s">
        <v>349</v>
      </c>
      <c r="D1518" s="118">
        <v>38441</v>
      </c>
      <c r="E1518" s="13" t="s">
        <v>359</v>
      </c>
      <c r="F1518" s="40">
        <v>-3</v>
      </c>
      <c r="G1518" s="124">
        <v>-6.8920180610801349</v>
      </c>
    </row>
    <row r="1519" spans="2:7" ht="14.4" x14ac:dyDescent="0.3">
      <c r="B1519" s="12">
        <v>1516</v>
      </c>
      <c r="C1519" s="13" t="s">
        <v>354</v>
      </c>
      <c r="D1519" s="118">
        <v>38199</v>
      </c>
      <c r="E1519" s="13" t="s">
        <v>359</v>
      </c>
      <c r="F1519" s="40">
        <v>58</v>
      </c>
      <c r="G1519" s="124">
        <v>176.19804950784601</v>
      </c>
    </row>
    <row r="1520" spans="2:7" ht="14.4" x14ac:dyDescent="0.3">
      <c r="B1520" s="12">
        <v>1517</v>
      </c>
      <c r="C1520" s="13" t="s">
        <v>356</v>
      </c>
      <c r="D1520" s="118">
        <v>38221</v>
      </c>
      <c r="E1520" s="13" t="s">
        <v>355</v>
      </c>
      <c r="F1520" s="40">
        <v>65</v>
      </c>
      <c r="G1520" s="124">
        <v>196.63911479091979</v>
      </c>
    </row>
    <row r="1521" spans="2:7" ht="14.4" x14ac:dyDescent="0.3">
      <c r="B1521" s="12">
        <v>1518</v>
      </c>
      <c r="C1521" s="13" t="s">
        <v>354</v>
      </c>
      <c r="D1521" s="118">
        <v>38166</v>
      </c>
      <c r="E1521" s="13" t="s">
        <v>355</v>
      </c>
      <c r="F1521" s="40">
        <v>9</v>
      </c>
      <c r="G1521" s="124">
        <v>28.459065178844462</v>
      </c>
    </row>
    <row r="1522" spans="2:7" ht="14.4" x14ac:dyDescent="0.3">
      <c r="B1522" s="12">
        <v>1519</v>
      </c>
      <c r="C1522" s="13" t="s">
        <v>348</v>
      </c>
      <c r="D1522" s="118">
        <v>39013</v>
      </c>
      <c r="E1522" s="13" t="s">
        <v>352</v>
      </c>
      <c r="F1522" s="40">
        <v>18</v>
      </c>
      <c r="G1522" s="124">
        <v>56.300241442258397</v>
      </c>
    </row>
    <row r="1523" spans="2:7" ht="14.4" x14ac:dyDescent="0.3">
      <c r="B1523" s="12">
        <v>1520</v>
      </c>
      <c r="C1523" s="13" t="s">
        <v>349</v>
      </c>
      <c r="D1523" s="118">
        <v>38111</v>
      </c>
      <c r="E1523" s="13" t="s">
        <v>350</v>
      </c>
      <c r="F1523" s="40">
        <v>55</v>
      </c>
      <c r="G1523" s="124">
        <v>166.7781249229084</v>
      </c>
    </row>
    <row r="1524" spans="2:7" ht="14.4" x14ac:dyDescent="0.3">
      <c r="B1524" s="12">
        <v>1521</v>
      </c>
      <c r="C1524" s="13" t="s">
        <v>356</v>
      </c>
      <c r="D1524" s="118">
        <v>38364</v>
      </c>
      <c r="E1524" s="13" t="s">
        <v>355</v>
      </c>
      <c r="F1524" s="40">
        <v>69</v>
      </c>
      <c r="G1524" s="124">
        <v>209.56822946203218</v>
      </c>
    </row>
    <row r="1525" spans="2:7" ht="14.4" x14ac:dyDescent="0.3">
      <c r="B1525" s="12">
        <v>1522</v>
      </c>
      <c r="C1525" s="13" t="s">
        <v>353</v>
      </c>
      <c r="D1525" s="118">
        <v>38089</v>
      </c>
      <c r="E1525" s="13" t="s">
        <v>355</v>
      </c>
      <c r="F1525" s="40">
        <v>51</v>
      </c>
      <c r="G1525" s="124">
        <v>155.55960489398822</v>
      </c>
    </row>
    <row r="1526" spans="2:7" ht="14.4" x14ac:dyDescent="0.3">
      <c r="B1526" s="12">
        <v>1523</v>
      </c>
      <c r="C1526" s="13" t="s">
        <v>351</v>
      </c>
      <c r="D1526" s="118">
        <v>38738</v>
      </c>
      <c r="E1526" s="13" t="s">
        <v>352</v>
      </c>
      <c r="F1526" s="40">
        <v>23</v>
      </c>
      <c r="G1526" s="124">
        <v>71.150007929550512</v>
      </c>
    </row>
    <row r="1527" spans="2:7" ht="14.4" x14ac:dyDescent="0.3">
      <c r="B1527" s="12">
        <v>1524</v>
      </c>
      <c r="C1527" s="13" t="s">
        <v>346</v>
      </c>
      <c r="D1527" s="118">
        <v>38826</v>
      </c>
      <c r="E1527" s="13" t="s">
        <v>347</v>
      </c>
      <c r="F1527" s="40">
        <v>38</v>
      </c>
      <c r="G1527" s="124">
        <v>115.80895982640449</v>
      </c>
    </row>
    <row r="1528" spans="2:7" ht="14.4" x14ac:dyDescent="0.3">
      <c r="B1528" s="12">
        <v>1525</v>
      </c>
      <c r="C1528" s="13" t="s">
        <v>353</v>
      </c>
      <c r="D1528" s="118">
        <v>38320</v>
      </c>
      <c r="E1528" s="13" t="s">
        <v>352</v>
      </c>
      <c r="F1528" s="40">
        <v>-8</v>
      </c>
      <c r="G1528" s="124">
        <v>-22.286591550898308</v>
      </c>
    </row>
    <row r="1529" spans="2:7" ht="14.4" x14ac:dyDescent="0.3">
      <c r="B1529" s="12">
        <v>1526</v>
      </c>
      <c r="C1529" s="13" t="s">
        <v>349</v>
      </c>
      <c r="D1529" s="118">
        <v>39013</v>
      </c>
      <c r="E1529" s="13" t="s">
        <v>355</v>
      </c>
      <c r="F1529" s="40">
        <v>20</v>
      </c>
      <c r="G1529" s="124">
        <v>61.782563000840952</v>
      </c>
    </row>
    <row r="1530" spans="2:7" ht="14.4" x14ac:dyDescent="0.3">
      <c r="B1530" s="12">
        <v>1527</v>
      </c>
      <c r="C1530" s="13" t="s">
        <v>356</v>
      </c>
      <c r="D1530" s="118">
        <v>38540</v>
      </c>
      <c r="E1530" s="13" t="s">
        <v>347</v>
      </c>
      <c r="F1530" s="40">
        <v>25</v>
      </c>
      <c r="G1530" s="124">
        <v>76.800582511934167</v>
      </c>
    </row>
    <row r="1531" spans="2:7" ht="14.4" x14ac:dyDescent="0.3">
      <c r="B1531" s="12">
        <v>1528</v>
      </c>
      <c r="C1531" s="13" t="s">
        <v>346</v>
      </c>
      <c r="D1531" s="118">
        <v>39013</v>
      </c>
      <c r="E1531" s="13" t="s">
        <v>355</v>
      </c>
      <c r="F1531" s="40">
        <v>-6</v>
      </c>
      <c r="G1531" s="124">
        <v>-16.105946140968253</v>
      </c>
    </row>
    <row r="1532" spans="2:7" ht="14.4" x14ac:dyDescent="0.3">
      <c r="B1532" s="12">
        <v>1529</v>
      </c>
      <c r="C1532" s="13" t="s">
        <v>353</v>
      </c>
      <c r="D1532" s="118">
        <v>38925</v>
      </c>
      <c r="E1532" s="13" t="s">
        <v>347</v>
      </c>
      <c r="F1532" s="40">
        <v>88</v>
      </c>
      <c r="G1532" s="124">
        <v>266.77209888218033</v>
      </c>
    </row>
    <row r="1533" spans="2:7" ht="14.4" x14ac:dyDescent="0.3">
      <c r="B1533" s="12">
        <v>1530</v>
      </c>
      <c r="C1533" s="13" t="s">
        <v>357</v>
      </c>
      <c r="D1533" s="118">
        <v>38859</v>
      </c>
      <c r="E1533" s="13" t="s">
        <v>355</v>
      </c>
      <c r="F1533" s="40">
        <v>62</v>
      </c>
      <c r="G1533" s="124">
        <v>187.54179752226122</v>
      </c>
    </row>
    <row r="1534" spans="2:7" ht="14.4" x14ac:dyDescent="0.3">
      <c r="B1534" s="12">
        <v>1531</v>
      </c>
      <c r="C1534" s="13" t="s">
        <v>349</v>
      </c>
      <c r="D1534" s="118">
        <v>37990</v>
      </c>
      <c r="E1534" s="13" t="s">
        <v>352</v>
      </c>
      <c r="F1534" s="40">
        <v>80</v>
      </c>
      <c r="G1534" s="124">
        <v>242.16012405865823</v>
      </c>
    </row>
    <row r="1535" spans="2:7" ht="14.4" x14ac:dyDescent="0.3">
      <c r="B1535" s="12">
        <v>1532</v>
      </c>
      <c r="C1535" s="13" t="s">
        <v>358</v>
      </c>
      <c r="D1535" s="118">
        <v>38056</v>
      </c>
      <c r="E1535" s="13" t="s">
        <v>352</v>
      </c>
      <c r="F1535" s="40">
        <v>66</v>
      </c>
      <c r="G1535" s="124">
        <v>199.70376718058844</v>
      </c>
    </row>
    <row r="1536" spans="2:7" ht="14.4" x14ac:dyDescent="0.3">
      <c r="B1536" s="12">
        <v>1533</v>
      </c>
      <c r="C1536" s="13" t="s">
        <v>348</v>
      </c>
      <c r="D1536" s="118">
        <v>38298</v>
      </c>
      <c r="E1536" s="13" t="s">
        <v>350</v>
      </c>
      <c r="F1536" s="40">
        <v>34</v>
      </c>
      <c r="G1536" s="124">
        <v>104.44930690558964</v>
      </c>
    </row>
    <row r="1537" spans="2:7" ht="14.4" x14ac:dyDescent="0.3">
      <c r="B1537" s="12">
        <v>1534</v>
      </c>
      <c r="C1537" s="13" t="s">
        <v>349</v>
      </c>
      <c r="D1537" s="118">
        <v>38331</v>
      </c>
      <c r="E1537" s="13" t="s">
        <v>355</v>
      </c>
      <c r="F1537" s="40">
        <v>49</v>
      </c>
      <c r="G1537" s="124">
        <v>149.81621502008079</v>
      </c>
    </row>
    <row r="1538" spans="2:7" ht="14.4" x14ac:dyDescent="0.3">
      <c r="B1538" s="12">
        <v>1535</v>
      </c>
      <c r="C1538" s="13" t="s">
        <v>358</v>
      </c>
      <c r="D1538" s="118">
        <v>38188</v>
      </c>
      <c r="E1538" s="13" t="s">
        <v>347</v>
      </c>
      <c r="F1538" s="40">
        <v>45</v>
      </c>
      <c r="G1538" s="124">
        <v>136.92331868568616</v>
      </c>
    </row>
    <row r="1539" spans="2:7" ht="14.4" x14ac:dyDescent="0.3">
      <c r="B1539" s="12">
        <v>1536</v>
      </c>
      <c r="C1539" s="13" t="s">
        <v>356</v>
      </c>
      <c r="D1539" s="118">
        <v>38705</v>
      </c>
      <c r="E1539" s="13" t="s">
        <v>350</v>
      </c>
      <c r="F1539" s="40">
        <v>16</v>
      </c>
      <c r="G1539" s="124">
        <v>49.650187557976459</v>
      </c>
    </row>
    <row r="1540" spans="2:7" ht="14.4" x14ac:dyDescent="0.3">
      <c r="B1540" s="12">
        <v>1537</v>
      </c>
      <c r="C1540" s="13" t="s">
        <v>357</v>
      </c>
      <c r="D1540" s="118">
        <v>38584</v>
      </c>
      <c r="E1540" s="13" t="s">
        <v>352</v>
      </c>
      <c r="F1540" s="40">
        <v>45</v>
      </c>
      <c r="G1540" s="124">
        <v>136.63786720901078</v>
      </c>
    </row>
    <row r="1541" spans="2:7" ht="14.4" x14ac:dyDescent="0.3">
      <c r="B1541" s="12">
        <v>1538</v>
      </c>
      <c r="C1541" s="13" t="s">
        <v>351</v>
      </c>
      <c r="D1541" s="118">
        <v>38155</v>
      </c>
      <c r="E1541" s="13" t="s">
        <v>355</v>
      </c>
      <c r="F1541" s="40">
        <v>1</v>
      </c>
      <c r="G1541" s="124">
        <v>5.7263479599581428</v>
      </c>
    </row>
    <row r="1542" spans="2:7" ht="14.4" x14ac:dyDescent="0.3">
      <c r="B1542" s="12">
        <v>1539</v>
      </c>
      <c r="C1542" s="13" t="s">
        <v>358</v>
      </c>
      <c r="D1542" s="118">
        <v>38562</v>
      </c>
      <c r="E1542" s="13" t="s">
        <v>359</v>
      </c>
      <c r="F1542" s="40">
        <v>33</v>
      </c>
      <c r="G1542" s="124">
        <v>100.97055324855179</v>
      </c>
    </row>
    <row r="1543" spans="2:7" ht="14.4" x14ac:dyDescent="0.3">
      <c r="B1543" s="12">
        <v>1540</v>
      </c>
      <c r="C1543" s="13" t="s">
        <v>349</v>
      </c>
      <c r="D1543" s="118">
        <v>38595</v>
      </c>
      <c r="E1543" s="13" t="s">
        <v>352</v>
      </c>
      <c r="F1543" s="40">
        <v>37</v>
      </c>
      <c r="G1543" s="124">
        <v>113.03930108234786</v>
      </c>
    </row>
    <row r="1544" spans="2:7" ht="14.4" x14ac:dyDescent="0.3">
      <c r="B1544" s="12">
        <v>1541</v>
      </c>
      <c r="C1544" s="13" t="s">
        <v>351</v>
      </c>
      <c r="D1544" s="118">
        <v>38540</v>
      </c>
      <c r="E1544" s="13" t="s">
        <v>355</v>
      </c>
      <c r="F1544" s="40">
        <v>46</v>
      </c>
      <c r="G1544" s="124">
        <v>139.33709070957588</v>
      </c>
    </row>
    <row r="1545" spans="2:7" ht="14.4" x14ac:dyDescent="0.3">
      <c r="B1545" s="12">
        <v>1542</v>
      </c>
      <c r="C1545" s="13" t="s">
        <v>346</v>
      </c>
      <c r="D1545" s="118">
        <v>38023</v>
      </c>
      <c r="E1545" s="13" t="s">
        <v>350</v>
      </c>
      <c r="F1545" s="40">
        <v>71</v>
      </c>
      <c r="G1545" s="124">
        <v>215.35016800732583</v>
      </c>
    </row>
    <row r="1546" spans="2:7" ht="14.4" x14ac:dyDescent="0.3">
      <c r="B1546" s="12">
        <v>1543</v>
      </c>
      <c r="C1546" s="13" t="s">
        <v>353</v>
      </c>
      <c r="D1546" s="118">
        <v>38320</v>
      </c>
      <c r="E1546" s="13" t="s">
        <v>359</v>
      </c>
      <c r="F1546" s="40">
        <v>59</v>
      </c>
      <c r="G1546" s="124">
        <v>179.11705650607632</v>
      </c>
    </row>
    <row r="1547" spans="2:7" ht="14.4" x14ac:dyDescent="0.3">
      <c r="B1547" s="12">
        <v>1544</v>
      </c>
      <c r="C1547" s="13" t="s">
        <v>353</v>
      </c>
      <c r="D1547" s="118">
        <v>38463</v>
      </c>
      <c r="E1547" s="13" t="s">
        <v>352</v>
      </c>
      <c r="F1547" s="40">
        <v>84</v>
      </c>
      <c r="G1547" s="124">
        <v>253.54108298185832</v>
      </c>
    </row>
    <row r="1548" spans="2:7" ht="14.4" x14ac:dyDescent="0.3">
      <c r="B1548" s="12">
        <v>1545</v>
      </c>
      <c r="C1548" s="13" t="s">
        <v>353</v>
      </c>
      <c r="D1548" s="118">
        <v>38892</v>
      </c>
      <c r="E1548" s="13" t="s">
        <v>355</v>
      </c>
      <c r="F1548" s="40">
        <v>91</v>
      </c>
      <c r="G1548" s="124">
        <v>274.23356541008826</v>
      </c>
    </row>
    <row r="1549" spans="2:7" ht="14.4" x14ac:dyDescent="0.3">
      <c r="B1549" s="12">
        <v>1546</v>
      </c>
      <c r="C1549" s="13" t="s">
        <v>356</v>
      </c>
      <c r="D1549" s="118">
        <v>38056</v>
      </c>
      <c r="E1549" s="13" t="s">
        <v>347</v>
      </c>
      <c r="F1549" s="40">
        <v>33</v>
      </c>
      <c r="G1549" s="124">
        <v>100.22871812086524</v>
      </c>
    </row>
    <row r="1550" spans="2:7" ht="14.4" x14ac:dyDescent="0.3">
      <c r="B1550" s="12">
        <v>1547</v>
      </c>
      <c r="C1550" s="13" t="s">
        <v>358</v>
      </c>
      <c r="D1550" s="118">
        <v>38342</v>
      </c>
      <c r="E1550" s="13" t="s">
        <v>355</v>
      </c>
      <c r="F1550" s="40">
        <v>34</v>
      </c>
      <c r="G1550" s="124">
        <v>104.04142923037654</v>
      </c>
    </row>
    <row r="1551" spans="2:7" ht="14.4" x14ac:dyDescent="0.3">
      <c r="B1551" s="12">
        <v>1548</v>
      </c>
      <c r="C1551" s="13" t="s">
        <v>353</v>
      </c>
      <c r="D1551" s="118">
        <v>39013</v>
      </c>
      <c r="E1551" s="13" t="s">
        <v>347</v>
      </c>
      <c r="F1551" s="40">
        <v>1</v>
      </c>
      <c r="G1551" s="124">
        <v>5.3199136076983713</v>
      </c>
    </row>
    <row r="1552" spans="2:7" ht="14.4" x14ac:dyDescent="0.3">
      <c r="B1552" s="12">
        <v>1549</v>
      </c>
      <c r="C1552" s="13" t="s">
        <v>349</v>
      </c>
      <c r="D1552" s="118">
        <v>38045</v>
      </c>
      <c r="E1552" s="13" t="s">
        <v>355</v>
      </c>
      <c r="F1552" s="40">
        <v>42</v>
      </c>
      <c r="G1552" s="124">
        <v>128.72768952762647</v>
      </c>
    </row>
    <row r="1553" spans="2:7" ht="14.4" x14ac:dyDescent="0.3">
      <c r="B1553" s="12">
        <v>1550</v>
      </c>
      <c r="C1553" s="13" t="s">
        <v>358</v>
      </c>
      <c r="D1553" s="118">
        <v>38705</v>
      </c>
      <c r="E1553" s="13" t="s">
        <v>355</v>
      </c>
      <c r="F1553" s="40">
        <v>45</v>
      </c>
      <c r="G1553" s="124">
        <v>137.92982227055688</v>
      </c>
    </row>
    <row r="1554" spans="2:7" ht="14.4" x14ac:dyDescent="0.3">
      <c r="B1554" s="12">
        <v>1551</v>
      </c>
      <c r="C1554" s="13" t="s">
        <v>348</v>
      </c>
      <c r="D1554" s="118">
        <v>38276</v>
      </c>
      <c r="E1554" s="13" t="s">
        <v>347</v>
      </c>
      <c r="F1554" s="40">
        <v>26</v>
      </c>
      <c r="G1554" s="124">
        <v>80.031587793648399</v>
      </c>
    </row>
    <row r="1555" spans="2:7" ht="14.4" x14ac:dyDescent="0.3">
      <c r="B1555" s="12">
        <v>1552</v>
      </c>
      <c r="C1555" s="13" t="s">
        <v>351</v>
      </c>
      <c r="D1555" s="118">
        <v>38012</v>
      </c>
      <c r="E1555" s="13" t="s">
        <v>355</v>
      </c>
      <c r="F1555" s="40">
        <v>72</v>
      </c>
      <c r="G1555" s="124">
        <v>218.32830582807657</v>
      </c>
    </row>
    <row r="1556" spans="2:7" ht="14.4" x14ac:dyDescent="0.3">
      <c r="B1556" s="12">
        <v>1553</v>
      </c>
      <c r="C1556" s="13" t="s">
        <v>353</v>
      </c>
      <c r="D1556" s="118">
        <v>38925</v>
      </c>
      <c r="E1556" s="13" t="s">
        <v>355</v>
      </c>
      <c r="F1556" s="40">
        <v>-5</v>
      </c>
      <c r="G1556" s="124">
        <v>-13.390709583317436</v>
      </c>
    </row>
    <row r="1557" spans="2:7" ht="14.4" x14ac:dyDescent="0.3">
      <c r="B1557" s="12">
        <v>1554</v>
      </c>
      <c r="C1557" s="13" t="s">
        <v>354</v>
      </c>
      <c r="D1557" s="118">
        <v>38067</v>
      </c>
      <c r="E1557" s="13" t="s">
        <v>350</v>
      </c>
      <c r="F1557" s="40">
        <v>31</v>
      </c>
      <c r="G1557" s="124">
        <v>94.662914692651583</v>
      </c>
    </row>
    <row r="1558" spans="2:7" ht="14.4" x14ac:dyDescent="0.3">
      <c r="B1558" s="12">
        <v>1555</v>
      </c>
      <c r="C1558" s="13" t="s">
        <v>358</v>
      </c>
      <c r="D1558" s="118">
        <v>37990</v>
      </c>
      <c r="E1558" s="13" t="s">
        <v>347</v>
      </c>
      <c r="F1558" s="40">
        <v>48</v>
      </c>
      <c r="G1558" s="124">
        <v>145.90859800554551</v>
      </c>
    </row>
    <row r="1559" spans="2:7" ht="14.4" x14ac:dyDescent="0.3">
      <c r="B1559" s="12">
        <v>1556</v>
      </c>
      <c r="C1559" s="13" t="s">
        <v>354</v>
      </c>
      <c r="D1559" s="118">
        <v>39024</v>
      </c>
      <c r="E1559" s="13" t="s">
        <v>359</v>
      </c>
      <c r="F1559" s="40">
        <v>84</v>
      </c>
      <c r="G1559" s="124">
        <v>253.59713370537463</v>
      </c>
    </row>
    <row r="1560" spans="2:7" ht="14.4" x14ac:dyDescent="0.3">
      <c r="B1560" s="12">
        <v>1557</v>
      </c>
      <c r="C1560" s="13" t="s">
        <v>353</v>
      </c>
      <c r="D1560" s="118">
        <v>38771</v>
      </c>
      <c r="E1560" s="13" t="s">
        <v>355</v>
      </c>
      <c r="F1560" s="40">
        <v>54</v>
      </c>
      <c r="G1560" s="124">
        <v>163.89560832413773</v>
      </c>
    </row>
    <row r="1561" spans="2:7" ht="14.4" x14ac:dyDescent="0.3">
      <c r="B1561" s="12">
        <v>1558</v>
      </c>
      <c r="C1561" s="13" t="s">
        <v>354</v>
      </c>
      <c r="D1561" s="118">
        <v>38001</v>
      </c>
      <c r="E1561" s="13" t="s">
        <v>359</v>
      </c>
      <c r="F1561" s="40">
        <v>44</v>
      </c>
      <c r="G1561" s="124">
        <v>134.18925327531994</v>
      </c>
    </row>
    <row r="1562" spans="2:7" ht="14.4" x14ac:dyDescent="0.3">
      <c r="B1562" s="12">
        <v>1559</v>
      </c>
      <c r="C1562" s="13" t="s">
        <v>356</v>
      </c>
      <c r="D1562" s="118">
        <v>38287</v>
      </c>
      <c r="E1562" s="13" t="s">
        <v>347</v>
      </c>
      <c r="F1562" s="40">
        <v>40</v>
      </c>
      <c r="G1562" s="124">
        <v>122.05331563226824</v>
      </c>
    </row>
    <row r="1563" spans="2:7" ht="14.4" x14ac:dyDescent="0.3">
      <c r="B1563" s="12">
        <v>1560</v>
      </c>
      <c r="C1563" s="13" t="s">
        <v>346</v>
      </c>
      <c r="D1563" s="118">
        <v>38595</v>
      </c>
      <c r="E1563" s="13" t="s">
        <v>347</v>
      </c>
      <c r="F1563" s="40">
        <v>25</v>
      </c>
      <c r="G1563" s="124">
        <v>76.896265241705308</v>
      </c>
    </row>
    <row r="1564" spans="2:7" ht="14.4" x14ac:dyDescent="0.3">
      <c r="B1564" s="12">
        <v>1561</v>
      </c>
      <c r="C1564" s="13" t="s">
        <v>348</v>
      </c>
      <c r="D1564" s="118">
        <v>38045</v>
      </c>
      <c r="E1564" s="13" t="s">
        <v>347</v>
      </c>
      <c r="F1564" s="40">
        <v>-8</v>
      </c>
      <c r="G1564" s="124">
        <v>-21.481967764977714</v>
      </c>
    </row>
    <row r="1565" spans="2:7" ht="14.4" x14ac:dyDescent="0.3">
      <c r="B1565" s="12">
        <v>1562</v>
      </c>
      <c r="C1565" s="13" t="s">
        <v>356</v>
      </c>
      <c r="D1565" s="118">
        <v>38848</v>
      </c>
      <c r="E1565" s="13" t="s">
        <v>355</v>
      </c>
      <c r="F1565" s="40">
        <v>59</v>
      </c>
      <c r="G1565" s="124">
        <v>178.70076770818625</v>
      </c>
    </row>
    <row r="1566" spans="2:7" ht="14.4" x14ac:dyDescent="0.3">
      <c r="B1566" s="12">
        <v>1563</v>
      </c>
      <c r="C1566" s="13" t="s">
        <v>353</v>
      </c>
      <c r="D1566" s="118">
        <v>38342</v>
      </c>
      <c r="E1566" s="13" t="s">
        <v>355</v>
      </c>
      <c r="F1566" s="40">
        <v>59</v>
      </c>
      <c r="G1566" s="124">
        <v>179.09938274190853</v>
      </c>
    </row>
    <row r="1567" spans="2:7" ht="14.4" x14ac:dyDescent="0.3">
      <c r="B1567" s="12">
        <v>1564</v>
      </c>
      <c r="C1567" s="13" t="s">
        <v>348</v>
      </c>
      <c r="D1567" s="118">
        <v>38672</v>
      </c>
      <c r="E1567" s="13" t="s">
        <v>350</v>
      </c>
      <c r="F1567" s="40">
        <v>34</v>
      </c>
      <c r="G1567" s="124">
        <v>103.72320973361035</v>
      </c>
    </row>
    <row r="1568" spans="2:7" ht="14.4" x14ac:dyDescent="0.3">
      <c r="B1568" s="12">
        <v>1565</v>
      </c>
      <c r="C1568" s="13" t="s">
        <v>348</v>
      </c>
      <c r="D1568" s="118">
        <v>38320</v>
      </c>
      <c r="E1568" s="13" t="s">
        <v>359</v>
      </c>
      <c r="F1568" s="40">
        <v>27</v>
      </c>
      <c r="G1568" s="124">
        <v>82.680755879941501</v>
      </c>
    </row>
    <row r="1569" spans="2:7" ht="14.4" x14ac:dyDescent="0.3">
      <c r="B1569" s="12">
        <v>1566</v>
      </c>
      <c r="C1569" s="13" t="s">
        <v>358</v>
      </c>
      <c r="D1569" s="118">
        <v>39013</v>
      </c>
      <c r="E1569" s="13" t="s">
        <v>350</v>
      </c>
      <c r="F1569" s="40">
        <v>3</v>
      </c>
      <c r="G1569" s="124">
        <v>10.695067513438698</v>
      </c>
    </row>
    <row r="1570" spans="2:7" ht="14.4" x14ac:dyDescent="0.3">
      <c r="B1570" s="12">
        <v>1567</v>
      </c>
      <c r="C1570" s="13" t="s">
        <v>349</v>
      </c>
      <c r="D1570" s="118">
        <v>38584</v>
      </c>
      <c r="E1570" s="13" t="s">
        <v>359</v>
      </c>
      <c r="F1570" s="40">
        <v>89</v>
      </c>
      <c r="G1570" s="124">
        <v>269.11976111617605</v>
      </c>
    </row>
    <row r="1571" spans="2:7" ht="14.4" x14ac:dyDescent="0.3">
      <c r="B1571" s="12">
        <v>1568</v>
      </c>
      <c r="C1571" s="13" t="s">
        <v>349</v>
      </c>
      <c r="D1571" s="118">
        <v>38485</v>
      </c>
      <c r="E1571" s="13" t="s">
        <v>355</v>
      </c>
      <c r="F1571" s="40">
        <v>58</v>
      </c>
      <c r="G1571" s="124">
        <v>175.98159998303569</v>
      </c>
    </row>
    <row r="1572" spans="2:7" ht="14.4" x14ac:dyDescent="0.3">
      <c r="B1572" s="12">
        <v>1569</v>
      </c>
      <c r="C1572" s="13" t="s">
        <v>358</v>
      </c>
      <c r="D1572" s="118">
        <v>38364</v>
      </c>
      <c r="E1572" s="13" t="s">
        <v>352</v>
      </c>
      <c r="F1572" s="40">
        <v>52</v>
      </c>
      <c r="G1572" s="124">
        <v>158.04571793449091</v>
      </c>
    </row>
    <row r="1573" spans="2:7" ht="14.4" x14ac:dyDescent="0.3">
      <c r="B1573" s="12">
        <v>1570</v>
      </c>
      <c r="C1573" s="13" t="s">
        <v>358</v>
      </c>
      <c r="D1573" s="118">
        <v>38925</v>
      </c>
      <c r="E1573" s="13" t="s">
        <v>359</v>
      </c>
      <c r="F1573" s="40">
        <v>32</v>
      </c>
      <c r="G1573" s="124">
        <v>98.04752721295516</v>
      </c>
    </row>
    <row r="1574" spans="2:7" ht="14.4" x14ac:dyDescent="0.3">
      <c r="B1574" s="12">
        <v>1571</v>
      </c>
      <c r="C1574" s="13" t="s">
        <v>356</v>
      </c>
      <c r="D1574" s="118">
        <v>38606</v>
      </c>
      <c r="E1574" s="13" t="s">
        <v>359</v>
      </c>
      <c r="F1574" s="40">
        <v>3</v>
      </c>
      <c r="G1574" s="124">
        <v>10.584064694476611</v>
      </c>
    </row>
    <row r="1575" spans="2:7" ht="14.4" x14ac:dyDescent="0.3">
      <c r="B1575" s="12">
        <v>1572</v>
      </c>
      <c r="C1575" s="13" t="s">
        <v>353</v>
      </c>
      <c r="D1575" s="118">
        <v>38309</v>
      </c>
      <c r="E1575" s="13" t="s">
        <v>355</v>
      </c>
      <c r="F1575" s="40">
        <v>45</v>
      </c>
      <c r="G1575" s="124">
        <v>137.07935411238626</v>
      </c>
    </row>
    <row r="1576" spans="2:7" ht="14.4" x14ac:dyDescent="0.3">
      <c r="B1576" s="12">
        <v>1573</v>
      </c>
      <c r="C1576" s="13" t="s">
        <v>354</v>
      </c>
      <c r="D1576" s="118">
        <v>38320</v>
      </c>
      <c r="E1576" s="13" t="s">
        <v>355</v>
      </c>
      <c r="F1576" s="40">
        <v>91</v>
      </c>
      <c r="G1576" s="124">
        <v>275.55805251311767</v>
      </c>
    </row>
    <row r="1577" spans="2:7" ht="14.4" x14ac:dyDescent="0.3">
      <c r="B1577" s="12">
        <v>1574</v>
      </c>
      <c r="C1577" s="13" t="s">
        <v>353</v>
      </c>
      <c r="D1577" s="118">
        <v>38760</v>
      </c>
      <c r="E1577" s="13" t="s">
        <v>350</v>
      </c>
      <c r="F1577" s="40">
        <v>-8</v>
      </c>
      <c r="G1577" s="124">
        <v>-21.448768772248492</v>
      </c>
    </row>
    <row r="1578" spans="2:7" ht="14.4" x14ac:dyDescent="0.3">
      <c r="B1578" s="12">
        <v>1575</v>
      </c>
      <c r="C1578" s="13" t="s">
        <v>346</v>
      </c>
      <c r="D1578" s="118">
        <v>38430</v>
      </c>
      <c r="E1578" s="13" t="s">
        <v>359</v>
      </c>
      <c r="F1578" s="40">
        <v>-7</v>
      </c>
      <c r="G1578" s="124">
        <v>-19.136046094162346</v>
      </c>
    </row>
    <row r="1579" spans="2:7" ht="14.4" x14ac:dyDescent="0.3">
      <c r="B1579" s="12">
        <v>1576</v>
      </c>
      <c r="C1579" s="13" t="s">
        <v>349</v>
      </c>
      <c r="D1579" s="118">
        <v>38661</v>
      </c>
      <c r="E1579" s="13" t="s">
        <v>350</v>
      </c>
      <c r="F1579" s="40">
        <v>33</v>
      </c>
      <c r="G1579" s="124">
        <v>100.88649672562114</v>
      </c>
    </row>
    <row r="1580" spans="2:7" ht="14.4" x14ac:dyDescent="0.3">
      <c r="B1580" s="12">
        <v>1577</v>
      </c>
      <c r="C1580" s="13" t="s">
        <v>354</v>
      </c>
      <c r="D1580" s="118">
        <v>38485</v>
      </c>
      <c r="E1580" s="13" t="s">
        <v>347</v>
      </c>
      <c r="F1580" s="40">
        <v>-7</v>
      </c>
      <c r="G1580" s="124">
        <v>-18.807164790570987</v>
      </c>
    </row>
    <row r="1581" spans="2:7" ht="14.4" x14ac:dyDescent="0.3">
      <c r="B1581" s="12">
        <v>1578</v>
      </c>
      <c r="C1581" s="13" t="s">
        <v>354</v>
      </c>
      <c r="D1581" s="118">
        <v>39002</v>
      </c>
      <c r="E1581" s="13" t="s">
        <v>350</v>
      </c>
      <c r="F1581" s="40">
        <v>82</v>
      </c>
      <c r="G1581" s="124">
        <v>248.42543228494586</v>
      </c>
    </row>
    <row r="1582" spans="2:7" ht="14.4" x14ac:dyDescent="0.3">
      <c r="B1582" s="12">
        <v>1579</v>
      </c>
      <c r="C1582" s="13" t="s">
        <v>351</v>
      </c>
      <c r="D1582" s="118">
        <v>38144</v>
      </c>
      <c r="E1582" s="13" t="s">
        <v>355</v>
      </c>
      <c r="F1582" s="40">
        <v>87</v>
      </c>
      <c r="G1582" s="124">
        <v>262.84645942190497</v>
      </c>
    </row>
    <row r="1583" spans="2:7" ht="14.4" x14ac:dyDescent="0.3">
      <c r="B1583" s="12">
        <v>1580</v>
      </c>
      <c r="C1583" s="13" t="s">
        <v>358</v>
      </c>
      <c r="D1583" s="118">
        <v>38397</v>
      </c>
      <c r="E1583" s="13" t="s">
        <v>359</v>
      </c>
      <c r="F1583" s="40">
        <v>93</v>
      </c>
      <c r="G1583" s="124">
        <v>281.52944446781271</v>
      </c>
    </row>
    <row r="1584" spans="2:7" ht="14.4" x14ac:dyDescent="0.3">
      <c r="B1584" s="12">
        <v>1581</v>
      </c>
      <c r="C1584" s="13" t="s">
        <v>356</v>
      </c>
      <c r="D1584" s="118">
        <v>38639</v>
      </c>
      <c r="E1584" s="13" t="s">
        <v>350</v>
      </c>
      <c r="F1584" s="40">
        <v>72</v>
      </c>
      <c r="G1584" s="124">
        <v>218.16905589645697</v>
      </c>
    </row>
    <row r="1585" spans="2:7" ht="14.4" x14ac:dyDescent="0.3">
      <c r="B1585" s="12">
        <v>1582</v>
      </c>
      <c r="C1585" s="13" t="s">
        <v>357</v>
      </c>
      <c r="D1585" s="118">
        <v>38276</v>
      </c>
      <c r="E1585" s="13" t="s">
        <v>359</v>
      </c>
      <c r="F1585" s="40">
        <v>11</v>
      </c>
      <c r="G1585" s="124">
        <v>35.116221937392133</v>
      </c>
    </row>
    <row r="1586" spans="2:7" ht="14.4" x14ac:dyDescent="0.3">
      <c r="B1586" s="12">
        <v>1583</v>
      </c>
      <c r="C1586" s="13" t="s">
        <v>354</v>
      </c>
      <c r="D1586" s="118">
        <v>38914</v>
      </c>
      <c r="E1586" s="13" t="s">
        <v>347</v>
      </c>
      <c r="F1586" s="40">
        <v>18</v>
      </c>
      <c r="G1586" s="124">
        <v>55.780124801169777</v>
      </c>
    </row>
    <row r="1587" spans="2:7" ht="14.4" x14ac:dyDescent="0.3">
      <c r="B1587" s="12">
        <v>1584</v>
      </c>
      <c r="C1587" s="13" t="s">
        <v>346</v>
      </c>
      <c r="D1587" s="118">
        <v>38947</v>
      </c>
      <c r="E1587" s="13" t="s">
        <v>350</v>
      </c>
      <c r="F1587" s="40">
        <v>93</v>
      </c>
      <c r="G1587" s="124">
        <v>281.25885991416516</v>
      </c>
    </row>
    <row r="1588" spans="2:7" ht="14.4" x14ac:dyDescent="0.3">
      <c r="B1588" s="12">
        <v>1585</v>
      </c>
      <c r="C1588" s="13" t="s">
        <v>349</v>
      </c>
      <c r="D1588" s="118">
        <v>38584</v>
      </c>
      <c r="E1588" s="13" t="s">
        <v>350</v>
      </c>
      <c r="F1588" s="40">
        <v>56</v>
      </c>
      <c r="G1588" s="124">
        <v>170.42559015332697</v>
      </c>
    </row>
    <row r="1589" spans="2:7" ht="14.4" x14ac:dyDescent="0.3">
      <c r="B1589" s="12">
        <v>1586</v>
      </c>
      <c r="C1589" s="13" t="s">
        <v>351</v>
      </c>
      <c r="D1589" s="118">
        <v>38254</v>
      </c>
      <c r="E1589" s="13" t="s">
        <v>347</v>
      </c>
      <c r="F1589" s="40">
        <v>66</v>
      </c>
      <c r="G1589" s="124">
        <v>199.70274563442874</v>
      </c>
    </row>
    <row r="1590" spans="2:7" ht="14.4" x14ac:dyDescent="0.3">
      <c r="B1590" s="12">
        <v>1587</v>
      </c>
      <c r="C1590" s="13" t="s">
        <v>351</v>
      </c>
      <c r="D1590" s="118">
        <v>38364</v>
      </c>
      <c r="E1590" s="13" t="s">
        <v>347</v>
      </c>
      <c r="F1590" s="40">
        <v>95</v>
      </c>
      <c r="G1590" s="124">
        <v>286.75530123408925</v>
      </c>
    </row>
    <row r="1591" spans="2:7" ht="14.4" x14ac:dyDescent="0.3">
      <c r="B1591" s="12">
        <v>1588</v>
      </c>
      <c r="C1591" s="13" t="s">
        <v>353</v>
      </c>
      <c r="D1591" s="118">
        <v>38540</v>
      </c>
      <c r="E1591" s="13" t="s">
        <v>359</v>
      </c>
      <c r="F1591" s="40">
        <v>61</v>
      </c>
      <c r="G1591" s="124">
        <v>184.83908498989172</v>
      </c>
    </row>
    <row r="1592" spans="2:7" ht="14.4" x14ac:dyDescent="0.3">
      <c r="B1592" s="12">
        <v>1589</v>
      </c>
      <c r="C1592" s="13" t="s">
        <v>354</v>
      </c>
      <c r="D1592" s="118">
        <v>38914</v>
      </c>
      <c r="E1592" s="13" t="s">
        <v>347</v>
      </c>
      <c r="F1592" s="40">
        <v>26</v>
      </c>
      <c r="G1592" s="124">
        <v>79.322466776997217</v>
      </c>
    </row>
    <row r="1593" spans="2:7" ht="14.4" x14ac:dyDescent="0.3">
      <c r="B1593" s="12">
        <v>1590</v>
      </c>
      <c r="C1593" s="13" t="s">
        <v>348</v>
      </c>
      <c r="D1593" s="118">
        <v>38694</v>
      </c>
      <c r="E1593" s="13" t="s">
        <v>359</v>
      </c>
      <c r="F1593" s="40">
        <v>29</v>
      </c>
      <c r="G1593" s="124">
        <v>89.116436100256237</v>
      </c>
    </row>
    <row r="1594" spans="2:7" ht="14.4" x14ac:dyDescent="0.3">
      <c r="B1594" s="12">
        <v>1591</v>
      </c>
      <c r="C1594" s="13" t="s">
        <v>348</v>
      </c>
      <c r="D1594" s="118">
        <v>38397</v>
      </c>
      <c r="E1594" s="13" t="s">
        <v>347</v>
      </c>
      <c r="F1594" s="40">
        <v>61</v>
      </c>
      <c r="G1594" s="124">
        <v>184.79269376899887</v>
      </c>
    </row>
    <row r="1595" spans="2:7" ht="14.4" x14ac:dyDescent="0.3">
      <c r="B1595" s="12">
        <v>1592</v>
      </c>
      <c r="C1595" s="13" t="s">
        <v>349</v>
      </c>
      <c r="D1595" s="118">
        <v>38881</v>
      </c>
      <c r="E1595" s="13" t="s">
        <v>359</v>
      </c>
      <c r="F1595" s="40">
        <v>-3</v>
      </c>
      <c r="G1595" s="124">
        <v>-7.0063461933355882</v>
      </c>
    </row>
    <row r="1596" spans="2:7" ht="14.4" x14ac:dyDescent="0.3">
      <c r="B1596" s="12">
        <v>1593</v>
      </c>
      <c r="C1596" s="13" t="s">
        <v>358</v>
      </c>
      <c r="D1596" s="118">
        <v>38727</v>
      </c>
      <c r="E1596" s="13" t="s">
        <v>350</v>
      </c>
      <c r="F1596" s="40">
        <v>40</v>
      </c>
      <c r="G1596" s="124">
        <v>122.05274122201725</v>
      </c>
    </row>
    <row r="1597" spans="2:7" ht="14.4" x14ac:dyDescent="0.3">
      <c r="B1597" s="12">
        <v>1594</v>
      </c>
      <c r="C1597" s="13" t="s">
        <v>349</v>
      </c>
      <c r="D1597" s="118">
        <v>38914</v>
      </c>
      <c r="E1597" s="13" t="s">
        <v>350</v>
      </c>
      <c r="F1597" s="40">
        <v>86</v>
      </c>
      <c r="G1597" s="124">
        <v>260.36699971588303</v>
      </c>
    </row>
    <row r="1598" spans="2:7" ht="14.4" x14ac:dyDescent="0.3">
      <c r="B1598" s="12">
        <v>1595</v>
      </c>
      <c r="C1598" s="13" t="s">
        <v>358</v>
      </c>
      <c r="D1598" s="118">
        <v>38507</v>
      </c>
      <c r="E1598" s="13" t="s">
        <v>352</v>
      </c>
      <c r="F1598" s="40">
        <v>58</v>
      </c>
      <c r="G1598" s="124">
        <v>176.57900116326704</v>
      </c>
    </row>
    <row r="1599" spans="2:7" ht="14.4" x14ac:dyDescent="0.3">
      <c r="B1599" s="12">
        <v>1596</v>
      </c>
      <c r="C1599" s="13" t="s">
        <v>349</v>
      </c>
      <c r="D1599" s="118">
        <v>38397</v>
      </c>
      <c r="E1599" s="13" t="s">
        <v>355</v>
      </c>
      <c r="F1599" s="40">
        <v>13</v>
      </c>
      <c r="G1599" s="124">
        <v>41.15897784518318</v>
      </c>
    </row>
    <row r="1600" spans="2:7" ht="14.4" x14ac:dyDescent="0.3">
      <c r="B1600" s="12">
        <v>1597</v>
      </c>
      <c r="C1600" s="13" t="s">
        <v>358</v>
      </c>
      <c r="D1600" s="118">
        <v>39079</v>
      </c>
      <c r="E1600" s="13" t="s">
        <v>355</v>
      </c>
      <c r="F1600" s="40">
        <v>14</v>
      </c>
      <c r="G1600" s="124">
        <v>44.433583210085722</v>
      </c>
    </row>
    <row r="1601" spans="2:7" ht="14.4" x14ac:dyDescent="0.3">
      <c r="B1601" s="12">
        <v>1598</v>
      </c>
      <c r="C1601" s="13" t="s">
        <v>348</v>
      </c>
      <c r="D1601" s="118">
        <v>38463</v>
      </c>
      <c r="E1601" s="13" t="s">
        <v>359</v>
      </c>
      <c r="F1601" s="40">
        <v>85</v>
      </c>
      <c r="G1601" s="124">
        <v>256.67637583501136</v>
      </c>
    </row>
    <row r="1602" spans="2:7" ht="14.4" x14ac:dyDescent="0.3">
      <c r="B1602" s="12">
        <v>1599</v>
      </c>
      <c r="C1602" s="13" t="s">
        <v>356</v>
      </c>
      <c r="D1602" s="118">
        <v>38749</v>
      </c>
      <c r="E1602" s="13" t="s">
        <v>347</v>
      </c>
      <c r="F1602" s="40">
        <v>42</v>
      </c>
      <c r="G1602" s="124">
        <v>127.6000829370011</v>
      </c>
    </row>
    <row r="1603" spans="2:7" ht="14.4" x14ac:dyDescent="0.3">
      <c r="B1603" s="12">
        <v>1600</v>
      </c>
      <c r="C1603" s="13" t="s">
        <v>358</v>
      </c>
      <c r="D1603" s="118">
        <v>39035</v>
      </c>
      <c r="E1603" s="13" t="s">
        <v>352</v>
      </c>
      <c r="F1603" s="40">
        <v>11</v>
      </c>
      <c r="G1603" s="124">
        <v>35.427503831280553</v>
      </c>
    </row>
    <row r="1604" spans="2:7" ht="14.4" x14ac:dyDescent="0.3">
      <c r="B1604" s="12">
        <v>1601</v>
      </c>
      <c r="C1604" s="13" t="s">
        <v>357</v>
      </c>
      <c r="D1604" s="118">
        <v>38012</v>
      </c>
      <c r="E1604" s="13" t="s">
        <v>347</v>
      </c>
      <c r="F1604" s="40">
        <v>32</v>
      </c>
      <c r="G1604" s="124">
        <v>98.405028744773347</v>
      </c>
    </row>
    <row r="1605" spans="2:7" ht="14.4" x14ac:dyDescent="0.3">
      <c r="B1605" s="12">
        <v>1602</v>
      </c>
      <c r="C1605" s="13" t="s">
        <v>349</v>
      </c>
      <c r="D1605" s="118">
        <v>38375</v>
      </c>
      <c r="E1605" s="13" t="s">
        <v>347</v>
      </c>
      <c r="F1605" s="40">
        <v>79</v>
      </c>
      <c r="G1605" s="124">
        <v>239.26463824341167</v>
      </c>
    </row>
    <row r="1606" spans="2:7" ht="14.4" x14ac:dyDescent="0.3">
      <c r="B1606" s="12">
        <v>1603</v>
      </c>
      <c r="C1606" s="13" t="s">
        <v>348</v>
      </c>
      <c r="D1606" s="118">
        <v>38155</v>
      </c>
      <c r="E1606" s="13" t="s">
        <v>347</v>
      </c>
      <c r="F1606" s="40">
        <v>25</v>
      </c>
      <c r="G1606" s="124">
        <v>77.046747006624841</v>
      </c>
    </row>
    <row r="1607" spans="2:7" ht="14.4" x14ac:dyDescent="0.3">
      <c r="B1607" s="12">
        <v>1604</v>
      </c>
      <c r="C1607" s="13" t="s">
        <v>356</v>
      </c>
      <c r="D1607" s="118">
        <v>38683</v>
      </c>
      <c r="E1607" s="13" t="s">
        <v>350</v>
      </c>
      <c r="F1607" s="40">
        <v>94</v>
      </c>
      <c r="G1607" s="124">
        <v>284.06034486899824</v>
      </c>
    </row>
    <row r="1608" spans="2:7" ht="14.4" x14ac:dyDescent="0.3">
      <c r="B1608" s="12">
        <v>1605</v>
      </c>
      <c r="C1608" s="13" t="s">
        <v>354</v>
      </c>
      <c r="D1608" s="118">
        <v>39035</v>
      </c>
      <c r="E1608" s="13" t="s">
        <v>355</v>
      </c>
      <c r="F1608" s="40">
        <v>6</v>
      </c>
      <c r="G1608" s="124">
        <v>20.057205766736782</v>
      </c>
    </row>
    <row r="1609" spans="2:7" ht="14.4" x14ac:dyDescent="0.3">
      <c r="B1609" s="12">
        <v>1606</v>
      </c>
      <c r="C1609" s="13" t="s">
        <v>353</v>
      </c>
      <c r="D1609" s="118">
        <v>38518</v>
      </c>
      <c r="E1609" s="13" t="s">
        <v>352</v>
      </c>
      <c r="F1609" s="40">
        <v>15</v>
      </c>
      <c r="G1609" s="124">
        <v>46.567063375670365</v>
      </c>
    </row>
    <row r="1610" spans="2:7" ht="14.4" x14ac:dyDescent="0.3">
      <c r="B1610" s="12">
        <v>1607</v>
      </c>
      <c r="C1610" s="13" t="s">
        <v>356</v>
      </c>
      <c r="D1610" s="118">
        <v>38166</v>
      </c>
      <c r="E1610" s="13" t="s">
        <v>355</v>
      </c>
      <c r="F1610" s="40">
        <v>15</v>
      </c>
      <c r="G1610" s="124">
        <v>47.252520248890754</v>
      </c>
    </row>
    <row r="1611" spans="2:7" ht="14.4" x14ac:dyDescent="0.3">
      <c r="B1611" s="12">
        <v>1608</v>
      </c>
      <c r="C1611" s="13" t="s">
        <v>348</v>
      </c>
      <c r="D1611" s="118">
        <v>38056</v>
      </c>
      <c r="E1611" s="13" t="s">
        <v>350</v>
      </c>
      <c r="F1611" s="40">
        <v>81</v>
      </c>
      <c r="G1611" s="124">
        <v>244.70980660248637</v>
      </c>
    </row>
    <row r="1612" spans="2:7" ht="14.4" x14ac:dyDescent="0.3">
      <c r="B1612" s="12">
        <v>1609</v>
      </c>
      <c r="C1612" s="13" t="s">
        <v>346</v>
      </c>
      <c r="D1612" s="118">
        <v>38452</v>
      </c>
      <c r="E1612" s="13" t="s">
        <v>355</v>
      </c>
      <c r="F1612" s="40">
        <v>94</v>
      </c>
      <c r="G1612" s="124">
        <v>283.45878652006695</v>
      </c>
    </row>
    <row r="1613" spans="2:7" ht="14.4" x14ac:dyDescent="0.3">
      <c r="B1613" s="12">
        <v>1610</v>
      </c>
      <c r="C1613" s="13" t="s">
        <v>353</v>
      </c>
      <c r="D1613" s="118">
        <v>38001</v>
      </c>
      <c r="E1613" s="13" t="s">
        <v>359</v>
      </c>
      <c r="F1613" s="40">
        <v>11</v>
      </c>
      <c r="G1613" s="124">
        <v>35.187328425003173</v>
      </c>
    </row>
    <row r="1614" spans="2:7" ht="14.4" x14ac:dyDescent="0.3">
      <c r="B1614" s="12">
        <v>1611</v>
      </c>
      <c r="C1614" s="13" t="s">
        <v>354</v>
      </c>
      <c r="D1614" s="118">
        <v>38078</v>
      </c>
      <c r="E1614" s="13" t="s">
        <v>355</v>
      </c>
      <c r="F1614" s="40">
        <v>12</v>
      </c>
      <c r="G1614" s="124">
        <v>38.183005482105493</v>
      </c>
    </row>
    <row r="1615" spans="2:7" ht="14.4" x14ac:dyDescent="0.3">
      <c r="B1615" s="12">
        <v>1612</v>
      </c>
      <c r="C1615" s="13" t="s">
        <v>349</v>
      </c>
      <c r="D1615" s="118">
        <v>38595</v>
      </c>
      <c r="E1615" s="13" t="s">
        <v>355</v>
      </c>
      <c r="F1615" s="40">
        <v>85</v>
      </c>
      <c r="G1615" s="124">
        <v>257.13848470493929</v>
      </c>
    </row>
    <row r="1616" spans="2:7" ht="14.4" x14ac:dyDescent="0.3">
      <c r="B1616" s="12">
        <v>1613</v>
      </c>
      <c r="C1616" s="13" t="s">
        <v>353</v>
      </c>
      <c r="D1616" s="118">
        <v>39046</v>
      </c>
      <c r="E1616" s="13" t="s">
        <v>355</v>
      </c>
      <c r="F1616" s="40">
        <v>39</v>
      </c>
      <c r="G1616" s="124">
        <v>119.05508877849219</v>
      </c>
    </row>
    <row r="1617" spans="2:7" ht="14.4" x14ac:dyDescent="0.3">
      <c r="B1617" s="12">
        <v>1614</v>
      </c>
      <c r="C1617" s="13" t="s">
        <v>353</v>
      </c>
      <c r="D1617" s="118">
        <v>38177</v>
      </c>
      <c r="E1617" s="13" t="s">
        <v>350</v>
      </c>
      <c r="F1617" s="40">
        <v>9</v>
      </c>
      <c r="G1617" s="124">
        <v>29.108535014212187</v>
      </c>
    </row>
    <row r="1618" spans="2:7" ht="14.4" x14ac:dyDescent="0.3">
      <c r="B1618" s="12">
        <v>1615</v>
      </c>
      <c r="C1618" s="13" t="s">
        <v>353</v>
      </c>
      <c r="D1618" s="118">
        <v>38386</v>
      </c>
      <c r="E1618" s="13" t="s">
        <v>359</v>
      </c>
      <c r="F1618" s="40">
        <v>25</v>
      </c>
      <c r="G1618" s="124">
        <v>77.542041967509959</v>
      </c>
    </row>
    <row r="1619" spans="2:7" ht="14.4" x14ac:dyDescent="0.3">
      <c r="B1619" s="12">
        <v>1616</v>
      </c>
      <c r="C1619" s="13" t="s">
        <v>357</v>
      </c>
      <c r="D1619" s="118">
        <v>38144</v>
      </c>
      <c r="E1619" s="13" t="s">
        <v>355</v>
      </c>
      <c r="F1619" s="40">
        <v>79</v>
      </c>
      <c r="G1619" s="124">
        <v>239.89003921274065</v>
      </c>
    </row>
    <row r="1620" spans="2:7" ht="14.4" x14ac:dyDescent="0.3">
      <c r="B1620" s="12">
        <v>1617</v>
      </c>
      <c r="C1620" s="13" t="s">
        <v>349</v>
      </c>
      <c r="D1620" s="118">
        <v>38133</v>
      </c>
      <c r="E1620" s="13" t="s">
        <v>355</v>
      </c>
      <c r="F1620" s="40">
        <v>83</v>
      </c>
      <c r="G1620" s="124">
        <v>250.62172213757762</v>
      </c>
    </row>
    <row r="1621" spans="2:7" ht="14.4" x14ac:dyDescent="0.3">
      <c r="B1621" s="12">
        <v>1618</v>
      </c>
      <c r="C1621" s="13" t="s">
        <v>349</v>
      </c>
      <c r="D1621" s="118">
        <v>38694</v>
      </c>
      <c r="E1621" s="13" t="s">
        <v>350</v>
      </c>
      <c r="F1621" s="40">
        <v>-3</v>
      </c>
      <c r="G1621" s="124">
        <v>-6.4441526293000173</v>
      </c>
    </row>
    <row r="1622" spans="2:7" ht="14.4" x14ac:dyDescent="0.3">
      <c r="B1622" s="12">
        <v>1619</v>
      </c>
      <c r="C1622" s="13" t="s">
        <v>358</v>
      </c>
      <c r="D1622" s="118">
        <v>38771</v>
      </c>
      <c r="E1622" s="13" t="s">
        <v>359</v>
      </c>
      <c r="F1622" s="40">
        <v>62</v>
      </c>
      <c r="G1622" s="124">
        <v>188.23625463241646</v>
      </c>
    </row>
    <row r="1623" spans="2:7" ht="14.4" x14ac:dyDescent="0.3">
      <c r="B1623" s="12">
        <v>1620</v>
      </c>
      <c r="C1623" s="13" t="s">
        <v>358</v>
      </c>
      <c r="D1623" s="118">
        <v>38023</v>
      </c>
      <c r="E1623" s="13" t="s">
        <v>355</v>
      </c>
      <c r="F1623" s="40">
        <v>6</v>
      </c>
      <c r="G1623" s="124">
        <v>19.315165106288639</v>
      </c>
    </row>
    <row r="1624" spans="2:7" ht="14.4" x14ac:dyDescent="0.3">
      <c r="B1624" s="12">
        <v>1621</v>
      </c>
      <c r="C1624" s="13" t="s">
        <v>351</v>
      </c>
      <c r="D1624" s="118">
        <v>38815</v>
      </c>
      <c r="E1624" s="13" t="s">
        <v>359</v>
      </c>
      <c r="F1624" s="40">
        <v>13</v>
      </c>
      <c r="G1624" s="124">
        <v>41.394747641625173</v>
      </c>
    </row>
    <row r="1625" spans="2:7" ht="14.4" x14ac:dyDescent="0.3">
      <c r="B1625" s="12">
        <v>1622</v>
      </c>
      <c r="C1625" s="13" t="s">
        <v>348</v>
      </c>
      <c r="D1625" s="118">
        <v>38617</v>
      </c>
      <c r="E1625" s="13" t="s">
        <v>355</v>
      </c>
      <c r="F1625" s="40">
        <v>88</v>
      </c>
      <c r="G1625" s="124">
        <v>266.15306975216902</v>
      </c>
    </row>
    <row r="1626" spans="2:7" ht="14.4" x14ac:dyDescent="0.3">
      <c r="B1626" s="12">
        <v>1623</v>
      </c>
      <c r="C1626" s="13" t="s">
        <v>348</v>
      </c>
      <c r="D1626" s="118">
        <v>38089</v>
      </c>
      <c r="E1626" s="13" t="s">
        <v>355</v>
      </c>
      <c r="F1626" s="40">
        <v>35</v>
      </c>
      <c r="G1626" s="124">
        <v>106.7048352932988</v>
      </c>
    </row>
    <row r="1627" spans="2:7" ht="14.4" x14ac:dyDescent="0.3">
      <c r="B1627" s="12">
        <v>1624</v>
      </c>
      <c r="C1627" s="13" t="s">
        <v>356</v>
      </c>
      <c r="D1627" s="118">
        <v>38276</v>
      </c>
      <c r="E1627" s="13" t="s">
        <v>355</v>
      </c>
      <c r="F1627" s="40">
        <v>61</v>
      </c>
      <c r="G1627" s="124">
        <v>185.38182854142642</v>
      </c>
    </row>
    <row r="1628" spans="2:7" ht="14.4" x14ac:dyDescent="0.3">
      <c r="B1628" s="12">
        <v>1625</v>
      </c>
      <c r="C1628" s="13" t="s">
        <v>349</v>
      </c>
      <c r="D1628" s="118">
        <v>38562</v>
      </c>
      <c r="E1628" s="13" t="s">
        <v>355</v>
      </c>
      <c r="F1628" s="40">
        <v>95</v>
      </c>
      <c r="G1628" s="124">
        <v>287.15467709700755</v>
      </c>
    </row>
    <row r="1629" spans="2:7" ht="14.4" x14ac:dyDescent="0.3">
      <c r="B1629" s="12">
        <v>1626</v>
      </c>
      <c r="C1629" s="13" t="s">
        <v>348</v>
      </c>
      <c r="D1629" s="118">
        <v>38353</v>
      </c>
      <c r="E1629" s="13" t="s">
        <v>355</v>
      </c>
      <c r="F1629" s="40">
        <v>30</v>
      </c>
      <c r="G1629" s="124">
        <v>92.417025758970482</v>
      </c>
    </row>
    <row r="1630" spans="2:7" ht="14.4" x14ac:dyDescent="0.3">
      <c r="B1630" s="12">
        <v>1627</v>
      </c>
      <c r="C1630" s="13" t="s">
        <v>348</v>
      </c>
      <c r="D1630" s="118">
        <v>38914</v>
      </c>
      <c r="E1630" s="13" t="s">
        <v>355</v>
      </c>
      <c r="F1630" s="40">
        <v>-1</v>
      </c>
      <c r="G1630" s="124">
        <v>-1.6370674232788498</v>
      </c>
    </row>
    <row r="1631" spans="2:7" ht="14.4" x14ac:dyDescent="0.3">
      <c r="B1631" s="12">
        <v>1628</v>
      </c>
      <c r="C1631" s="13" t="s">
        <v>346</v>
      </c>
      <c r="D1631" s="118">
        <v>38353</v>
      </c>
      <c r="E1631" s="13" t="s">
        <v>352</v>
      </c>
      <c r="F1631" s="40">
        <v>5</v>
      </c>
      <c r="G1631" s="124">
        <v>16.92808141657132</v>
      </c>
    </row>
    <row r="1632" spans="2:7" ht="14.4" x14ac:dyDescent="0.3">
      <c r="B1632" s="12">
        <v>1629</v>
      </c>
      <c r="C1632" s="13" t="s">
        <v>346</v>
      </c>
      <c r="D1632" s="118">
        <v>38419</v>
      </c>
      <c r="E1632" s="13" t="s">
        <v>350</v>
      </c>
      <c r="F1632" s="40">
        <v>42</v>
      </c>
      <c r="G1632" s="124">
        <v>127.31651996144141</v>
      </c>
    </row>
    <row r="1633" spans="2:7" ht="14.4" x14ac:dyDescent="0.3">
      <c r="B1633" s="12">
        <v>1630</v>
      </c>
      <c r="C1633" s="13" t="s">
        <v>353</v>
      </c>
      <c r="D1633" s="118">
        <v>38474</v>
      </c>
      <c r="E1633" s="13" t="s">
        <v>355</v>
      </c>
      <c r="F1633" s="40">
        <v>14</v>
      </c>
      <c r="G1633" s="124">
        <v>44.540640710887878</v>
      </c>
    </row>
    <row r="1634" spans="2:7" ht="14.4" x14ac:dyDescent="0.3">
      <c r="B1634" s="12">
        <v>1631</v>
      </c>
      <c r="C1634" s="13" t="s">
        <v>356</v>
      </c>
      <c r="D1634" s="118">
        <v>38573</v>
      </c>
      <c r="E1634" s="13" t="s">
        <v>355</v>
      </c>
      <c r="F1634" s="40">
        <v>-4</v>
      </c>
      <c r="G1634" s="124">
        <v>-10.005990967007831</v>
      </c>
    </row>
    <row r="1635" spans="2:7" ht="14.4" x14ac:dyDescent="0.3">
      <c r="B1635" s="12">
        <v>1632</v>
      </c>
      <c r="C1635" s="13" t="s">
        <v>358</v>
      </c>
      <c r="D1635" s="118">
        <v>38738</v>
      </c>
      <c r="E1635" s="13" t="s">
        <v>350</v>
      </c>
      <c r="F1635" s="40">
        <v>27</v>
      </c>
      <c r="G1635" s="124">
        <v>82.256344701253937</v>
      </c>
    </row>
    <row r="1636" spans="2:7" ht="14.4" x14ac:dyDescent="0.3">
      <c r="B1636" s="12">
        <v>1633</v>
      </c>
      <c r="C1636" s="13" t="s">
        <v>358</v>
      </c>
      <c r="D1636" s="118">
        <v>38111</v>
      </c>
      <c r="E1636" s="13" t="s">
        <v>359</v>
      </c>
      <c r="F1636" s="40">
        <v>5</v>
      </c>
      <c r="G1636" s="124">
        <v>17.11095820057195</v>
      </c>
    </row>
    <row r="1637" spans="2:7" ht="14.4" x14ac:dyDescent="0.3">
      <c r="B1637" s="12">
        <v>1634</v>
      </c>
      <c r="C1637" s="13" t="s">
        <v>351</v>
      </c>
      <c r="D1637" s="118">
        <v>38430</v>
      </c>
      <c r="E1637" s="13" t="s">
        <v>359</v>
      </c>
      <c r="F1637" s="40">
        <v>57</v>
      </c>
      <c r="G1637" s="124">
        <v>173.29644937565891</v>
      </c>
    </row>
    <row r="1638" spans="2:7" ht="14.4" x14ac:dyDescent="0.3">
      <c r="B1638" s="12">
        <v>1635</v>
      </c>
      <c r="C1638" s="13" t="s">
        <v>349</v>
      </c>
      <c r="D1638" s="118">
        <v>38265</v>
      </c>
      <c r="E1638" s="13" t="s">
        <v>347</v>
      </c>
      <c r="F1638" s="40">
        <v>78</v>
      </c>
      <c r="G1638" s="124">
        <v>235.61102661696142</v>
      </c>
    </row>
    <row r="1639" spans="2:7" ht="14.4" x14ac:dyDescent="0.3">
      <c r="B1639" s="12">
        <v>1636</v>
      </c>
      <c r="C1639" s="13" t="s">
        <v>358</v>
      </c>
      <c r="D1639" s="118">
        <v>38969</v>
      </c>
      <c r="E1639" s="13" t="s">
        <v>359</v>
      </c>
      <c r="F1639" s="40">
        <v>11</v>
      </c>
      <c r="G1639" s="124">
        <v>35.303927193880931</v>
      </c>
    </row>
    <row r="1640" spans="2:7" ht="14.4" x14ac:dyDescent="0.3">
      <c r="B1640" s="12">
        <v>1637</v>
      </c>
      <c r="C1640" s="13" t="s">
        <v>356</v>
      </c>
      <c r="D1640" s="118">
        <v>38265</v>
      </c>
      <c r="E1640" s="13" t="s">
        <v>347</v>
      </c>
      <c r="F1640" s="40">
        <v>55</v>
      </c>
      <c r="G1640" s="124">
        <v>166.9336198966493</v>
      </c>
    </row>
    <row r="1641" spans="2:7" ht="14.4" x14ac:dyDescent="0.3">
      <c r="B1641" s="12">
        <v>1638</v>
      </c>
      <c r="C1641" s="13" t="s">
        <v>351</v>
      </c>
      <c r="D1641" s="118">
        <v>38265</v>
      </c>
      <c r="E1641" s="13" t="s">
        <v>359</v>
      </c>
      <c r="F1641" s="40">
        <v>15</v>
      </c>
      <c r="G1641" s="124">
        <v>46.988168377437937</v>
      </c>
    </row>
    <row r="1642" spans="2:7" ht="14.4" x14ac:dyDescent="0.3">
      <c r="B1642" s="12">
        <v>1639</v>
      </c>
      <c r="C1642" s="13" t="s">
        <v>356</v>
      </c>
      <c r="D1642" s="118">
        <v>38023</v>
      </c>
      <c r="E1642" s="13" t="s">
        <v>355</v>
      </c>
      <c r="F1642" s="40">
        <v>53</v>
      </c>
      <c r="G1642" s="124">
        <v>161.39224032948613</v>
      </c>
    </row>
    <row r="1643" spans="2:7" ht="14.4" x14ac:dyDescent="0.3">
      <c r="B1643" s="12">
        <v>1640</v>
      </c>
      <c r="C1643" s="13" t="s">
        <v>353</v>
      </c>
      <c r="D1643" s="118">
        <v>38584</v>
      </c>
      <c r="E1643" s="13" t="s">
        <v>347</v>
      </c>
      <c r="F1643" s="40">
        <v>70</v>
      </c>
      <c r="G1643" s="124">
        <v>212.01090684722931</v>
      </c>
    </row>
    <row r="1644" spans="2:7" ht="14.4" x14ac:dyDescent="0.3">
      <c r="B1644" s="12">
        <v>1641</v>
      </c>
      <c r="C1644" s="13" t="s">
        <v>358</v>
      </c>
      <c r="D1644" s="118">
        <v>38947</v>
      </c>
      <c r="E1644" s="13" t="s">
        <v>350</v>
      </c>
      <c r="F1644" s="40">
        <v>56</v>
      </c>
      <c r="G1644" s="124">
        <v>170.03159669706065</v>
      </c>
    </row>
    <row r="1645" spans="2:7" ht="14.4" x14ac:dyDescent="0.3">
      <c r="B1645" s="12">
        <v>1642</v>
      </c>
      <c r="C1645" s="13" t="s">
        <v>353</v>
      </c>
      <c r="D1645" s="118">
        <v>38859</v>
      </c>
      <c r="E1645" s="13" t="s">
        <v>355</v>
      </c>
      <c r="F1645" s="40">
        <v>91</v>
      </c>
      <c r="G1645" s="124">
        <v>275.47209572369957</v>
      </c>
    </row>
    <row r="1646" spans="2:7" ht="14.4" x14ac:dyDescent="0.3">
      <c r="B1646" s="12">
        <v>1643</v>
      </c>
      <c r="C1646" s="13" t="s">
        <v>357</v>
      </c>
      <c r="D1646" s="118">
        <v>38342</v>
      </c>
      <c r="E1646" s="13" t="s">
        <v>352</v>
      </c>
      <c r="F1646" s="40">
        <v>55</v>
      </c>
      <c r="G1646" s="124">
        <v>167.80569976811464</v>
      </c>
    </row>
    <row r="1647" spans="2:7" ht="14.4" x14ac:dyDescent="0.3">
      <c r="B1647" s="12">
        <v>1644</v>
      </c>
      <c r="C1647" s="13" t="s">
        <v>356</v>
      </c>
      <c r="D1647" s="118">
        <v>38650</v>
      </c>
      <c r="E1647" s="13" t="s">
        <v>359</v>
      </c>
      <c r="F1647" s="40">
        <v>1</v>
      </c>
      <c r="G1647" s="124">
        <v>4.7067653474104088</v>
      </c>
    </row>
    <row r="1648" spans="2:7" ht="14.4" x14ac:dyDescent="0.3">
      <c r="B1648" s="12">
        <v>1645</v>
      </c>
      <c r="C1648" s="13" t="s">
        <v>356</v>
      </c>
      <c r="D1648" s="118">
        <v>38386</v>
      </c>
      <c r="E1648" s="13" t="s">
        <v>355</v>
      </c>
      <c r="F1648" s="40">
        <v>23</v>
      </c>
      <c r="G1648" s="124">
        <v>70.736237537390394</v>
      </c>
    </row>
    <row r="1649" spans="2:7" ht="14.4" x14ac:dyDescent="0.3">
      <c r="B1649" s="12">
        <v>1646</v>
      </c>
      <c r="C1649" s="13" t="s">
        <v>349</v>
      </c>
      <c r="D1649" s="118">
        <v>38705</v>
      </c>
      <c r="E1649" s="13" t="s">
        <v>347</v>
      </c>
      <c r="F1649" s="40">
        <v>0</v>
      </c>
      <c r="G1649" s="124">
        <v>2.2998593901546056</v>
      </c>
    </row>
    <row r="1650" spans="2:7" ht="14.4" x14ac:dyDescent="0.3">
      <c r="B1650" s="12">
        <v>1647</v>
      </c>
      <c r="C1650" s="13" t="s">
        <v>356</v>
      </c>
      <c r="D1650" s="118">
        <v>38342</v>
      </c>
      <c r="E1650" s="13" t="s">
        <v>359</v>
      </c>
      <c r="F1650" s="40">
        <v>86</v>
      </c>
      <c r="G1650" s="124">
        <v>259.96491478210521</v>
      </c>
    </row>
    <row r="1651" spans="2:7" ht="14.4" x14ac:dyDescent="0.3">
      <c r="B1651" s="12">
        <v>1648</v>
      </c>
      <c r="C1651" s="13" t="s">
        <v>354</v>
      </c>
      <c r="D1651" s="118">
        <v>38078</v>
      </c>
      <c r="E1651" s="13" t="s">
        <v>355</v>
      </c>
      <c r="F1651" s="40">
        <v>13</v>
      </c>
      <c r="G1651" s="124">
        <v>40.990045684129242</v>
      </c>
    </row>
    <row r="1652" spans="2:7" ht="14.4" x14ac:dyDescent="0.3">
      <c r="B1652" s="12">
        <v>1649</v>
      </c>
      <c r="C1652" s="13" t="s">
        <v>351</v>
      </c>
      <c r="D1652" s="118">
        <v>38826</v>
      </c>
      <c r="E1652" s="13" t="s">
        <v>359</v>
      </c>
      <c r="F1652" s="40">
        <v>54</v>
      </c>
      <c r="G1652" s="124">
        <v>163.68855299520598</v>
      </c>
    </row>
    <row r="1653" spans="2:7" ht="14.4" x14ac:dyDescent="0.3">
      <c r="B1653" s="12">
        <v>1650</v>
      </c>
      <c r="C1653" s="13" t="s">
        <v>354</v>
      </c>
      <c r="D1653" s="118">
        <v>38056</v>
      </c>
      <c r="E1653" s="13" t="s">
        <v>359</v>
      </c>
      <c r="F1653" s="40">
        <v>82</v>
      </c>
      <c r="G1653" s="124">
        <v>247.65702123487802</v>
      </c>
    </row>
    <row r="1654" spans="2:7" ht="14.4" x14ac:dyDescent="0.3">
      <c r="B1654" s="12">
        <v>1651</v>
      </c>
      <c r="C1654" s="13" t="s">
        <v>348</v>
      </c>
      <c r="D1654" s="118">
        <v>38397</v>
      </c>
      <c r="E1654" s="13" t="s">
        <v>350</v>
      </c>
      <c r="F1654" s="40">
        <v>27</v>
      </c>
      <c r="G1654" s="124">
        <v>82.646392449751019</v>
      </c>
    </row>
    <row r="1655" spans="2:7" ht="14.4" x14ac:dyDescent="0.3">
      <c r="B1655" s="12">
        <v>1652</v>
      </c>
      <c r="C1655" s="13" t="s">
        <v>353</v>
      </c>
      <c r="D1655" s="118">
        <v>39002</v>
      </c>
      <c r="E1655" s="13" t="s">
        <v>352</v>
      </c>
      <c r="F1655" s="40">
        <v>84</v>
      </c>
      <c r="G1655" s="124">
        <v>254.58342526964253</v>
      </c>
    </row>
    <row r="1656" spans="2:7" ht="14.4" x14ac:dyDescent="0.3">
      <c r="B1656" s="12">
        <v>1653</v>
      </c>
      <c r="C1656" s="13" t="s">
        <v>351</v>
      </c>
      <c r="D1656" s="118">
        <v>38111</v>
      </c>
      <c r="E1656" s="13" t="s">
        <v>355</v>
      </c>
      <c r="F1656" s="40">
        <v>56</v>
      </c>
      <c r="G1656" s="124">
        <v>170.24926391624365</v>
      </c>
    </row>
    <row r="1657" spans="2:7" ht="14.4" x14ac:dyDescent="0.3">
      <c r="B1657" s="12">
        <v>1654</v>
      </c>
      <c r="C1657" s="13" t="s">
        <v>346</v>
      </c>
      <c r="D1657" s="118">
        <v>38045</v>
      </c>
      <c r="E1657" s="13" t="s">
        <v>352</v>
      </c>
      <c r="F1657" s="40">
        <v>92</v>
      </c>
      <c r="G1657" s="124">
        <v>277.26934431778176</v>
      </c>
    </row>
    <row r="1658" spans="2:7" ht="14.4" x14ac:dyDescent="0.3">
      <c r="B1658" s="12">
        <v>1655</v>
      </c>
      <c r="C1658" s="13" t="s">
        <v>346</v>
      </c>
      <c r="D1658" s="118">
        <v>38001</v>
      </c>
      <c r="E1658" s="13" t="s">
        <v>347</v>
      </c>
      <c r="F1658" s="40">
        <v>25</v>
      </c>
      <c r="G1658" s="124">
        <v>77.553918573002605</v>
      </c>
    </row>
    <row r="1659" spans="2:7" ht="14.4" x14ac:dyDescent="0.3">
      <c r="B1659" s="12">
        <v>1656</v>
      </c>
      <c r="C1659" s="13" t="s">
        <v>346</v>
      </c>
      <c r="D1659" s="118">
        <v>38353</v>
      </c>
      <c r="E1659" s="13" t="s">
        <v>355</v>
      </c>
      <c r="F1659" s="40">
        <v>67</v>
      </c>
      <c r="G1659" s="124">
        <v>203.0044570204021</v>
      </c>
    </row>
    <row r="1660" spans="2:7" ht="14.4" x14ac:dyDescent="0.3">
      <c r="B1660" s="12">
        <v>1657</v>
      </c>
      <c r="C1660" s="13" t="s">
        <v>358</v>
      </c>
      <c r="D1660" s="118">
        <v>38089</v>
      </c>
      <c r="E1660" s="13" t="s">
        <v>352</v>
      </c>
      <c r="F1660" s="40">
        <v>75</v>
      </c>
      <c r="G1660" s="124">
        <v>226.86441343955028</v>
      </c>
    </row>
    <row r="1661" spans="2:7" ht="14.4" x14ac:dyDescent="0.3">
      <c r="B1661" s="12">
        <v>1658</v>
      </c>
      <c r="C1661" s="13" t="s">
        <v>348</v>
      </c>
      <c r="D1661" s="118">
        <v>38617</v>
      </c>
      <c r="E1661" s="13" t="s">
        <v>355</v>
      </c>
      <c r="F1661" s="40">
        <v>14</v>
      </c>
      <c r="G1661" s="124">
        <v>44.140520464612329</v>
      </c>
    </row>
    <row r="1662" spans="2:7" ht="14.4" x14ac:dyDescent="0.3">
      <c r="B1662" s="12">
        <v>1659</v>
      </c>
      <c r="C1662" s="13" t="s">
        <v>356</v>
      </c>
      <c r="D1662" s="118">
        <v>38705</v>
      </c>
      <c r="E1662" s="13" t="s">
        <v>347</v>
      </c>
      <c r="F1662" s="40">
        <v>48</v>
      </c>
      <c r="G1662" s="124">
        <v>145.81129384316213</v>
      </c>
    </row>
    <row r="1663" spans="2:7" ht="14.4" x14ac:dyDescent="0.3">
      <c r="B1663" s="12">
        <v>1660</v>
      </c>
      <c r="C1663" s="13" t="s">
        <v>354</v>
      </c>
      <c r="D1663" s="118">
        <v>38122</v>
      </c>
      <c r="E1663" s="13" t="s">
        <v>350</v>
      </c>
      <c r="F1663" s="40">
        <v>73</v>
      </c>
      <c r="G1663" s="124">
        <v>221.16800423559653</v>
      </c>
    </row>
    <row r="1664" spans="2:7" ht="14.4" x14ac:dyDescent="0.3">
      <c r="B1664" s="12">
        <v>1661</v>
      </c>
      <c r="C1664" s="13" t="s">
        <v>349</v>
      </c>
      <c r="D1664" s="118">
        <v>38507</v>
      </c>
      <c r="E1664" s="13" t="s">
        <v>350</v>
      </c>
      <c r="F1664" s="40">
        <v>28</v>
      </c>
      <c r="G1664" s="124">
        <v>85.646088345809403</v>
      </c>
    </row>
    <row r="1665" spans="2:7" ht="14.4" x14ac:dyDescent="0.3">
      <c r="B1665" s="12">
        <v>1662</v>
      </c>
      <c r="C1665" s="13" t="s">
        <v>351</v>
      </c>
      <c r="D1665" s="118">
        <v>38683</v>
      </c>
      <c r="E1665" s="13" t="s">
        <v>355</v>
      </c>
      <c r="F1665" s="40">
        <v>12</v>
      </c>
      <c r="G1665" s="124">
        <v>38.543998121108487</v>
      </c>
    </row>
    <row r="1666" spans="2:7" ht="14.4" x14ac:dyDescent="0.3">
      <c r="B1666" s="12">
        <v>1663</v>
      </c>
      <c r="C1666" s="13" t="s">
        <v>358</v>
      </c>
      <c r="D1666" s="118">
        <v>38474</v>
      </c>
      <c r="E1666" s="13" t="s">
        <v>347</v>
      </c>
      <c r="F1666" s="40">
        <v>50</v>
      </c>
      <c r="G1666" s="124">
        <v>152.11340525555411</v>
      </c>
    </row>
    <row r="1667" spans="2:7" ht="14.4" x14ac:dyDescent="0.3">
      <c r="B1667" s="12">
        <v>1664</v>
      </c>
      <c r="C1667" s="13" t="s">
        <v>356</v>
      </c>
      <c r="D1667" s="118">
        <v>38991</v>
      </c>
      <c r="E1667" s="13" t="s">
        <v>350</v>
      </c>
      <c r="F1667" s="40">
        <v>-5</v>
      </c>
      <c r="G1667" s="124">
        <v>-12.64098802195692</v>
      </c>
    </row>
    <row r="1668" spans="2:7" ht="14.4" x14ac:dyDescent="0.3">
      <c r="B1668" s="12">
        <v>1665</v>
      </c>
      <c r="C1668" s="13" t="s">
        <v>349</v>
      </c>
      <c r="D1668" s="118">
        <v>38375</v>
      </c>
      <c r="E1668" s="13" t="s">
        <v>347</v>
      </c>
      <c r="F1668" s="40">
        <v>6</v>
      </c>
      <c r="G1668" s="124">
        <v>19.476233913607583</v>
      </c>
    </row>
    <row r="1669" spans="2:7" ht="14.4" x14ac:dyDescent="0.3">
      <c r="B1669" s="12">
        <v>1666</v>
      </c>
      <c r="C1669" s="13" t="s">
        <v>349</v>
      </c>
      <c r="D1669" s="118">
        <v>38408</v>
      </c>
      <c r="E1669" s="13" t="s">
        <v>350</v>
      </c>
      <c r="F1669" s="40">
        <v>63</v>
      </c>
      <c r="G1669" s="124">
        <v>190.56862486239569</v>
      </c>
    </row>
    <row r="1670" spans="2:7" ht="14.4" x14ac:dyDescent="0.3">
      <c r="B1670" s="12">
        <v>1667</v>
      </c>
      <c r="C1670" s="13" t="s">
        <v>348</v>
      </c>
      <c r="D1670" s="118">
        <v>38881</v>
      </c>
      <c r="E1670" s="13" t="s">
        <v>350</v>
      </c>
      <c r="F1670" s="40">
        <v>33</v>
      </c>
      <c r="G1670" s="124">
        <v>100.75324427531469</v>
      </c>
    </row>
    <row r="1671" spans="2:7" ht="14.4" x14ac:dyDescent="0.3">
      <c r="B1671" s="12">
        <v>1668</v>
      </c>
      <c r="C1671" s="13" t="s">
        <v>358</v>
      </c>
      <c r="D1671" s="118">
        <v>38254</v>
      </c>
      <c r="E1671" s="13" t="s">
        <v>355</v>
      </c>
      <c r="F1671" s="40">
        <v>61</v>
      </c>
      <c r="G1671" s="124">
        <v>185.16541785072013</v>
      </c>
    </row>
    <row r="1672" spans="2:7" ht="14.4" x14ac:dyDescent="0.3">
      <c r="B1672" s="12">
        <v>1669</v>
      </c>
      <c r="C1672" s="13" t="s">
        <v>354</v>
      </c>
      <c r="D1672" s="118">
        <v>38331</v>
      </c>
      <c r="E1672" s="13" t="s">
        <v>350</v>
      </c>
      <c r="F1672" s="40">
        <v>16</v>
      </c>
      <c r="G1672" s="124">
        <v>50.709076483884871</v>
      </c>
    </row>
    <row r="1673" spans="2:7" ht="14.4" x14ac:dyDescent="0.3">
      <c r="B1673" s="12">
        <v>1670</v>
      </c>
      <c r="C1673" s="13" t="s">
        <v>357</v>
      </c>
      <c r="D1673" s="118">
        <v>38870</v>
      </c>
      <c r="E1673" s="13" t="s">
        <v>355</v>
      </c>
      <c r="F1673" s="40">
        <v>15</v>
      </c>
      <c r="G1673" s="124">
        <v>47.142751278135883</v>
      </c>
    </row>
    <row r="1674" spans="2:7" ht="14.4" x14ac:dyDescent="0.3">
      <c r="B1674" s="12">
        <v>1671</v>
      </c>
      <c r="C1674" s="13" t="s">
        <v>354</v>
      </c>
      <c r="D1674" s="118">
        <v>38925</v>
      </c>
      <c r="E1674" s="13" t="s">
        <v>355</v>
      </c>
      <c r="F1674" s="40">
        <v>-1</v>
      </c>
      <c r="G1674" s="124">
        <v>-0.59949529532525503</v>
      </c>
    </row>
    <row r="1675" spans="2:7" ht="14.4" x14ac:dyDescent="0.3">
      <c r="B1675" s="12">
        <v>1672</v>
      </c>
      <c r="C1675" s="13" t="s">
        <v>349</v>
      </c>
      <c r="D1675" s="118">
        <v>38507</v>
      </c>
      <c r="E1675" s="13" t="s">
        <v>347</v>
      </c>
      <c r="F1675" s="40">
        <v>28</v>
      </c>
      <c r="G1675" s="124">
        <v>85.359164284772746</v>
      </c>
    </row>
    <row r="1676" spans="2:7" ht="14.4" x14ac:dyDescent="0.3">
      <c r="B1676" s="12">
        <v>1673</v>
      </c>
      <c r="C1676" s="13" t="s">
        <v>357</v>
      </c>
      <c r="D1676" s="118">
        <v>38991</v>
      </c>
      <c r="E1676" s="13" t="s">
        <v>350</v>
      </c>
      <c r="F1676" s="40">
        <v>74</v>
      </c>
      <c r="G1676" s="124">
        <v>223.5358944867458</v>
      </c>
    </row>
    <row r="1677" spans="2:7" ht="14.4" x14ac:dyDescent="0.3">
      <c r="B1677" s="12">
        <v>1674</v>
      </c>
      <c r="C1677" s="13" t="s">
        <v>348</v>
      </c>
      <c r="D1677" s="118">
        <v>38089</v>
      </c>
      <c r="E1677" s="13" t="s">
        <v>347</v>
      </c>
      <c r="F1677" s="40">
        <v>60</v>
      </c>
      <c r="G1677" s="124">
        <v>182.52957283898829</v>
      </c>
    </row>
    <row r="1678" spans="2:7" ht="14.4" x14ac:dyDescent="0.3">
      <c r="B1678" s="12">
        <v>1675</v>
      </c>
      <c r="C1678" s="13" t="s">
        <v>356</v>
      </c>
      <c r="D1678" s="118">
        <v>38474</v>
      </c>
      <c r="E1678" s="13" t="s">
        <v>359</v>
      </c>
      <c r="F1678" s="40">
        <v>26</v>
      </c>
      <c r="G1678" s="124">
        <v>79.644787892751594</v>
      </c>
    </row>
    <row r="1679" spans="2:7" ht="14.4" x14ac:dyDescent="0.3">
      <c r="B1679" s="12">
        <v>1676</v>
      </c>
      <c r="C1679" s="13" t="s">
        <v>349</v>
      </c>
      <c r="D1679" s="118">
        <v>38045</v>
      </c>
      <c r="E1679" s="13" t="s">
        <v>350</v>
      </c>
      <c r="F1679" s="40">
        <v>41</v>
      </c>
      <c r="G1679" s="124">
        <v>124.80546413554566</v>
      </c>
    </row>
    <row r="1680" spans="2:7" ht="14.4" x14ac:dyDescent="0.3">
      <c r="B1680" s="12">
        <v>1677</v>
      </c>
      <c r="C1680" s="13" t="s">
        <v>351</v>
      </c>
      <c r="D1680" s="118">
        <v>38122</v>
      </c>
      <c r="E1680" s="13" t="s">
        <v>347</v>
      </c>
      <c r="F1680" s="40">
        <v>-1</v>
      </c>
      <c r="G1680" s="124">
        <v>-0.72875697552539753</v>
      </c>
    </row>
    <row r="1681" spans="2:7" ht="14.4" x14ac:dyDescent="0.3">
      <c r="B1681" s="12">
        <v>1678</v>
      </c>
      <c r="C1681" s="13" t="s">
        <v>351</v>
      </c>
      <c r="D1681" s="118">
        <v>38903</v>
      </c>
      <c r="E1681" s="13" t="s">
        <v>347</v>
      </c>
      <c r="F1681" s="40">
        <v>89</v>
      </c>
      <c r="G1681" s="124">
        <v>268.71620455118574</v>
      </c>
    </row>
    <row r="1682" spans="2:7" ht="14.4" x14ac:dyDescent="0.3">
      <c r="B1682" s="12">
        <v>1679</v>
      </c>
      <c r="C1682" s="13" t="s">
        <v>349</v>
      </c>
      <c r="D1682" s="118">
        <v>38144</v>
      </c>
      <c r="E1682" s="13" t="s">
        <v>359</v>
      </c>
      <c r="F1682" s="40">
        <v>12</v>
      </c>
      <c r="G1682" s="124">
        <v>38.034373617715126</v>
      </c>
    </row>
    <row r="1683" spans="2:7" ht="14.4" x14ac:dyDescent="0.3">
      <c r="B1683" s="12">
        <v>1680</v>
      </c>
      <c r="C1683" s="13" t="s">
        <v>356</v>
      </c>
      <c r="D1683" s="118">
        <v>38276</v>
      </c>
      <c r="E1683" s="13" t="s">
        <v>355</v>
      </c>
      <c r="F1683" s="40">
        <v>21</v>
      </c>
      <c r="G1683" s="124">
        <v>65.91159641394708</v>
      </c>
    </row>
    <row r="1684" spans="2:7" ht="14.4" x14ac:dyDescent="0.3">
      <c r="B1684" s="12">
        <v>1681</v>
      </c>
      <c r="C1684" s="13" t="s">
        <v>357</v>
      </c>
      <c r="D1684" s="118">
        <v>38892</v>
      </c>
      <c r="E1684" s="13" t="s">
        <v>359</v>
      </c>
      <c r="F1684" s="40">
        <v>23</v>
      </c>
      <c r="G1684" s="124">
        <v>71.518171146886857</v>
      </c>
    </row>
    <row r="1685" spans="2:7" ht="14.4" x14ac:dyDescent="0.3">
      <c r="B1685" s="12">
        <v>1682</v>
      </c>
      <c r="C1685" s="13" t="s">
        <v>358</v>
      </c>
      <c r="D1685" s="118">
        <v>38441</v>
      </c>
      <c r="E1685" s="13" t="s">
        <v>350</v>
      </c>
      <c r="F1685" s="40">
        <v>-7</v>
      </c>
      <c r="G1685" s="124">
        <v>-18.640973323270995</v>
      </c>
    </row>
    <row r="1686" spans="2:7" ht="14.4" x14ac:dyDescent="0.3">
      <c r="B1686" s="12">
        <v>1683</v>
      </c>
      <c r="C1686" s="13" t="s">
        <v>346</v>
      </c>
      <c r="D1686" s="118">
        <v>38056</v>
      </c>
      <c r="E1686" s="13" t="s">
        <v>350</v>
      </c>
      <c r="F1686" s="40">
        <v>35</v>
      </c>
      <c r="G1686" s="124">
        <v>106.65095335657088</v>
      </c>
    </row>
    <row r="1687" spans="2:7" ht="14.4" x14ac:dyDescent="0.3">
      <c r="B1687" s="12">
        <v>1684</v>
      </c>
      <c r="C1687" s="13" t="s">
        <v>351</v>
      </c>
      <c r="D1687" s="118">
        <v>38243</v>
      </c>
      <c r="E1687" s="13" t="s">
        <v>359</v>
      </c>
      <c r="F1687" s="40">
        <v>94</v>
      </c>
      <c r="G1687" s="124">
        <v>283.7951382741839</v>
      </c>
    </row>
    <row r="1688" spans="2:7" ht="14.4" x14ac:dyDescent="0.3">
      <c r="B1688" s="12">
        <v>1685</v>
      </c>
      <c r="C1688" s="13" t="s">
        <v>351</v>
      </c>
      <c r="D1688" s="118">
        <v>38661</v>
      </c>
      <c r="E1688" s="13" t="s">
        <v>355</v>
      </c>
      <c r="F1688" s="40">
        <v>88</v>
      </c>
      <c r="G1688" s="124">
        <v>265.96151267807471</v>
      </c>
    </row>
    <row r="1689" spans="2:7" ht="14.4" x14ac:dyDescent="0.3">
      <c r="B1689" s="12">
        <v>1686</v>
      </c>
      <c r="C1689" s="13" t="s">
        <v>351</v>
      </c>
      <c r="D1689" s="118">
        <v>38056</v>
      </c>
      <c r="E1689" s="13" t="s">
        <v>352</v>
      </c>
      <c r="F1689" s="40">
        <v>26</v>
      </c>
      <c r="G1689" s="124">
        <v>79.798393656893168</v>
      </c>
    </row>
    <row r="1690" spans="2:7" ht="14.4" x14ac:dyDescent="0.3">
      <c r="B1690" s="12">
        <v>1687</v>
      </c>
      <c r="C1690" s="13" t="s">
        <v>358</v>
      </c>
      <c r="D1690" s="118">
        <v>38177</v>
      </c>
      <c r="E1690" s="13" t="s">
        <v>350</v>
      </c>
      <c r="F1690" s="40">
        <v>83</v>
      </c>
      <c r="G1690" s="124">
        <v>250.98698082020448</v>
      </c>
    </row>
    <row r="1691" spans="2:7" ht="14.4" x14ac:dyDescent="0.3">
      <c r="B1691" s="12">
        <v>1688</v>
      </c>
      <c r="C1691" s="13" t="s">
        <v>348</v>
      </c>
      <c r="D1691" s="118">
        <v>38870</v>
      </c>
      <c r="E1691" s="13" t="s">
        <v>359</v>
      </c>
      <c r="F1691" s="40">
        <v>11</v>
      </c>
      <c r="G1691" s="124">
        <v>34.677474217404566</v>
      </c>
    </row>
    <row r="1692" spans="2:7" ht="14.4" x14ac:dyDescent="0.3">
      <c r="B1692" s="12">
        <v>1689</v>
      </c>
      <c r="C1692" s="13" t="s">
        <v>354</v>
      </c>
      <c r="D1692" s="118">
        <v>38980</v>
      </c>
      <c r="E1692" s="13" t="s">
        <v>350</v>
      </c>
      <c r="F1692" s="40">
        <v>18</v>
      </c>
      <c r="G1692" s="124">
        <v>56.570167419014545</v>
      </c>
    </row>
    <row r="1693" spans="2:7" ht="14.4" x14ac:dyDescent="0.3">
      <c r="B1693" s="12">
        <v>1690</v>
      </c>
      <c r="C1693" s="13" t="s">
        <v>353</v>
      </c>
      <c r="D1693" s="118">
        <v>38430</v>
      </c>
      <c r="E1693" s="13" t="s">
        <v>355</v>
      </c>
      <c r="F1693" s="40">
        <v>90</v>
      </c>
      <c r="G1693" s="124">
        <v>272.35988641044867</v>
      </c>
    </row>
    <row r="1694" spans="2:7" ht="14.4" x14ac:dyDescent="0.3">
      <c r="B1694" s="12">
        <v>1691</v>
      </c>
      <c r="C1694" s="13" t="s">
        <v>354</v>
      </c>
      <c r="D1694" s="118">
        <v>38628</v>
      </c>
      <c r="E1694" s="13" t="s">
        <v>359</v>
      </c>
      <c r="F1694" s="40">
        <v>12</v>
      </c>
      <c r="G1694" s="124">
        <v>38.358567090515102</v>
      </c>
    </row>
    <row r="1695" spans="2:7" ht="14.4" x14ac:dyDescent="0.3">
      <c r="B1695" s="12">
        <v>1692</v>
      </c>
      <c r="C1695" s="13" t="s">
        <v>354</v>
      </c>
      <c r="D1695" s="118">
        <v>38012</v>
      </c>
      <c r="E1695" s="13" t="s">
        <v>347</v>
      </c>
      <c r="F1695" s="40">
        <v>39</v>
      </c>
      <c r="G1695" s="124">
        <v>118.63508946594906</v>
      </c>
    </row>
    <row r="1696" spans="2:7" ht="14.4" x14ac:dyDescent="0.3">
      <c r="B1696" s="12">
        <v>1693</v>
      </c>
      <c r="C1696" s="13" t="s">
        <v>354</v>
      </c>
      <c r="D1696" s="118">
        <v>38034</v>
      </c>
      <c r="E1696" s="13" t="s">
        <v>352</v>
      </c>
      <c r="F1696" s="40">
        <v>45</v>
      </c>
      <c r="G1696" s="124">
        <v>137.71025367694813</v>
      </c>
    </row>
    <row r="1697" spans="2:7" ht="14.4" x14ac:dyDescent="0.3">
      <c r="B1697" s="12">
        <v>1694</v>
      </c>
      <c r="C1697" s="13" t="s">
        <v>353</v>
      </c>
      <c r="D1697" s="118">
        <v>39057</v>
      </c>
      <c r="E1697" s="13" t="s">
        <v>350</v>
      </c>
      <c r="F1697" s="40">
        <v>74</v>
      </c>
      <c r="G1697" s="124">
        <v>223.24261767904073</v>
      </c>
    </row>
    <row r="1698" spans="2:7" ht="14.4" x14ac:dyDescent="0.3">
      <c r="B1698" s="12">
        <v>1695</v>
      </c>
      <c r="C1698" s="13" t="s">
        <v>354</v>
      </c>
      <c r="D1698" s="118">
        <v>38551</v>
      </c>
      <c r="E1698" s="13" t="s">
        <v>350</v>
      </c>
      <c r="F1698" s="40">
        <v>95</v>
      </c>
      <c r="G1698" s="124">
        <v>286.97940760158696</v>
      </c>
    </row>
    <row r="1699" spans="2:7" ht="14.4" x14ac:dyDescent="0.3">
      <c r="B1699" s="12">
        <v>1696</v>
      </c>
      <c r="C1699" s="13" t="s">
        <v>349</v>
      </c>
      <c r="D1699" s="118">
        <v>38144</v>
      </c>
      <c r="E1699" s="13" t="s">
        <v>347</v>
      </c>
      <c r="F1699" s="40">
        <v>48</v>
      </c>
      <c r="G1699" s="124">
        <v>145.47941837398358</v>
      </c>
    </row>
    <row r="1700" spans="2:7" ht="14.4" x14ac:dyDescent="0.3">
      <c r="B1700" s="12">
        <v>1697</v>
      </c>
      <c r="C1700" s="13" t="s">
        <v>346</v>
      </c>
      <c r="D1700" s="118">
        <v>38276</v>
      </c>
      <c r="E1700" s="13" t="s">
        <v>359</v>
      </c>
      <c r="F1700" s="40">
        <v>-3</v>
      </c>
      <c r="G1700" s="124">
        <v>-7.0556984383694044</v>
      </c>
    </row>
    <row r="1701" spans="2:7" ht="14.4" x14ac:dyDescent="0.3">
      <c r="B1701" s="12">
        <v>1698</v>
      </c>
      <c r="C1701" s="13" t="s">
        <v>356</v>
      </c>
      <c r="D1701" s="118">
        <v>38496</v>
      </c>
      <c r="E1701" s="13" t="s">
        <v>352</v>
      </c>
      <c r="F1701" s="40">
        <v>92</v>
      </c>
      <c r="G1701" s="124">
        <v>278.51510126549795</v>
      </c>
    </row>
    <row r="1702" spans="2:7" ht="14.4" x14ac:dyDescent="0.3">
      <c r="B1702" s="12">
        <v>1699</v>
      </c>
      <c r="C1702" s="13" t="s">
        <v>353</v>
      </c>
      <c r="D1702" s="118">
        <v>38419</v>
      </c>
      <c r="E1702" s="13" t="s">
        <v>359</v>
      </c>
      <c r="F1702" s="40">
        <v>17</v>
      </c>
      <c r="G1702" s="124">
        <v>53.278847558385984</v>
      </c>
    </row>
    <row r="1703" spans="2:7" ht="14.4" x14ac:dyDescent="0.3">
      <c r="B1703" s="12">
        <v>1700</v>
      </c>
      <c r="C1703" s="13" t="s">
        <v>349</v>
      </c>
      <c r="D1703" s="118">
        <v>38287</v>
      </c>
      <c r="E1703" s="13" t="s">
        <v>347</v>
      </c>
      <c r="F1703" s="40">
        <v>45</v>
      </c>
      <c r="G1703" s="124">
        <v>136.31233370896607</v>
      </c>
    </row>
    <row r="1704" spans="2:7" ht="14.4" x14ac:dyDescent="0.3">
      <c r="B1704" s="12">
        <v>1701</v>
      </c>
      <c r="C1704" s="13" t="s">
        <v>356</v>
      </c>
      <c r="D1704" s="118">
        <v>39002</v>
      </c>
      <c r="E1704" s="13" t="s">
        <v>352</v>
      </c>
      <c r="F1704" s="40">
        <v>62</v>
      </c>
      <c r="G1704" s="124">
        <v>187.97208926447612</v>
      </c>
    </row>
    <row r="1705" spans="2:7" ht="14.4" x14ac:dyDescent="0.3">
      <c r="B1705" s="12">
        <v>1702</v>
      </c>
      <c r="C1705" s="13" t="s">
        <v>353</v>
      </c>
      <c r="D1705" s="118">
        <v>38287</v>
      </c>
      <c r="E1705" s="13" t="s">
        <v>350</v>
      </c>
      <c r="F1705" s="40">
        <v>52</v>
      </c>
      <c r="G1705" s="124">
        <v>158.0460445332865</v>
      </c>
    </row>
    <row r="1706" spans="2:7" ht="14.4" x14ac:dyDescent="0.3">
      <c r="B1706" s="12">
        <v>1703</v>
      </c>
      <c r="C1706" s="13" t="s">
        <v>349</v>
      </c>
      <c r="D1706" s="118">
        <v>38133</v>
      </c>
      <c r="E1706" s="13" t="s">
        <v>352</v>
      </c>
      <c r="F1706" s="40">
        <v>73</v>
      </c>
      <c r="G1706" s="124">
        <v>221.23952830258372</v>
      </c>
    </row>
    <row r="1707" spans="2:7" ht="14.4" x14ac:dyDescent="0.3">
      <c r="B1707" s="12">
        <v>1704</v>
      </c>
      <c r="C1707" s="13" t="s">
        <v>358</v>
      </c>
      <c r="D1707" s="118">
        <v>38551</v>
      </c>
      <c r="E1707" s="13" t="s">
        <v>352</v>
      </c>
      <c r="F1707" s="40">
        <v>38</v>
      </c>
      <c r="G1707" s="124">
        <v>116.53981147745662</v>
      </c>
    </row>
    <row r="1708" spans="2:7" ht="14.4" x14ac:dyDescent="0.3">
      <c r="B1708" s="12">
        <v>1705</v>
      </c>
      <c r="C1708" s="13" t="s">
        <v>349</v>
      </c>
      <c r="D1708" s="118">
        <v>38705</v>
      </c>
      <c r="E1708" s="13" t="s">
        <v>355</v>
      </c>
      <c r="F1708" s="40">
        <v>0</v>
      </c>
      <c r="G1708" s="124">
        <v>1.7059716699737852</v>
      </c>
    </row>
    <row r="1709" spans="2:7" ht="14.4" x14ac:dyDescent="0.3">
      <c r="B1709" s="12">
        <v>1706</v>
      </c>
      <c r="C1709" s="13" t="s">
        <v>357</v>
      </c>
      <c r="D1709" s="118">
        <v>38276</v>
      </c>
      <c r="E1709" s="13" t="s">
        <v>355</v>
      </c>
      <c r="F1709" s="40">
        <v>70</v>
      </c>
      <c r="G1709" s="124">
        <v>211.80942925062229</v>
      </c>
    </row>
    <row r="1710" spans="2:7" ht="14.4" x14ac:dyDescent="0.3">
      <c r="B1710" s="12">
        <v>1707</v>
      </c>
      <c r="C1710" s="13" t="s">
        <v>358</v>
      </c>
      <c r="D1710" s="118">
        <v>38485</v>
      </c>
      <c r="E1710" s="13" t="s">
        <v>350</v>
      </c>
      <c r="F1710" s="40">
        <v>-8</v>
      </c>
      <c r="G1710" s="124">
        <v>-22.16452981425434</v>
      </c>
    </row>
    <row r="1711" spans="2:7" ht="14.4" x14ac:dyDescent="0.3">
      <c r="B1711" s="12">
        <v>1708</v>
      </c>
      <c r="C1711" s="13" t="s">
        <v>358</v>
      </c>
      <c r="D1711" s="118">
        <v>38837</v>
      </c>
      <c r="E1711" s="13" t="s">
        <v>355</v>
      </c>
      <c r="F1711" s="40">
        <v>65</v>
      </c>
      <c r="G1711" s="124">
        <v>196.94966457435572</v>
      </c>
    </row>
    <row r="1712" spans="2:7" ht="14.4" x14ac:dyDescent="0.3">
      <c r="B1712" s="12">
        <v>1709</v>
      </c>
      <c r="C1712" s="13" t="s">
        <v>358</v>
      </c>
      <c r="D1712" s="118">
        <v>39046</v>
      </c>
      <c r="E1712" s="13" t="s">
        <v>347</v>
      </c>
      <c r="F1712" s="40">
        <v>-5</v>
      </c>
      <c r="G1712" s="124">
        <v>-12.235172213399022</v>
      </c>
    </row>
    <row r="1713" spans="2:7" ht="14.4" x14ac:dyDescent="0.3">
      <c r="B1713" s="12">
        <v>1710</v>
      </c>
      <c r="C1713" s="13" t="s">
        <v>358</v>
      </c>
      <c r="D1713" s="118">
        <v>38562</v>
      </c>
      <c r="E1713" s="13" t="s">
        <v>350</v>
      </c>
      <c r="F1713" s="40">
        <v>34</v>
      </c>
      <c r="G1713" s="124">
        <v>104.46148815266854</v>
      </c>
    </row>
    <row r="1714" spans="2:7" ht="14.4" x14ac:dyDescent="0.3">
      <c r="B1714" s="12">
        <v>1711</v>
      </c>
      <c r="C1714" s="13" t="s">
        <v>354</v>
      </c>
      <c r="D1714" s="118">
        <v>38804</v>
      </c>
      <c r="E1714" s="13" t="s">
        <v>347</v>
      </c>
      <c r="F1714" s="40">
        <v>72</v>
      </c>
      <c r="G1714" s="124">
        <v>217.88587173222501</v>
      </c>
    </row>
    <row r="1715" spans="2:7" ht="14.4" x14ac:dyDescent="0.3">
      <c r="B1715" s="12">
        <v>1712</v>
      </c>
      <c r="C1715" s="13" t="s">
        <v>357</v>
      </c>
      <c r="D1715" s="118">
        <v>38386</v>
      </c>
      <c r="E1715" s="13" t="s">
        <v>355</v>
      </c>
      <c r="F1715" s="40">
        <v>-1</v>
      </c>
      <c r="G1715" s="124">
        <v>-0.65444775995364735</v>
      </c>
    </row>
    <row r="1716" spans="2:7" ht="14.4" x14ac:dyDescent="0.3">
      <c r="B1716" s="12">
        <v>1713</v>
      </c>
      <c r="C1716" s="13" t="s">
        <v>348</v>
      </c>
      <c r="D1716" s="118">
        <v>38694</v>
      </c>
      <c r="E1716" s="13" t="s">
        <v>347</v>
      </c>
      <c r="F1716" s="40">
        <v>40</v>
      </c>
      <c r="G1716" s="124">
        <v>122.14268476291653</v>
      </c>
    </row>
    <row r="1717" spans="2:7" ht="14.4" x14ac:dyDescent="0.3">
      <c r="B1717" s="12">
        <v>1714</v>
      </c>
      <c r="C1717" s="13" t="s">
        <v>349</v>
      </c>
      <c r="D1717" s="118">
        <v>38969</v>
      </c>
      <c r="E1717" s="13" t="s">
        <v>359</v>
      </c>
      <c r="F1717" s="40">
        <v>65</v>
      </c>
      <c r="G1717" s="124">
        <v>196.70486780051661</v>
      </c>
    </row>
    <row r="1718" spans="2:7" ht="14.4" x14ac:dyDescent="0.3">
      <c r="B1718" s="12">
        <v>1715</v>
      </c>
      <c r="C1718" s="13" t="s">
        <v>358</v>
      </c>
      <c r="D1718" s="118">
        <v>38903</v>
      </c>
      <c r="E1718" s="13" t="s">
        <v>347</v>
      </c>
      <c r="F1718" s="40">
        <v>77</v>
      </c>
      <c r="G1718" s="124">
        <v>232.41740522130286</v>
      </c>
    </row>
    <row r="1719" spans="2:7" ht="14.4" x14ac:dyDescent="0.3">
      <c r="B1719" s="12">
        <v>1716</v>
      </c>
      <c r="C1719" s="13" t="s">
        <v>357</v>
      </c>
      <c r="D1719" s="118">
        <v>38826</v>
      </c>
      <c r="E1719" s="13" t="s">
        <v>359</v>
      </c>
      <c r="F1719" s="40">
        <v>51</v>
      </c>
      <c r="G1719" s="124">
        <v>155.00139731564644</v>
      </c>
    </row>
    <row r="1720" spans="2:7" ht="14.4" x14ac:dyDescent="0.3">
      <c r="B1720" s="12">
        <v>1717</v>
      </c>
      <c r="C1720" s="13" t="s">
        <v>353</v>
      </c>
      <c r="D1720" s="118">
        <v>38452</v>
      </c>
      <c r="E1720" s="13" t="s">
        <v>350</v>
      </c>
      <c r="F1720" s="40">
        <v>-9</v>
      </c>
      <c r="G1720" s="124">
        <v>-25.103275559538364</v>
      </c>
    </row>
    <row r="1721" spans="2:7" ht="14.4" x14ac:dyDescent="0.3">
      <c r="B1721" s="12">
        <v>1718</v>
      </c>
      <c r="C1721" s="13" t="s">
        <v>357</v>
      </c>
      <c r="D1721" s="118">
        <v>38441</v>
      </c>
      <c r="E1721" s="13" t="s">
        <v>359</v>
      </c>
      <c r="F1721" s="40">
        <v>17</v>
      </c>
      <c r="G1721" s="124">
        <v>52.732870933394423</v>
      </c>
    </row>
    <row r="1722" spans="2:7" ht="14.4" x14ac:dyDescent="0.3">
      <c r="B1722" s="12">
        <v>1719</v>
      </c>
      <c r="C1722" s="13" t="s">
        <v>351</v>
      </c>
      <c r="D1722" s="118">
        <v>38452</v>
      </c>
      <c r="E1722" s="13" t="s">
        <v>355</v>
      </c>
      <c r="F1722" s="40">
        <v>11</v>
      </c>
      <c r="G1722" s="124">
        <v>34.806777506140598</v>
      </c>
    </row>
    <row r="1723" spans="2:7" ht="14.4" x14ac:dyDescent="0.3">
      <c r="B1723" s="12">
        <v>1720</v>
      </c>
      <c r="C1723" s="13" t="s">
        <v>348</v>
      </c>
      <c r="D1723" s="118">
        <v>38892</v>
      </c>
      <c r="E1723" s="13" t="s">
        <v>347</v>
      </c>
      <c r="F1723" s="40">
        <v>40</v>
      </c>
      <c r="G1723" s="124">
        <v>121.64869809891456</v>
      </c>
    </row>
    <row r="1724" spans="2:7" ht="14.4" x14ac:dyDescent="0.3">
      <c r="B1724" s="12">
        <v>1721</v>
      </c>
      <c r="C1724" s="13" t="s">
        <v>351</v>
      </c>
      <c r="D1724" s="118">
        <v>38584</v>
      </c>
      <c r="E1724" s="13" t="s">
        <v>350</v>
      </c>
      <c r="F1724" s="40">
        <v>67</v>
      </c>
      <c r="G1724" s="124">
        <v>202.72483169959665</v>
      </c>
    </row>
    <row r="1725" spans="2:7" ht="14.4" x14ac:dyDescent="0.3">
      <c r="B1725" s="12">
        <v>1722</v>
      </c>
      <c r="C1725" s="13" t="s">
        <v>358</v>
      </c>
      <c r="D1725" s="118">
        <v>38562</v>
      </c>
      <c r="E1725" s="13" t="s">
        <v>352</v>
      </c>
      <c r="F1725" s="40">
        <v>79</v>
      </c>
      <c r="G1725" s="124">
        <v>239.25066766148794</v>
      </c>
    </row>
    <row r="1726" spans="2:7" ht="14.4" x14ac:dyDescent="0.3">
      <c r="B1726" s="12">
        <v>1723</v>
      </c>
      <c r="C1726" s="13" t="s">
        <v>353</v>
      </c>
      <c r="D1726" s="118">
        <v>38122</v>
      </c>
      <c r="E1726" s="13" t="s">
        <v>350</v>
      </c>
      <c r="F1726" s="40">
        <v>-7</v>
      </c>
      <c r="G1726" s="124">
        <v>-19.159862376296054</v>
      </c>
    </row>
    <row r="1727" spans="2:7" ht="14.4" x14ac:dyDescent="0.3">
      <c r="B1727" s="12">
        <v>1724</v>
      </c>
      <c r="C1727" s="13" t="s">
        <v>353</v>
      </c>
      <c r="D1727" s="118">
        <v>38496</v>
      </c>
      <c r="E1727" s="13" t="s">
        <v>359</v>
      </c>
      <c r="F1727" s="40">
        <v>72</v>
      </c>
      <c r="G1727" s="124">
        <v>218.05969697818949</v>
      </c>
    </row>
    <row r="1728" spans="2:7" ht="14.4" x14ac:dyDescent="0.3">
      <c r="B1728" s="12">
        <v>1725</v>
      </c>
      <c r="C1728" s="13" t="s">
        <v>354</v>
      </c>
      <c r="D1728" s="118">
        <v>38562</v>
      </c>
      <c r="E1728" s="13" t="s">
        <v>355</v>
      </c>
      <c r="F1728" s="40">
        <v>53</v>
      </c>
      <c r="G1728" s="124">
        <v>160.76900841046421</v>
      </c>
    </row>
    <row r="1729" spans="2:7" ht="14.4" x14ac:dyDescent="0.3">
      <c r="B1729" s="12">
        <v>1726</v>
      </c>
      <c r="C1729" s="13" t="s">
        <v>348</v>
      </c>
      <c r="D1729" s="118">
        <v>38903</v>
      </c>
      <c r="E1729" s="13" t="s">
        <v>355</v>
      </c>
      <c r="F1729" s="40">
        <v>35</v>
      </c>
      <c r="G1729" s="124">
        <v>107.40939275823844</v>
      </c>
    </row>
    <row r="1730" spans="2:7" ht="14.4" x14ac:dyDescent="0.3">
      <c r="B1730" s="12">
        <v>1727</v>
      </c>
      <c r="C1730" s="13" t="s">
        <v>351</v>
      </c>
      <c r="D1730" s="118">
        <v>39024</v>
      </c>
      <c r="E1730" s="13" t="s">
        <v>347</v>
      </c>
      <c r="F1730" s="40">
        <v>39</v>
      </c>
      <c r="G1730" s="124">
        <v>118.67053890819109</v>
      </c>
    </row>
    <row r="1731" spans="2:7" ht="14.4" x14ac:dyDescent="0.3">
      <c r="B1731" s="12">
        <v>1728</v>
      </c>
      <c r="C1731" s="13" t="s">
        <v>354</v>
      </c>
      <c r="D1731" s="118">
        <v>38177</v>
      </c>
      <c r="E1731" s="13" t="s">
        <v>359</v>
      </c>
      <c r="F1731" s="40">
        <v>-7</v>
      </c>
      <c r="G1731" s="124">
        <v>-19.354078968263273</v>
      </c>
    </row>
    <row r="1732" spans="2:7" ht="14.4" x14ac:dyDescent="0.3">
      <c r="B1732" s="12">
        <v>1729</v>
      </c>
      <c r="C1732" s="13" t="s">
        <v>356</v>
      </c>
      <c r="D1732" s="118">
        <v>38155</v>
      </c>
      <c r="E1732" s="13" t="s">
        <v>355</v>
      </c>
      <c r="F1732" s="40">
        <v>68</v>
      </c>
      <c r="G1732" s="124">
        <v>206.3442384317722</v>
      </c>
    </row>
    <row r="1733" spans="2:7" ht="14.4" x14ac:dyDescent="0.3">
      <c r="B1733" s="12">
        <v>1730</v>
      </c>
      <c r="C1733" s="13" t="s">
        <v>348</v>
      </c>
      <c r="D1733" s="118">
        <v>38287</v>
      </c>
      <c r="E1733" s="13" t="s">
        <v>355</v>
      </c>
      <c r="F1733" s="40">
        <v>86</v>
      </c>
      <c r="G1733" s="124">
        <v>260.29001268034375</v>
      </c>
    </row>
    <row r="1734" spans="2:7" ht="14.4" x14ac:dyDescent="0.3">
      <c r="B1734" s="12">
        <v>1731</v>
      </c>
      <c r="C1734" s="13" t="s">
        <v>346</v>
      </c>
      <c r="D1734" s="118">
        <v>38595</v>
      </c>
      <c r="E1734" s="13" t="s">
        <v>352</v>
      </c>
      <c r="F1734" s="40">
        <v>84</v>
      </c>
      <c r="G1734" s="124">
        <v>254.77631099529688</v>
      </c>
    </row>
    <row r="1735" spans="2:7" ht="14.4" x14ac:dyDescent="0.3">
      <c r="B1735" s="12">
        <v>1732</v>
      </c>
      <c r="C1735" s="13" t="s">
        <v>356</v>
      </c>
      <c r="D1735" s="118">
        <v>39046</v>
      </c>
      <c r="E1735" s="13" t="s">
        <v>359</v>
      </c>
      <c r="F1735" s="40">
        <v>6</v>
      </c>
      <c r="G1735" s="124">
        <v>19.965040351983745</v>
      </c>
    </row>
    <row r="1736" spans="2:7" ht="14.4" x14ac:dyDescent="0.3">
      <c r="B1736" s="12">
        <v>1733</v>
      </c>
      <c r="C1736" s="13" t="s">
        <v>346</v>
      </c>
      <c r="D1736" s="118">
        <v>38727</v>
      </c>
      <c r="E1736" s="13" t="s">
        <v>352</v>
      </c>
      <c r="F1736" s="40">
        <v>-5</v>
      </c>
      <c r="G1736" s="124">
        <v>-12.772394146444128</v>
      </c>
    </row>
    <row r="1737" spans="2:7" ht="14.4" x14ac:dyDescent="0.3">
      <c r="B1737" s="12">
        <v>1734</v>
      </c>
      <c r="C1737" s="13" t="s">
        <v>356</v>
      </c>
      <c r="D1737" s="118">
        <v>38815</v>
      </c>
      <c r="E1737" s="13" t="s">
        <v>347</v>
      </c>
      <c r="F1737" s="40">
        <v>22</v>
      </c>
      <c r="G1737" s="124">
        <v>67.936736058497871</v>
      </c>
    </row>
    <row r="1738" spans="2:7" ht="14.4" x14ac:dyDescent="0.3">
      <c r="B1738" s="12">
        <v>1735</v>
      </c>
      <c r="C1738" s="13" t="s">
        <v>346</v>
      </c>
      <c r="D1738" s="118">
        <v>38694</v>
      </c>
      <c r="E1738" s="13" t="s">
        <v>355</v>
      </c>
      <c r="F1738" s="40">
        <v>29</v>
      </c>
      <c r="G1738" s="124">
        <v>89.114636106343568</v>
      </c>
    </row>
    <row r="1739" spans="2:7" ht="14.4" x14ac:dyDescent="0.3">
      <c r="B1739" s="12">
        <v>1736</v>
      </c>
      <c r="C1739" s="13" t="s">
        <v>358</v>
      </c>
      <c r="D1739" s="118">
        <v>38298</v>
      </c>
      <c r="E1739" s="13" t="s">
        <v>347</v>
      </c>
      <c r="F1739" s="40">
        <v>3</v>
      </c>
      <c r="G1739" s="124">
        <v>10.889833668586128</v>
      </c>
    </row>
    <row r="1740" spans="2:7" ht="14.4" x14ac:dyDescent="0.3">
      <c r="B1740" s="12">
        <v>1737</v>
      </c>
      <c r="C1740" s="13" t="s">
        <v>351</v>
      </c>
      <c r="D1740" s="118">
        <v>38804</v>
      </c>
      <c r="E1740" s="13" t="s">
        <v>355</v>
      </c>
      <c r="F1740" s="40">
        <v>88</v>
      </c>
      <c r="G1740" s="124">
        <v>265.52523967441095</v>
      </c>
    </row>
    <row r="1741" spans="2:7" ht="14.4" x14ac:dyDescent="0.3">
      <c r="B1741" s="12">
        <v>1738</v>
      </c>
      <c r="C1741" s="13" t="s">
        <v>348</v>
      </c>
      <c r="D1741" s="118">
        <v>38408</v>
      </c>
      <c r="E1741" s="13" t="s">
        <v>355</v>
      </c>
      <c r="F1741" s="40">
        <v>41</v>
      </c>
      <c r="G1741" s="124">
        <v>124.98924123949018</v>
      </c>
    </row>
    <row r="1742" spans="2:7" ht="14.4" x14ac:dyDescent="0.3">
      <c r="B1742" s="12">
        <v>1739</v>
      </c>
      <c r="C1742" s="13" t="s">
        <v>357</v>
      </c>
      <c r="D1742" s="118">
        <v>38397</v>
      </c>
      <c r="E1742" s="13" t="s">
        <v>350</v>
      </c>
      <c r="F1742" s="40">
        <v>59</v>
      </c>
      <c r="G1742" s="124">
        <v>178.83628019769552</v>
      </c>
    </row>
    <row r="1743" spans="2:7" ht="14.4" x14ac:dyDescent="0.3">
      <c r="B1743" s="12">
        <v>1740</v>
      </c>
      <c r="C1743" s="13" t="s">
        <v>357</v>
      </c>
      <c r="D1743" s="118">
        <v>38265</v>
      </c>
      <c r="E1743" s="13" t="s">
        <v>359</v>
      </c>
      <c r="F1743" s="40">
        <v>29</v>
      </c>
      <c r="G1743" s="124">
        <v>89.261658607480399</v>
      </c>
    </row>
    <row r="1744" spans="2:7" ht="14.4" x14ac:dyDescent="0.3">
      <c r="B1744" s="12">
        <v>1741</v>
      </c>
      <c r="C1744" s="13" t="s">
        <v>351</v>
      </c>
      <c r="D1744" s="118">
        <v>38034</v>
      </c>
      <c r="E1744" s="13" t="s">
        <v>359</v>
      </c>
      <c r="F1744" s="40">
        <v>43</v>
      </c>
      <c r="G1744" s="124">
        <v>130.29965520792396</v>
      </c>
    </row>
    <row r="1745" spans="2:7" ht="14.4" x14ac:dyDescent="0.3">
      <c r="B1745" s="12">
        <v>1742</v>
      </c>
      <c r="C1745" s="13" t="s">
        <v>358</v>
      </c>
      <c r="D1745" s="118">
        <v>38826</v>
      </c>
      <c r="E1745" s="13" t="s">
        <v>347</v>
      </c>
      <c r="F1745" s="40">
        <v>75</v>
      </c>
      <c r="G1745" s="124">
        <v>227.51732588951381</v>
      </c>
    </row>
    <row r="1746" spans="2:7" ht="14.4" x14ac:dyDescent="0.3">
      <c r="B1746" s="12">
        <v>1743</v>
      </c>
      <c r="C1746" s="13" t="s">
        <v>346</v>
      </c>
      <c r="D1746" s="118">
        <v>38221</v>
      </c>
      <c r="E1746" s="13" t="s">
        <v>359</v>
      </c>
      <c r="F1746" s="40">
        <v>40</v>
      </c>
      <c r="G1746" s="124">
        <v>121.70811716084982</v>
      </c>
    </row>
    <row r="1747" spans="2:7" ht="14.4" x14ac:dyDescent="0.3">
      <c r="B1747" s="12">
        <v>1744</v>
      </c>
      <c r="C1747" s="13" t="s">
        <v>358</v>
      </c>
      <c r="D1747" s="118">
        <v>38309</v>
      </c>
      <c r="E1747" s="13" t="s">
        <v>359</v>
      </c>
      <c r="F1747" s="40">
        <v>78</v>
      </c>
      <c r="G1747" s="124">
        <v>235.886562763272</v>
      </c>
    </row>
    <row r="1748" spans="2:7" ht="14.4" x14ac:dyDescent="0.3">
      <c r="B1748" s="12">
        <v>1745</v>
      </c>
      <c r="C1748" s="13" t="s">
        <v>353</v>
      </c>
      <c r="D1748" s="118">
        <v>38430</v>
      </c>
      <c r="E1748" s="13" t="s">
        <v>355</v>
      </c>
      <c r="F1748" s="40">
        <v>38</v>
      </c>
      <c r="G1748" s="124">
        <v>115.79763515244602</v>
      </c>
    </row>
    <row r="1749" spans="2:7" ht="14.4" x14ac:dyDescent="0.3">
      <c r="B1749" s="12">
        <v>1746</v>
      </c>
      <c r="C1749" s="13" t="s">
        <v>348</v>
      </c>
      <c r="D1749" s="118">
        <v>38507</v>
      </c>
      <c r="E1749" s="13" t="s">
        <v>359</v>
      </c>
      <c r="F1749" s="40">
        <v>-3</v>
      </c>
      <c r="G1749" s="124">
        <v>-6.3542907791353951</v>
      </c>
    </row>
    <row r="1750" spans="2:7" ht="14.4" x14ac:dyDescent="0.3">
      <c r="B1750" s="12">
        <v>1747</v>
      </c>
      <c r="C1750" s="13" t="s">
        <v>349</v>
      </c>
      <c r="D1750" s="118">
        <v>38100</v>
      </c>
      <c r="E1750" s="13" t="s">
        <v>350</v>
      </c>
      <c r="F1750" s="40">
        <v>34</v>
      </c>
      <c r="G1750" s="124">
        <v>103.8978672415664</v>
      </c>
    </row>
    <row r="1751" spans="2:7" ht="14.4" x14ac:dyDescent="0.3">
      <c r="B1751" s="12">
        <v>1748</v>
      </c>
      <c r="C1751" s="13" t="s">
        <v>351</v>
      </c>
      <c r="D1751" s="118">
        <v>38111</v>
      </c>
      <c r="E1751" s="13" t="s">
        <v>355</v>
      </c>
      <c r="F1751" s="40">
        <v>85</v>
      </c>
      <c r="G1751" s="124">
        <v>256.4457111777549</v>
      </c>
    </row>
    <row r="1752" spans="2:7" ht="14.4" x14ac:dyDescent="0.3">
      <c r="B1752" s="12">
        <v>1749</v>
      </c>
      <c r="C1752" s="13" t="s">
        <v>356</v>
      </c>
      <c r="D1752" s="118">
        <v>38672</v>
      </c>
      <c r="E1752" s="13" t="s">
        <v>350</v>
      </c>
      <c r="F1752" s="40">
        <v>70</v>
      </c>
      <c r="G1752" s="124">
        <v>212.02897469121848</v>
      </c>
    </row>
    <row r="1753" spans="2:7" ht="14.4" x14ac:dyDescent="0.3">
      <c r="B1753" s="12">
        <v>1750</v>
      </c>
      <c r="C1753" s="13" t="s">
        <v>348</v>
      </c>
      <c r="D1753" s="118">
        <v>39024</v>
      </c>
      <c r="E1753" s="13" t="s">
        <v>355</v>
      </c>
      <c r="F1753" s="40">
        <v>86</v>
      </c>
      <c r="G1753" s="124">
        <v>259.75727876328739</v>
      </c>
    </row>
    <row r="1754" spans="2:7" ht="14.4" x14ac:dyDescent="0.3">
      <c r="B1754" s="12">
        <v>1751</v>
      </c>
      <c r="C1754" s="13" t="s">
        <v>358</v>
      </c>
      <c r="D1754" s="118">
        <v>39068</v>
      </c>
      <c r="E1754" s="13" t="s">
        <v>350</v>
      </c>
      <c r="F1754" s="40">
        <v>47</v>
      </c>
      <c r="G1754" s="124">
        <v>142.93190581421757</v>
      </c>
    </row>
    <row r="1755" spans="2:7" ht="14.4" x14ac:dyDescent="0.3">
      <c r="B1755" s="12">
        <v>1752</v>
      </c>
      <c r="C1755" s="13" t="s">
        <v>354</v>
      </c>
      <c r="D1755" s="118">
        <v>38881</v>
      </c>
      <c r="E1755" s="13" t="s">
        <v>352</v>
      </c>
      <c r="F1755" s="40">
        <v>20</v>
      </c>
      <c r="G1755" s="124">
        <v>62.6034037824639</v>
      </c>
    </row>
    <row r="1756" spans="2:7" ht="14.4" x14ac:dyDescent="0.3">
      <c r="B1756" s="12">
        <v>1753</v>
      </c>
      <c r="C1756" s="13" t="s">
        <v>357</v>
      </c>
      <c r="D1756" s="118">
        <v>38122</v>
      </c>
      <c r="E1756" s="13" t="s">
        <v>359</v>
      </c>
      <c r="F1756" s="40">
        <v>33</v>
      </c>
      <c r="G1756" s="124">
        <v>101.41906626440009</v>
      </c>
    </row>
    <row r="1757" spans="2:7" ht="14.4" x14ac:dyDescent="0.3">
      <c r="B1757" s="12">
        <v>1754</v>
      </c>
      <c r="C1757" s="13" t="s">
        <v>356</v>
      </c>
      <c r="D1757" s="118">
        <v>38298</v>
      </c>
      <c r="E1757" s="13" t="s">
        <v>359</v>
      </c>
      <c r="F1757" s="40">
        <v>-10</v>
      </c>
      <c r="G1757" s="124">
        <v>-27.865488210965292</v>
      </c>
    </row>
    <row r="1758" spans="2:7" ht="14.4" x14ac:dyDescent="0.3">
      <c r="B1758" s="12">
        <v>1755</v>
      </c>
      <c r="C1758" s="13" t="s">
        <v>358</v>
      </c>
      <c r="D1758" s="118">
        <v>39057</v>
      </c>
      <c r="E1758" s="13" t="s">
        <v>347</v>
      </c>
      <c r="F1758" s="40">
        <v>40</v>
      </c>
      <c r="G1758" s="124">
        <v>122.39966734312085</v>
      </c>
    </row>
    <row r="1759" spans="2:7" ht="14.4" x14ac:dyDescent="0.3">
      <c r="B1759" s="12">
        <v>1756</v>
      </c>
      <c r="C1759" s="13" t="s">
        <v>348</v>
      </c>
      <c r="D1759" s="118">
        <v>38188</v>
      </c>
      <c r="E1759" s="13" t="s">
        <v>350</v>
      </c>
      <c r="F1759" s="40">
        <v>13</v>
      </c>
      <c r="G1759" s="124">
        <v>40.440362188704526</v>
      </c>
    </row>
    <row r="1760" spans="2:7" ht="14.4" x14ac:dyDescent="0.3">
      <c r="B1760" s="12">
        <v>1757</v>
      </c>
      <c r="C1760" s="13" t="s">
        <v>351</v>
      </c>
      <c r="D1760" s="118">
        <v>38958</v>
      </c>
      <c r="E1760" s="13" t="s">
        <v>347</v>
      </c>
      <c r="F1760" s="40">
        <v>20</v>
      </c>
      <c r="G1760" s="124">
        <v>62.159874636859705</v>
      </c>
    </row>
    <row r="1761" spans="2:7" ht="14.4" x14ac:dyDescent="0.3">
      <c r="B1761" s="12">
        <v>1758</v>
      </c>
      <c r="C1761" s="13" t="s">
        <v>348</v>
      </c>
      <c r="D1761" s="118">
        <v>38045</v>
      </c>
      <c r="E1761" s="13" t="s">
        <v>355</v>
      </c>
      <c r="F1761" s="40">
        <v>22</v>
      </c>
      <c r="G1761" s="124">
        <v>68.778643754081543</v>
      </c>
    </row>
    <row r="1762" spans="2:7" ht="14.4" x14ac:dyDescent="0.3">
      <c r="B1762" s="12">
        <v>1759</v>
      </c>
      <c r="C1762" s="13" t="s">
        <v>353</v>
      </c>
      <c r="D1762" s="118">
        <v>38606</v>
      </c>
      <c r="E1762" s="13" t="s">
        <v>350</v>
      </c>
      <c r="F1762" s="40">
        <v>91</v>
      </c>
      <c r="G1762" s="124">
        <v>275.56378169889956</v>
      </c>
    </row>
    <row r="1763" spans="2:7" ht="14.4" x14ac:dyDescent="0.3">
      <c r="B1763" s="12">
        <v>1760</v>
      </c>
      <c r="C1763" s="13" t="s">
        <v>346</v>
      </c>
      <c r="D1763" s="118">
        <v>38848</v>
      </c>
      <c r="E1763" s="13" t="s">
        <v>347</v>
      </c>
      <c r="F1763" s="40">
        <v>17</v>
      </c>
      <c r="G1763" s="124">
        <v>53.536546154185139</v>
      </c>
    </row>
    <row r="1764" spans="2:7" ht="14.4" x14ac:dyDescent="0.3">
      <c r="B1764" s="12">
        <v>1761</v>
      </c>
      <c r="C1764" s="13" t="s">
        <v>353</v>
      </c>
      <c r="D1764" s="118">
        <v>38298</v>
      </c>
      <c r="E1764" s="13" t="s">
        <v>347</v>
      </c>
      <c r="F1764" s="40">
        <v>77</v>
      </c>
      <c r="G1764" s="124">
        <v>232.78300193286029</v>
      </c>
    </row>
    <row r="1765" spans="2:7" ht="14.4" x14ac:dyDescent="0.3">
      <c r="B1765" s="12">
        <v>1762</v>
      </c>
      <c r="C1765" s="13" t="s">
        <v>356</v>
      </c>
      <c r="D1765" s="118">
        <v>39057</v>
      </c>
      <c r="E1765" s="13" t="s">
        <v>359</v>
      </c>
      <c r="F1765" s="40">
        <v>8</v>
      </c>
      <c r="G1765" s="124">
        <v>25.170033543748811</v>
      </c>
    </row>
    <row r="1766" spans="2:7" ht="14.4" x14ac:dyDescent="0.3">
      <c r="B1766" s="12">
        <v>1763</v>
      </c>
      <c r="C1766" s="13" t="s">
        <v>351</v>
      </c>
      <c r="D1766" s="118">
        <v>38584</v>
      </c>
      <c r="E1766" s="13" t="s">
        <v>355</v>
      </c>
      <c r="F1766" s="40">
        <v>-1</v>
      </c>
      <c r="G1766" s="124">
        <v>-0.68878150112298231</v>
      </c>
    </row>
    <row r="1767" spans="2:7" ht="14.4" x14ac:dyDescent="0.3">
      <c r="B1767" s="12">
        <v>1764</v>
      </c>
      <c r="C1767" s="13" t="s">
        <v>349</v>
      </c>
      <c r="D1767" s="118">
        <v>38507</v>
      </c>
      <c r="E1767" s="13" t="s">
        <v>347</v>
      </c>
      <c r="F1767" s="40">
        <v>52</v>
      </c>
      <c r="G1767" s="124">
        <v>158.074363782803</v>
      </c>
    </row>
    <row r="1768" spans="2:7" ht="14.4" x14ac:dyDescent="0.3">
      <c r="B1768" s="12">
        <v>1765</v>
      </c>
      <c r="C1768" s="13" t="s">
        <v>358</v>
      </c>
      <c r="D1768" s="118">
        <v>38595</v>
      </c>
      <c r="E1768" s="13" t="s">
        <v>359</v>
      </c>
      <c r="F1768" s="40">
        <v>50</v>
      </c>
      <c r="G1768" s="124">
        <v>152.59801251978521</v>
      </c>
    </row>
    <row r="1769" spans="2:7" ht="14.4" x14ac:dyDescent="0.3">
      <c r="B1769" s="12">
        <v>1766</v>
      </c>
      <c r="C1769" s="13" t="s">
        <v>358</v>
      </c>
      <c r="D1769" s="118">
        <v>38892</v>
      </c>
      <c r="E1769" s="13" t="s">
        <v>350</v>
      </c>
      <c r="F1769" s="40">
        <v>69</v>
      </c>
      <c r="G1769" s="124">
        <v>209.27458050780132</v>
      </c>
    </row>
    <row r="1770" spans="2:7" ht="14.4" x14ac:dyDescent="0.3">
      <c r="B1770" s="12">
        <v>1767</v>
      </c>
      <c r="C1770" s="13" t="s">
        <v>348</v>
      </c>
      <c r="D1770" s="118">
        <v>38870</v>
      </c>
      <c r="E1770" s="13" t="s">
        <v>359</v>
      </c>
      <c r="F1770" s="40">
        <v>-10</v>
      </c>
      <c r="G1770" s="124">
        <v>-28.429474612283389</v>
      </c>
    </row>
    <row r="1771" spans="2:7" ht="14.4" x14ac:dyDescent="0.3">
      <c r="B1771" s="12">
        <v>1768</v>
      </c>
      <c r="C1771" s="13" t="s">
        <v>353</v>
      </c>
      <c r="D1771" s="118">
        <v>38243</v>
      </c>
      <c r="E1771" s="13" t="s">
        <v>350</v>
      </c>
      <c r="F1771" s="40">
        <v>-10</v>
      </c>
      <c r="G1771" s="124">
        <v>-27.787426760377638</v>
      </c>
    </row>
    <row r="1772" spans="2:7" ht="14.4" x14ac:dyDescent="0.3">
      <c r="B1772" s="12">
        <v>1769</v>
      </c>
      <c r="C1772" s="13" t="s">
        <v>357</v>
      </c>
      <c r="D1772" s="118">
        <v>38650</v>
      </c>
      <c r="E1772" s="13" t="s">
        <v>359</v>
      </c>
      <c r="F1772" s="40">
        <v>90</v>
      </c>
      <c r="G1772" s="124">
        <v>272.47244684275518</v>
      </c>
    </row>
    <row r="1773" spans="2:7" ht="14.4" x14ac:dyDescent="0.3">
      <c r="B1773" s="12">
        <v>1770</v>
      </c>
      <c r="C1773" s="13" t="s">
        <v>351</v>
      </c>
      <c r="D1773" s="118">
        <v>39035</v>
      </c>
      <c r="E1773" s="13" t="s">
        <v>350</v>
      </c>
      <c r="F1773" s="40">
        <v>-4</v>
      </c>
      <c r="G1773" s="124">
        <v>-9.8005201872550316</v>
      </c>
    </row>
    <row r="1774" spans="2:7" ht="14.4" x14ac:dyDescent="0.3">
      <c r="B1774" s="12">
        <v>1771</v>
      </c>
      <c r="C1774" s="13" t="s">
        <v>346</v>
      </c>
      <c r="D1774" s="118">
        <v>38947</v>
      </c>
      <c r="E1774" s="13" t="s">
        <v>347</v>
      </c>
      <c r="F1774" s="40">
        <v>14</v>
      </c>
      <c r="G1774" s="124">
        <v>44.066692086610537</v>
      </c>
    </row>
    <row r="1775" spans="2:7" ht="14.4" x14ac:dyDescent="0.3">
      <c r="B1775" s="12">
        <v>1772</v>
      </c>
      <c r="C1775" s="13" t="s">
        <v>348</v>
      </c>
      <c r="D1775" s="118">
        <v>38705</v>
      </c>
      <c r="E1775" s="13" t="s">
        <v>347</v>
      </c>
      <c r="F1775" s="40">
        <v>13</v>
      </c>
      <c r="G1775" s="124">
        <v>41.651608836226835</v>
      </c>
    </row>
    <row r="1776" spans="2:7" ht="14.4" x14ac:dyDescent="0.3">
      <c r="B1776" s="12">
        <v>1773</v>
      </c>
      <c r="C1776" s="13" t="s">
        <v>354</v>
      </c>
      <c r="D1776" s="118">
        <v>38188</v>
      </c>
      <c r="E1776" s="13" t="s">
        <v>350</v>
      </c>
      <c r="F1776" s="40">
        <v>-10</v>
      </c>
      <c r="G1776" s="124">
        <v>-27.449007372488328</v>
      </c>
    </row>
    <row r="1777" spans="2:7" ht="14.4" x14ac:dyDescent="0.3">
      <c r="B1777" s="12">
        <v>1774</v>
      </c>
      <c r="C1777" s="13" t="s">
        <v>358</v>
      </c>
      <c r="D1777" s="118">
        <v>38397</v>
      </c>
      <c r="E1777" s="13" t="s">
        <v>350</v>
      </c>
      <c r="F1777" s="40">
        <v>81</v>
      </c>
      <c r="G1777" s="124">
        <v>244.96209724909312</v>
      </c>
    </row>
    <row r="1778" spans="2:7" ht="14.4" x14ac:dyDescent="0.3">
      <c r="B1778" s="12">
        <v>1775</v>
      </c>
      <c r="C1778" s="13" t="s">
        <v>346</v>
      </c>
      <c r="D1778" s="118">
        <v>38353</v>
      </c>
      <c r="E1778" s="13" t="s">
        <v>350</v>
      </c>
      <c r="F1778" s="40">
        <v>91</v>
      </c>
      <c r="G1778" s="124">
        <v>274.01633323079733</v>
      </c>
    </row>
    <row r="1779" spans="2:7" ht="14.4" x14ac:dyDescent="0.3">
      <c r="B1779" s="12">
        <v>1776</v>
      </c>
      <c r="C1779" s="13" t="s">
        <v>356</v>
      </c>
      <c r="D1779" s="118">
        <v>38342</v>
      </c>
      <c r="E1779" s="13" t="s">
        <v>347</v>
      </c>
      <c r="F1779" s="40">
        <v>7</v>
      </c>
      <c r="G1779" s="124">
        <v>23.096103574094034</v>
      </c>
    </row>
    <row r="1780" spans="2:7" ht="14.4" x14ac:dyDescent="0.3">
      <c r="B1780" s="12">
        <v>1777</v>
      </c>
      <c r="C1780" s="13" t="s">
        <v>346</v>
      </c>
      <c r="D1780" s="118">
        <v>38705</v>
      </c>
      <c r="E1780" s="13" t="s">
        <v>355</v>
      </c>
      <c r="F1780" s="40">
        <v>95</v>
      </c>
      <c r="G1780" s="124">
        <v>286.4091350392265</v>
      </c>
    </row>
    <row r="1781" spans="2:7" ht="14.4" x14ac:dyDescent="0.3">
      <c r="B1781" s="12">
        <v>1778</v>
      </c>
      <c r="C1781" s="13" t="s">
        <v>354</v>
      </c>
      <c r="D1781" s="118">
        <v>38793</v>
      </c>
      <c r="E1781" s="13" t="s">
        <v>359</v>
      </c>
      <c r="F1781" s="40">
        <v>7</v>
      </c>
      <c r="G1781" s="124">
        <v>23.460398451433193</v>
      </c>
    </row>
    <row r="1782" spans="2:7" ht="14.4" x14ac:dyDescent="0.3">
      <c r="B1782" s="12">
        <v>1779</v>
      </c>
      <c r="C1782" s="13" t="s">
        <v>348</v>
      </c>
      <c r="D1782" s="118">
        <v>38452</v>
      </c>
      <c r="E1782" s="13" t="s">
        <v>359</v>
      </c>
      <c r="F1782" s="40">
        <v>9</v>
      </c>
      <c r="G1782" s="124">
        <v>29.496709116948491</v>
      </c>
    </row>
    <row r="1783" spans="2:7" ht="14.4" x14ac:dyDescent="0.3">
      <c r="B1783" s="12">
        <v>1780</v>
      </c>
      <c r="C1783" s="13" t="s">
        <v>348</v>
      </c>
      <c r="D1783" s="118">
        <v>38111</v>
      </c>
      <c r="E1783" s="13" t="s">
        <v>350</v>
      </c>
      <c r="F1783" s="40">
        <v>16</v>
      </c>
      <c r="G1783" s="124">
        <v>50.32304691843445</v>
      </c>
    </row>
    <row r="1784" spans="2:7" ht="14.4" x14ac:dyDescent="0.3">
      <c r="B1784" s="12">
        <v>1781</v>
      </c>
      <c r="C1784" s="13" t="s">
        <v>351</v>
      </c>
      <c r="D1784" s="118">
        <v>38408</v>
      </c>
      <c r="E1784" s="13" t="s">
        <v>347</v>
      </c>
      <c r="F1784" s="40">
        <v>37</v>
      </c>
      <c r="G1784" s="124">
        <v>112.6423668975758</v>
      </c>
    </row>
    <row r="1785" spans="2:7" ht="14.4" x14ac:dyDescent="0.3">
      <c r="B1785" s="12">
        <v>1782</v>
      </c>
      <c r="C1785" s="13" t="s">
        <v>358</v>
      </c>
      <c r="D1785" s="118">
        <v>38991</v>
      </c>
      <c r="E1785" s="13" t="s">
        <v>347</v>
      </c>
      <c r="F1785" s="40">
        <v>38</v>
      </c>
      <c r="G1785" s="124">
        <v>115.86694350408794</v>
      </c>
    </row>
    <row r="1786" spans="2:7" ht="14.4" x14ac:dyDescent="0.3">
      <c r="B1786" s="12">
        <v>1783</v>
      </c>
      <c r="C1786" s="13" t="s">
        <v>346</v>
      </c>
      <c r="D1786" s="118">
        <v>38980</v>
      </c>
      <c r="E1786" s="13" t="s">
        <v>352</v>
      </c>
      <c r="F1786" s="40">
        <v>43</v>
      </c>
      <c r="G1786" s="124">
        <v>130.38058732657913</v>
      </c>
    </row>
    <row r="1787" spans="2:7" ht="14.4" x14ac:dyDescent="0.3">
      <c r="B1787" s="12">
        <v>1784</v>
      </c>
      <c r="C1787" s="13" t="s">
        <v>358</v>
      </c>
      <c r="D1787" s="118">
        <v>38903</v>
      </c>
      <c r="E1787" s="13" t="s">
        <v>359</v>
      </c>
      <c r="F1787" s="40">
        <v>-5</v>
      </c>
      <c r="G1787" s="124">
        <v>-12.649706737241745</v>
      </c>
    </row>
    <row r="1788" spans="2:7" ht="14.4" x14ac:dyDescent="0.3">
      <c r="B1788" s="12">
        <v>1785</v>
      </c>
      <c r="C1788" s="13" t="s">
        <v>348</v>
      </c>
      <c r="D1788" s="118">
        <v>39035</v>
      </c>
      <c r="E1788" s="13" t="s">
        <v>355</v>
      </c>
      <c r="F1788" s="40">
        <v>9</v>
      </c>
      <c r="G1788" s="124">
        <v>28.951087924744211</v>
      </c>
    </row>
    <row r="1789" spans="2:7" ht="14.4" x14ac:dyDescent="0.3">
      <c r="B1789" s="12">
        <v>1786</v>
      </c>
      <c r="C1789" s="13" t="s">
        <v>346</v>
      </c>
      <c r="D1789" s="118">
        <v>38727</v>
      </c>
      <c r="E1789" s="13" t="s">
        <v>347</v>
      </c>
      <c r="F1789" s="40">
        <v>-9</v>
      </c>
      <c r="G1789" s="124">
        <v>-24.653364515512152</v>
      </c>
    </row>
    <row r="1790" spans="2:7" ht="14.4" x14ac:dyDescent="0.3">
      <c r="B1790" s="12">
        <v>1787</v>
      </c>
      <c r="C1790" s="13" t="s">
        <v>357</v>
      </c>
      <c r="D1790" s="118">
        <v>38595</v>
      </c>
      <c r="E1790" s="13" t="s">
        <v>352</v>
      </c>
      <c r="F1790" s="40">
        <v>24</v>
      </c>
      <c r="G1790" s="124">
        <v>74.611228324097638</v>
      </c>
    </row>
    <row r="1791" spans="2:7" ht="14.4" x14ac:dyDescent="0.3">
      <c r="B1791" s="12">
        <v>1788</v>
      </c>
      <c r="C1791" s="13" t="s">
        <v>358</v>
      </c>
      <c r="D1791" s="118">
        <v>38111</v>
      </c>
      <c r="E1791" s="13" t="s">
        <v>347</v>
      </c>
      <c r="F1791" s="40">
        <v>30</v>
      </c>
      <c r="G1791" s="124">
        <v>91.370060380593657</v>
      </c>
    </row>
    <row r="1792" spans="2:7" ht="14.4" x14ac:dyDescent="0.3">
      <c r="B1792" s="12">
        <v>1789</v>
      </c>
      <c r="C1792" s="13" t="s">
        <v>356</v>
      </c>
      <c r="D1792" s="118">
        <v>38694</v>
      </c>
      <c r="E1792" s="13" t="s">
        <v>347</v>
      </c>
      <c r="F1792" s="40">
        <v>83</v>
      </c>
      <c r="G1792" s="124">
        <v>250.84508105520038</v>
      </c>
    </row>
    <row r="1793" spans="2:7" ht="14.4" x14ac:dyDescent="0.3">
      <c r="B1793" s="12">
        <v>1790</v>
      </c>
      <c r="C1793" s="13" t="s">
        <v>348</v>
      </c>
      <c r="D1793" s="118">
        <v>38067</v>
      </c>
      <c r="E1793" s="13" t="s">
        <v>347</v>
      </c>
      <c r="F1793" s="40">
        <v>90</v>
      </c>
      <c r="G1793" s="124">
        <v>271.87067701120321</v>
      </c>
    </row>
    <row r="1794" spans="2:7" ht="14.4" x14ac:dyDescent="0.3">
      <c r="B1794" s="12">
        <v>1791</v>
      </c>
      <c r="C1794" s="13" t="s">
        <v>354</v>
      </c>
      <c r="D1794" s="118">
        <v>38441</v>
      </c>
      <c r="E1794" s="13" t="s">
        <v>355</v>
      </c>
      <c r="F1794" s="40">
        <v>82</v>
      </c>
      <c r="G1794" s="124">
        <v>248.22787993853669</v>
      </c>
    </row>
    <row r="1795" spans="2:7" ht="14.4" x14ac:dyDescent="0.3">
      <c r="B1795" s="12">
        <v>1792</v>
      </c>
      <c r="C1795" s="13" t="s">
        <v>349</v>
      </c>
      <c r="D1795" s="118">
        <v>38650</v>
      </c>
      <c r="E1795" s="13" t="s">
        <v>355</v>
      </c>
      <c r="F1795" s="40">
        <v>51</v>
      </c>
      <c r="G1795" s="124">
        <v>155.23329282201692</v>
      </c>
    </row>
    <row r="1796" spans="2:7" ht="14.4" x14ac:dyDescent="0.3">
      <c r="B1796" s="12">
        <v>1793</v>
      </c>
      <c r="C1796" s="13" t="s">
        <v>358</v>
      </c>
      <c r="D1796" s="118">
        <v>37990</v>
      </c>
      <c r="E1796" s="13" t="s">
        <v>347</v>
      </c>
      <c r="F1796" s="40">
        <v>66</v>
      </c>
      <c r="G1796" s="124">
        <v>200.12511432116293</v>
      </c>
    </row>
    <row r="1797" spans="2:7" ht="14.4" x14ac:dyDescent="0.3">
      <c r="B1797" s="12">
        <v>1794</v>
      </c>
      <c r="C1797" s="13" t="s">
        <v>348</v>
      </c>
      <c r="D1797" s="118">
        <v>38716</v>
      </c>
      <c r="E1797" s="13" t="s">
        <v>359</v>
      </c>
      <c r="F1797" s="40">
        <v>29</v>
      </c>
      <c r="G1797" s="124">
        <v>89.016407302334798</v>
      </c>
    </row>
    <row r="1798" spans="2:7" ht="14.4" x14ac:dyDescent="0.3">
      <c r="B1798" s="12">
        <v>1795</v>
      </c>
      <c r="C1798" s="13" t="s">
        <v>351</v>
      </c>
      <c r="D1798" s="118">
        <v>38628</v>
      </c>
      <c r="E1798" s="13" t="s">
        <v>347</v>
      </c>
      <c r="F1798" s="40">
        <v>93</v>
      </c>
      <c r="G1798" s="124">
        <v>280.87456053220649</v>
      </c>
    </row>
    <row r="1799" spans="2:7" ht="14.4" x14ac:dyDescent="0.3">
      <c r="B1799" s="12">
        <v>1796</v>
      </c>
      <c r="C1799" s="13" t="s">
        <v>357</v>
      </c>
      <c r="D1799" s="118">
        <v>39002</v>
      </c>
      <c r="E1799" s="13" t="s">
        <v>355</v>
      </c>
      <c r="F1799" s="40">
        <v>-3</v>
      </c>
      <c r="G1799" s="124">
        <v>-6.5419840395963593</v>
      </c>
    </row>
    <row r="1800" spans="2:7" ht="14.4" x14ac:dyDescent="0.3">
      <c r="B1800" s="12">
        <v>1797</v>
      </c>
      <c r="C1800" s="13" t="s">
        <v>351</v>
      </c>
      <c r="D1800" s="118">
        <v>38969</v>
      </c>
      <c r="E1800" s="13" t="s">
        <v>347</v>
      </c>
      <c r="F1800" s="40">
        <v>-2</v>
      </c>
      <c r="G1800" s="124">
        <v>-3.6355111778913436</v>
      </c>
    </row>
    <row r="1801" spans="2:7" ht="14.4" x14ac:dyDescent="0.3">
      <c r="B1801" s="12">
        <v>1798</v>
      </c>
      <c r="C1801" s="13" t="s">
        <v>356</v>
      </c>
      <c r="D1801" s="118">
        <v>38265</v>
      </c>
      <c r="E1801" s="13" t="s">
        <v>352</v>
      </c>
      <c r="F1801" s="40">
        <v>79</v>
      </c>
      <c r="G1801" s="124">
        <v>239.25077929031391</v>
      </c>
    </row>
    <row r="1802" spans="2:7" ht="14.4" x14ac:dyDescent="0.3">
      <c r="B1802" s="12">
        <v>1799</v>
      </c>
      <c r="C1802" s="13" t="s">
        <v>346</v>
      </c>
      <c r="D1802" s="118">
        <v>39079</v>
      </c>
      <c r="E1802" s="13" t="s">
        <v>347</v>
      </c>
      <c r="F1802" s="40">
        <v>31</v>
      </c>
      <c r="G1802" s="124">
        <v>94.72145499265082</v>
      </c>
    </row>
    <row r="1803" spans="2:7" ht="14.4" x14ac:dyDescent="0.3">
      <c r="B1803" s="12">
        <v>1800</v>
      </c>
      <c r="C1803" s="13" t="s">
        <v>349</v>
      </c>
      <c r="D1803" s="118">
        <v>38485</v>
      </c>
      <c r="E1803" s="13" t="s">
        <v>350</v>
      </c>
      <c r="F1803" s="40">
        <v>46</v>
      </c>
      <c r="G1803" s="124">
        <v>140.21517548818187</v>
      </c>
    </row>
    <row r="1804" spans="2:7" ht="14.4" x14ac:dyDescent="0.3">
      <c r="B1804" s="12">
        <v>1801</v>
      </c>
      <c r="C1804" s="13" t="s">
        <v>348</v>
      </c>
      <c r="D1804" s="118">
        <v>39079</v>
      </c>
      <c r="E1804" s="13" t="s">
        <v>350</v>
      </c>
      <c r="F1804" s="40">
        <v>93</v>
      </c>
      <c r="G1804" s="124">
        <v>281.78560885336435</v>
      </c>
    </row>
    <row r="1805" spans="2:7" ht="14.4" x14ac:dyDescent="0.3">
      <c r="B1805" s="12">
        <v>1802</v>
      </c>
      <c r="C1805" s="13" t="s">
        <v>348</v>
      </c>
      <c r="D1805" s="118">
        <v>38056</v>
      </c>
      <c r="E1805" s="13" t="s">
        <v>347</v>
      </c>
      <c r="F1805" s="40">
        <v>82</v>
      </c>
      <c r="G1805" s="124">
        <v>247.0191820862224</v>
      </c>
    </row>
    <row r="1806" spans="2:7" ht="14.4" x14ac:dyDescent="0.3">
      <c r="B1806" s="12">
        <v>1803</v>
      </c>
      <c r="C1806" s="13" t="s">
        <v>358</v>
      </c>
      <c r="D1806" s="118">
        <v>39057</v>
      </c>
      <c r="E1806" s="13" t="s">
        <v>352</v>
      </c>
      <c r="F1806" s="40">
        <v>87</v>
      </c>
      <c r="G1806" s="124">
        <v>263.71733330819893</v>
      </c>
    </row>
    <row r="1807" spans="2:7" ht="14.4" x14ac:dyDescent="0.3">
      <c r="B1807" s="12">
        <v>1804</v>
      </c>
      <c r="C1807" s="13" t="s">
        <v>351</v>
      </c>
      <c r="D1807" s="118">
        <v>38331</v>
      </c>
      <c r="E1807" s="13" t="s">
        <v>350</v>
      </c>
      <c r="F1807" s="40">
        <v>62</v>
      </c>
      <c r="G1807" s="124">
        <v>187.56768751552113</v>
      </c>
    </row>
    <row r="1808" spans="2:7" ht="14.4" x14ac:dyDescent="0.3">
      <c r="B1808" s="12">
        <v>1805</v>
      </c>
      <c r="C1808" s="13" t="s">
        <v>356</v>
      </c>
      <c r="D1808" s="118">
        <v>38342</v>
      </c>
      <c r="E1808" s="13" t="s">
        <v>350</v>
      </c>
      <c r="F1808" s="40">
        <v>31</v>
      </c>
      <c r="G1808" s="124">
        <v>94.571992971518611</v>
      </c>
    </row>
    <row r="1809" spans="2:7" ht="14.4" x14ac:dyDescent="0.3">
      <c r="B1809" s="12">
        <v>1806</v>
      </c>
      <c r="C1809" s="13" t="s">
        <v>351</v>
      </c>
      <c r="D1809" s="118">
        <v>38210</v>
      </c>
      <c r="E1809" s="13" t="s">
        <v>359</v>
      </c>
      <c r="F1809" s="40">
        <v>43</v>
      </c>
      <c r="G1809" s="124">
        <v>131.33084322347369</v>
      </c>
    </row>
    <row r="1810" spans="2:7" ht="14.4" x14ac:dyDescent="0.3">
      <c r="B1810" s="12">
        <v>1807</v>
      </c>
      <c r="C1810" s="13" t="s">
        <v>356</v>
      </c>
      <c r="D1810" s="118">
        <v>38298</v>
      </c>
      <c r="E1810" s="13" t="s">
        <v>347</v>
      </c>
      <c r="F1810" s="40">
        <v>78</v>
      </c>
      <c r="G1810" s="124">
        <v>236.44038982169729</v>
      </c>
    </row>
    <row r="1811" spans="2:7" ht="14.4" x14ac:dyDescent="0.3">
      <c r="B1811" s="12">
        <v>1808</v>
      </c>
      <c r="C1811" s="13" t="s">
        <v>356</v>
      </c>
      <c r="D1811" s="118">
        <v>38199</v>
      </c>
      <c r="E1811" s="13" t="s">
        <v>347</v>
      </c>
      <c r="F1811" s="40">
        <v>-1</v>
      </c>
      <c r="G1811" s="124">
        <v>-0.44195721388362097</v>
      </c>
    </row>
    <row r="1812" spans="2:7" ht="14.4" x14ac:dyDescent="0.3">
      <c r="B1812" s="12">
        <v>1809</v>
      </c>
      <c r="C1812" s="13" t="s">
        <v>353</v>
      </c>
      <c r="D1812" s="118">
        <v>38056</v>
      </c>
      <c r="E1812" s="13" t="s">
        <v>352</v>
      </c>
      <c r="F1812" s="40">
        <v>5</v>
      </c>
      <c r="G1812" s="124">
        <v>17.469809541800071</v>
      </c>
    </row>
    <row r="1813" spans="2:7" ht="14.4" x14ac:dyDescent="0.3">
      <c r="B1813" s="12">
        <v>1810</v>
      </c>
      <c r="C1813" s="13" t="s">
        <v>356</v>
      </c>
      <c r="D1813" s="118">
        <v>38859</v>
      </c>
      <c r="E1813" s="13" t="s">
        <v>352</v>
      </c>
      <c r="F1813" s="40">
        <v>30</v>
      </c>
      <c r="G1813" s="124">
        <v>92.310265407731023</v>
      </c>
    </row>
    <row r="1814" spans="2:7" ht="14.4" x14ac:dyDescent="0.3">
      <c r="B1814" s="12">
        <v>1811</v>
      </c>
      <c r="C1814" s="13" t="s">
        <v>349</v>
      </c>
      <c r="D1814" s="118">
        <v>38826</v>
      </c>
      <c r="E1814" s="13" t="s">
        <v>355</v>
      </c>
      <c r="F1814" s="40">
        <v>65</v>
      </c>
      <c r="G1814" s="124">
        <v>197.17585549268185</v>
      </c>
    </row>
    <row r="1815" spans="2:7" ht="14.4" x14ac:dyDescent="0.3">
      <c r="B1815" s="12">
        <v>1812</v>
      </c>
      <c r="C1815" s="13" t="s">
        <v>358</v>
      </c>
      <c r="D1815" s="118">
        <v>38848</v>
      </c>
      <c r="E1815" s="13" t="s">
        <v>359</v>
      </c>
      <c r="F1815" s="40">
        <v>14</v>
      </c>
      <c r="G1815" s="124">
        <v>43.795902693300988</v>
      </c>
    </row>
    <row r="1816" spans="2:7" ht="14.4" x14ac:dyDescent="0.3">
      <c r="B1816" s="12">
        <v>1813</v>
      </c>
      <c r="C1816" s="13" t="s">
        <v>358</v>
      </c>
      <c r="D1816" s="118">
        <v>38683</v>
      </c>
      <c r="E1816" s="13" t="s">
        <v>350</v>
      </c>
      <c r="F1816" s="40">
        <v>10</v>
      </c>
      <c r="G1816" s="124">
        <v>31.259562735955448</v>
      </c>
    </row>
    <row r="1817" spans="2:7" ht="14.4" x14ac:dyDescent="0.3">
      <c r="B1817" s="12">
        <v>1814</v>
      </c>
      <c r="C1817" s="13" t="s">
        <v>346</v>
      </c>
      <c r="D1817" s="118">
        <v>38056</v>
      </c>
      <c r="E1817" s="13" t="s">
        <v>352</v>
      </c>
      <c r="F1817" s="40">
        <v>31</v>
      </c>
      <c r="G1817" s="124">
        <v>94.729581013275251</v>
      </c>
    </row>
    <row r="1818" spans="2:7" ht="14.4" x14ac:dyDescent="0.3">
      <c r="B1818" s="12">
        <v>1815</v>
      </c>
      <c r="C1818" s="13" t="s">
        <v>346</v>
      </c>
      <c r="D1818" s="118">
        <v>38826</v>
      </c>
      <c r="E1818" s="13" t="s">
        <v>359</v>
      </c>
      <c r="F1818" s="40">
        <v>25</v>
      </c>
      <c r="G1818" s="124">
        <v>77.103127744417094</v>
      </c>
    </row>
    <row r="1819" spans="2:7" ht="14.4" x14ac:dyDescent="0.3">
      <c r="B1819" s="12">
        <v>1816</v>
      </c>
      <c r="C1819" s="13" t="s">
        <v>346</v>
      </c>
      <c r="D1819" s="118">
        <v>38430</v>
      </c>
      <c r="E1819" s="13" t="s">
        <v>352</v>
      </c>
      <c r="F1819" s="40">
        <v>11</v>
      </c>
      <c r="G1819" s="124">
        <v>35.295636570052608</v>
      </c>
    </row>
    <row r="1820" spans="2:7" ht="14.4" x14ac:dyDescent="0.3">
      <c r="B1820" s="12">
        <v>1817</v>
      </c>
      <c r="C1820" s="13" t="s">
        <v>346</v>
      </c>
      <c r="D1820" s="118">
        <v>38001</v>
      </c>
      <c r="E1820" s="13" t="s">
        <v>350</v>
      </c>
      <c r="F1820" s="40">
        <v>62</v>
      </c>
      <c r="G1820" s="124">
        <v>187.51222635081746</v>
      </c>
    </row>
    <row r="1821" spans="2:7" ht="14.4" x14ac:dyDescent="0.3">
      <c r="B1821" s="12">
        <v>1818</v>
      </c>
      <c r="C1821" s="13" t="s">
        <v>351</v>
      </c>
      <c r="D1821" s="118">
        <v>38012</v>
      </c>
      <c r="E1821" s="13" t="s">
        <v>350</v>
      </c>
      <c r="F1821" s="40">
        <v>4</v>
      </c>
      <c r="G1821" s="124">
        <v>14.186481337467258</v>
      </c>
    </row>
    <row r="1822" spans="2:7" ht="14.4" x14ac:dyDescent="0.3">
      <c r="B1822" s="12">
        <v>1819</v>
      </c>
      <c r="C1822" s="13" t="s">
        <v>353</v>
      </c>
      <c r="D1822" s="118">
        <v>38969</v>
      </c>
      <c r="E1822" s="13" t="s">
        <v>355</v>
      </c>
      <c r="F1822" s="40">
        <v>4</v>
      </c>
      <c r="G1822" s="124">
        <v>13.713847194878378</v>
      </c>
    </row>
    <row r="1823" spans="2:7" ht="14.4" x14ac:dyDescent="0.3">
      <c r="B1823" s="12">
        <v>1820</v>
      </c>
      <c r="C1823" s="13" t="s">
        <v>356</v>
      </c>
      <c r="D1823" s="118">
        <v>38683</v>
      </c>
      <c r="E1823" s="13" t="s">
        <v>347</v>
      </c>
      <c r="F1823" s="40">
        <v>71</v>
      </c>
      <c r="G1823" s="124">
        <v>215.12149125217519</v>
      </c>
    </row>
    <row r="1824" spans="2:7" ht="14.4" x14ac:dyDescent="0.3">
      <c r="B1824" s="12">
        <v>1821</v>
      </c>
      <c r="C1824" s="13" t="s">
        <v>357</v>
      </c>
      <c r="D1824" s="118">
        <v>38859</v>
      </c>
      <c r="E1824" s="13" t="s">
        <v>352</v>
      </c>
      <c r="F1824" s="40">
        <v>67</v>
      </c>
      <c r="G1824" s="124">
        <v>203.18155970987976</v>
      </c>
    </row>
    <row r="1825" spans="2:7" ht="14.4" x14ac:dyDescent="0.3">
      <c r="B1825" s="12">
        <v>1822</v>
      </c>
      <c r="C1825" s="13" t="s">
        <v>348</v>
      </c>
      <c r="D1825" s="118">
        <v>38463</v>
      </c>
      <c r="E1825" s="13" t="s">
        <v>347</v>
      </c>
      <c r="F1825" s="40">
        <v>19</v>
      </c>
      <c r="G1825" s="124">
        <v>59.451848680441209</v>
      </c>
    </row>
    <row r="1826" spans="2:7" ht="14.4" x14ac:dyDescent="0.3">
      <c r="B1826" s="12">
        <v>1823</v>
      </c>
      <c r="C1826" s="13" t="s">
        <v>358</v>
      </c>
      <c r="D1826" s="118">
        <v>38529</v>
      </c>
      <c r="E1826" s="13" t="s">
        <v>347</v>
      </c>
      <c r="F1826" s="40">
        <v>12</v>
      </c>
      <c r="G1826" s="124">
        <v>37.634507305486729</v>
      </c>
    </row>
    <row r="1827" spans="2:7" ht="14.4" x14ac:dyDescent="0.3">
      <c r="B1827" s="12">
        <v>1824</v>
      </c>
      <c r="C1827" s="13" t="s">
        <v>353</v>
      </c>
      <c r="D1827" s="118">
        <v>38892</v>
      </c>
      <c r="E1827" s="13" t="s">
        <v>347</v>
      </c>
      <c r="F1827" s="40">
        <v>50</v>
      </c>
      <c r="G1827" s="124">
        <v>151.66817286074655</v>
      </c>
    </row>
    <row r="1828" spans="2:7" ht="14.4" x14ac:dyDescent="0.3">
      <c r="B1828" s="12">
        <v>1825</v>
      </c>
      <c r="C1828" s="13" t="s">
        <v>346</v>
      </c>
      <c r="D1828" s="118">
        <v>38760</v>
      </c>
      <c r="E1828" s="13" t="s">
        <v>352</v>
      </c>
      <c r="F1828" s="40">
        <v>73</v>
      </c>
      <c r="G1828" s="124">
        <v>221.23251800803121</v>
      </c>
    </row>
    <row r="1829" spans="2:7" ht="14.4" x14ac:dyDescent="0.3">
      <c r="B1829" s="12">
        <v>1826</v>
      </c>
      <c r="C1829" s="13" t="s">
        <v>358</v>
      </c>
      <c r="D1829" s="118">
        <v>38947</v>
      </c>
      <c r="E1829" s="13" t="s">
        <v>352</v>
      </c>
      <c r="F1829" s="40">
        <v>30</v>
      </c>
      <c r="G1829" s="124">
        <v>91.686808812711931</v>
      </c>
    </row>
    <row r="1830" spans="2:7" ht="14.4" x14ac:dyDescent="0.3">
      <c r="B1830" s="12">
        <v>1827</v>
      </c>
      <c r="C1830" s="13" t="s">
        <v>351</v>
      </c>
      <c r="D1830" s="118">
        <v>38243</v>
      </c>
      <c r="E1830" s="13" t="s">
        <v>359</v>
      </c>
      <c r="F1830" s="40">
        <v>19</v>
      </c>
      <c r="G1830" s="124">
        <v>59.101466872333368</v>
      </c>
    </row>
    <row r="1831" spans="2:7" ht="14.4" x14ac:dyDescent="0.3">
      <c r="B1831" s="12">
        <v>1828</v>
      </c>
      <c r="C1831" s="13" t="s">
        <v>357</v>
      </c>
      <c r="D1831" s="118">
        <v>38507</v>
      </c>
      <c r="E1831" s="13" t="s">
        <v>355</v>
      </c>
      <c r="F1831" s="40">
        <v>48</v>
      </c>
      <c r="G1831" s="124">
        <v>145.21747547077908</v>
      </c>
    </row>
    <row r="1832" spans="2:7" ht="14.4" x14ac:dyDescent="0.3">
      <c r="B1832" s="12">
        <v>1829</v>
      </c>
      <c r="C1832" s="13" t="s">
        <v>349</v>
      </c>
      <c r="D1832" s="118">
        <v>38859</v>
      </c>
      <c r="E1832" s="13" t="s">
        <v>359</v>
      </c>
      <c r="F1832" s="40">
        <v>-8</v>
      </c>
      <c r="G1832" s="124">
        <v>-21.602633683096364</v>
      </c>
    </row>
    <row r="1833" spans="2:7" ht="14.4" x14ac:dyDescent="0.3">
      <c r="B1833" s="12">
        <v>1830</v>
      </c>
      <c r="C1833" s="13" t="s">
        <v>358</v>
      </c>
      <c r="D1833" s="118">
        <v>38947</v>
      </c>
      <c r="E1833" s="13" t="s">
        <v>347</v>
      </c>
      <c r="F1833" s="40">
        <v>-8</v>
      </c>
      <c r="G1833" s="124">
        <v>-22.143532028061156</v>
      </c>
    </row>
    <row r="1834" spans="2:7" ht="14.4" x14ac:dyDescent="0.3">
      <c r="B1834" s="12">
        <v>1831</v>
      </c>
      <c r="C1834" s="13" t="s">
        <v>358</v>
      </c>
      <c r="D1834" s="118">
        <v>38441</v>
      </c>
      <c r="E1834" s="13" t="s">
        <v>347</v>
      </c>
      <c r="F1834" s="40">
        <v>28</v>
      </c>
      <c r="G1834" s="124">
        <v>85.906767980675738</v>
      </c>
    </row>
    <row r="1835" spans="2:7" ht="14.4" x14ac:dyDescent="0.3">
      <c r="B1835" s="12">
        <v>1832</v>
      </c>
      <c r="C1835" s="13" t="s">
        <v>353</v>
      </c>
      <c r="D1835" s="118">
        <v>38617</v>
      </c>
      <c r="E1835" s="13" t="s">
        <v>359</v>
      </c>
      <c r="F1835" s="40">
        <v>81</v>
      </c>
      <c r="G1835" s="124">
        <v>245.21311554699477</v>
      </c>
    </row>
    <row r="1836" spans="2:7" ht="14.4" x14ac:dyDescent="0.3">
      <c r="B1836" s="12">
        <v>1833</v>
      </c>
      <c r="C1836" s="13" t="s">
        <v>353</v>
      </c>
      <c r="D1836" s="118">
        <v>38364</v>
      </c>
      <c r="E1836" s="13" t="s">
        <v>347</v>
      </c>
      <c r="F1836" s="40">
        <v>12</v>
      </c>
      <c r="G1836" s="124">
        <v>37.991916032039505</v>
      </c>
    </row>
    <row r="1837" spans="2:7" ht="14.4" x14ac:dyDescent="0.3">
      <c r="B1837" s="12">
        <v>1834</v>
      </c>
      <c r="C1837" s="13" t="s">
        <v>353</v>
      </c>
      <c r="D1837" s="118">
        <v>38782</v>
      </c>
      <c r="E1837" s="13" t="s">
        <v>355</v>
      </c>
      <c r="F1837" s="40">
        <v>54</v>
      </c>
      <c r="G1837" s="124">
        <v>164.03373721658585</v>
      </c>
    </row>
    <row r="1838" spans="2:7" ht="14.4" x14ac:dyDescent="0.3">
      <c r="B1838" s="12">
        <v>1835</v>
      </c>
      <c r="C1838" s="13" t="s">
        <v>353</v>
      </c>
      <c r="D1838" s="118">
        <v>38496</v>
      </c>
      <c r="E1838" s="13" t="s">
        <v>350</v>
      </c>
      <c r="F1838" s="40">
        <v>70</v>
      </c>
      <c r="G1838" s="124">
        <v>212.30572042127932</v>
      </c>
    </row>
    <row r="1839" spans="2:7" ht="14.4" x14ac:dyDescent="0.3">
      <c r="B1839" s="12">
        <v>1836</v>
      </c>
      <c r="C1839" s="13" t="s">
        <v>353</v>
      </c>
      <c r="D1839" s="118">
        <v>38573</v>
      </c>
      <c r="E1839" s="13" t="s">
        <v>355</v>
      </c>
      <c r="F1839" s="40">
        <v>89</v>
      </c>
      <c r="G1839" s="124">
        <v>269.07289128480653</v>
      </c>
    </row>
    <row r="1840" spans="2:7" ht="14.4" x14ac:dyDescent="0.3">
      <c r="B1840" s="12">
        <v>1837</v>
      </c>
      <c r="C1840" s="13" t="s">
        <v>356</v>
      </c>
      <c r="D1840" s="118">
        <v>38606</v>
      </c>
      <c r="E1840" s="13" t="s">
        <v>350</v>
      </c>
      <c r="F1840" s="40">
        <v>10</v>
      </c>
      <c r="G1840" s="124">
        <v>32.271941209300522</v>
      </c>
    </row>
    <row r="1841" spans="2:7" ht="14.4" x14ac:dyDescent="0.3">
      <c r="B1841" s="12">
        <v>1838</v>
      </c>
      <c r="C1841" s="13" t="s">
        <v>346</v>
      </c>
      <c r="D1841" s="118">
        <v>37990</v>
      </c>
      <c r="E1841" s="13" t="s">
        <v>350</v>
      </c>
      <c r="F1841" s="40">
        <v>52</v>
      </c>
      <c r="G1841" s="124">
        <v>158.17581888720281</v>
      </c>
    </row>
    <row r="1842" spans="2:7" ht="14.4" x14ac:dyDescent="0.3">
      <c r="B1842" s="12">
        <v>1839</v>
      </c>
      <c r="C1842" s="13" t="s">
        <v>356</v>
      </c>
      <c r="D1842" s="118">
        <v>38540</v>
      </c>
      <c r="E1842" s="13" t="s">
        <v>359</v>
      </c>
      <c r="F1842" s="40">
        <v>85</v>
      </c>
      <c r="G1842" s="124">
        <v>257.81669173781398</v>
      </c>
    </row>
    <row r="1843" spans="2:7" ht="14.4" x14ac:dyDescent="0.3">
      <c r="B1843" s="12">
        <v>1840</v>
      </c>
      <c r="C1843" s="13" t="s">
        <v>351</v>
      </c>
      <c r="D1843" s="118">
        <v>38529</v>
      </c>
      <c r="E1843" s="13" t="s">
        <v>350</v>
      </c>
      <c r="F1843" s="40">
        <v>31</v>
      </c>
      <c r="G1843" s="124">
        <v>93.983701954495999</v>
      </c>
    </row>
    <row r="1844" spans="2:7" ht="14.4" x14ac:dyDescent="0.3">
      <c r="B1844" s="12">
        <v>1841</v>
      </c>
      <c r="C1844" s="13" t="s">
        <v>348</v>
      </c>
      <c r="D1844" s="118">
        <v>38793</v>
      </c>
      <c r="E1844" s="13" t="s">
        <v>359</v>
      </c>
      <c r="F1844" s="40">
        <v>36</v>
      </c>
      <c r="G1844" s="124">
        <v>110.02990284078979</v>
      </c>
    </row>
    <row r="1845" spans="2:7" ht="14.4" x14ac:dyDescent="0.3">
      <c r="B1845" s="12">
        <v>1842</v>
      </c>
      <c r="C1845" s="13" t="s">
        <v>354</v>
      </c>
      <c r="D1845" s="118">
        <v>38089</v>
      </c>
      <c r="E1845" s="13" t="s">
        <v>347</v>
      </c>
      <c r="F1845" s="40">
        <v>80</v>
      </c>
      <c r="G1845" s="124">
        <v>241.83353913915346</v>
      </c>
    </row>
    <row r="1846" spans="2:7" ht="14.4" x14ac:dyDescent="0.3">
      <c r="B1846" s="12">
        <v>1843</v>
      </c>
      <c r="C1846" s="13" t="s">
        <v>354</v>
      </c>
      <c r="D1846" s="118">
        <v>38562</v>
      </c>
      <c r="E1846" s="13" t="s">
        <v>359</v>
      </c>
      <c r="F1846" s="40">
        <v>27</v>
      </c>
      <c r="G1846" s="124">
        <v>82.455751292325587</v>
      </c>
    </row>
    <row r="1847" spans="2:7" ht="14.4" x14ac:dyDescent="0.3">
      <c r="B1847" s="12">
        <v>1844</v>
      </c>
      <c r="C1847" s="13" t="s">
        <v>356</v>
      </c>
      <c r="D1847" s="118">
        <v>38111</v>
      </c>
      <c r="E1847" s="13" t="s">
        <v>350</v>
      </c>
      <c r="F1847" s="40">
        <v>46</v>
      </c>
      <c r="G1847" s="124">
        <v>140.39446141212673</v>
      </c>
    </row>
    <row r="1848" spans="2:7" ht="14.4" x14ac:dyDescent="0.3">
      <c r="B1848" s="12">
        <v>1845</v>
      </c>
      <c r="C1848" s="13" t="s">
        <v>356</v>
      </c>
      <c r="D1848" s="118">
        <v>38188</v>
      </c>
      <c r="E1848" s="13" t="s">
        <v>350</v>
      </c>
      <c r="F1848" s="40">
        <v>29</v>
      </c>
      <c r="G1848" s="124">
        <v>89.577515368145924</v>
      </c>
    </row>
    <row r="1849" spans="2:7" ht="14.4" x14ac:dyDescent="0.3">
      <c r="B1849" s="12">
        <v>1846</v>
      </c>
      <c r="C1849" s="13" t="s">
        <v>357</v>
      </c>
      <c r="D1849" s="118">
        <v>38760</v>
      </c>
      <c r="E1849" s="13" t="s">
        <v>347</v>
      </c>
      <c r="F1849" s="40">
        <v>55</v>
      </c>
      <c r="G1849" s="124">
        <v>167.03601910379061</v>
      </c>
    </row>
    <row r="1850" spans="2:7" ht="14.4" x14ac:dyDescent="0.3">
      <c r="B1850" s="12">
        <v>1847</v>
      </c>
      <c r="C1850" s="13" t="s">
        <v>348</v>
      </c>
      <c r="D1850" s="118">
        <v>38243</v>
      </c>
      <c r="E1850" s="13" t="s">
        <v>359</v>
      </c>
      <c r="F1850" s="40">
        <v>2</v>
      </c>
      <c r="G1850" s="124">
        <v>7.3173645509019103</v>
      </c>
    </row>
    <row r="1851" spans="2:7" ht="14.4" x14ac:dyDescent="0.3">
      <c r="B1851" s="12">
        <v>1848</v>
      </c>
      <c r="C1851" s="13" t="s">
        <v>346</v>
      </c>
      <c r="D1851" s="118">
        <v>38892</v>
      </c>
      <c r="E1851" s="13" t="s">
        <v>350</v>
      </c>
      <c r="F1851" s="40">
        <v>60</v>
      </c>
      <c r="G1851" s="124">
        <v>182.39254500689876</v>
      </c>
    </row>
    <row r="1852" spans="2:7" ht="14.4" x14ac:dyDescent="0.3">
      <c r="B1852" s="12">
        <v>1849</v>
      </c>
      <c r="C1852" s="13" t="s">
        <v>353</v>
      </c>
      <c r="D1852" s="118">
        <v>38562</v>
      </c>
      <c r="E1852" s="13" t="s">
        <v>347</v>
      </c>
      <c r="F1852" s="40">
        <v>12</v>
      </c>
      <c r="G1852" s="124">
        <v>37.851664258571823</v>
      </c>
    </row>
    <row r="1853" spans="2:7" ht="14.4" x14ac:dyDescent="0.3">
      <c r="B1853" s="12">
        <v>1850</v>
      </c>
      <c r="C1853" s="13" t="s">
        <v>357</v>
      </c>
      <c r="D1853" s="118">
        <v>38122</v>
      </c>
      <c r="E1853" s="13" t="s">
        <v>359</v>
      </c>
      <c r="F1853" s="40">
        <v>52</v>
      </c>
      <c r="G1853" s="124">
        <v>157.88309865957618</v>
      </c>
    </row>
    <row r="1854" spans="2:7" ht="14.4" x14ac:dyDescent="0.3">
      <c r="B1854" s="12">
        <v>1851</v>
      </c>
      <c r="C1854" s="13" t="s">
        <v>351</v>
      </c>
      <c r="D1854" s="118">
        <v>38100</v>
      </c>
      <c r="E1854" s="13" t="s">
        <v>347</v>
      </c>
      <c r="F1854" s="40">
        <v>37</v>
      </c>
      <c r="G1854" s="124">
        <v>113.27390397366521</v>
      </c>
    </row>
    <row r="1855" spans="2:7" ht="14.4" x14ac:dyDescent="0.3">
      <c r="B1855" s="12">
        <v>1852</v>
      </c>
      <c r="C1855" s="13" t="s">
        <v>351</v>
      </c>
      <c r="D1855" s="118">
        <v>38254</v>
      </c>
      <c r="E1855" s="13" t="s">
        <v>352</v>
      </c>
      <c r="F1855" s="40">
        <v>36</v>
      </c>
      <c r="G1855" s="124">
        <v>110.51900033744339</v>
      </c>
    </row>
    <row r="1856" spans="2:7" ht="14.4" x14ac:dyDescent="0.3">
      <c r="B1856" s="12">
        <v>1853</v>
      </c>
      <c r="C1856" s="13" t="s">
        <v>358</v>
      </c>
      <c r="D1856" s="118">
        <v>38100</v>
      </c>
      <c r="E1856" s="13" t="s">
        <v>347</v>
      </c>
      <c r="F1856" s="40">
        <v>87</v>
      </c>
      <c r="G1856" s="124">
        <v>262.81312845180031</v>
      </c>
    </row>
    <row r="1857" spans="2:7" ht="14.4" x14ac:dyDescent="0.3">
      <c r="B1857" s="12">
        <v>1854</v>
      </c>
      <c r="C1857" s="13" t="s">
        <v>356</v>
      </c>
      <c r="D1857" s="118">
        <v>38749</v>
      </c>
      <c r="E1857" s="13" t="s">
        <v>359</v>
      </c>
      <c r="F1857" s="40">
        <v>16</v>
      </c>
      <c r="G1857" s="124">
        <v>50.279574486289519</v>
      </c>
    </row>
    <row r="1858" spans="2:7" ht="14.4" x14ac:dyDescent="0.3">
      <c r="B1858" s="12">
        <v>1855</v>
      </c>
      <c r="C1858" s="13" t="s">
        <v>348</v>
      </c>
      <c r="D1858" s="118">
        <v>38551</v>
      </c>
      <c r="E1858" s="13" t="s">
        <v>347</v>
      </c>
      <c r="F1858" s="40">
        <v>50</v>
      </c>
      <c r="G1858" s="124">
        <v>152.12593577749263</v>
      </c>
    </row>
    <row r="1859" spans="2:7" ht="14.4" x14ac:dyDescent="0.3">
      <c r="B1859" s="12">
        <v>1856</v>
      </c>
      <c r="C1859" s="13" t="s">
        <v>349</v>
      </c>
      <c r="D1859" s="118">
        <v>38749</v>
      </c>
      <c r="E1859" s="13" t="s">
        <v>359</v>
      </c>
      <c r="F1859" s="40">
        <v>53</v>
      </c>
      <c r="G1859" s="124">
        <v>160.62764519173885</v>
      </c>
    </row>
    <row r="1860" spans="2:7" ht="14.4" x14ac:dyDescent="0.3">
      <c r="B1860" s="12">
        <v>1857</v>
      </c>
      <c r="C1860" s="13" t="s">
        <v>358</v>
      </c>
      <c r="D1860" s="118">
        <v>38133</v>
      </c>
      <c r="E1860" s="13" t="s">
        <v>350</v>
      </c>
      <c r="F1860" s="40">
        <v>61</v>
      </c>
      <c r="G1860" s="124">
        <v>184.76093809619837</v>
      </c>
    </row>
    <row r="1861" spans="2:7" ht="14.4" x14ac:dyDescent="0.3">
      <c r="B1861" s="12">
        <v>1858</v>
      </c>
      <c r="C1861" s="13" t="s">
        <v>351</v>
      </c>
      <c r="D1861" s="118">
        <v>38540</v>
      </c>
      <c r="E1861" s="13" t="s">
        <v>350</v>
      </c>
      <c r="F1861" s="40">
        <v>95</v>
      </c>
      <c r="G1861" s="124">
        <v>286.82526300294711</v>
      </c>
    </row>
    <row r="1862" spans="2:7" ht="14.4" x14ac:dyDescent="0.3">
      <c r="B1862" s="12">
        <v>1859</v>
      </c>
      <c r="C1862" s="13" t="s">
        <v>354</v>
      </c>
      <c r="D1862" s="118">
        <v>38221</v>
      </c>
      <c r="E1862" s="13" t="s">
        <v>352</v>
      </c>
      <c r="F1862" s="40">
        <v>-6</v>
      </c>
      <c r="G1862" s="124">
        <v>-16.589394597675682</v>
      </c>
    </row>
    <row r="1863" spans="2:7" ht="14.4" x14ac:dyDescent="0.3">
      <c r="B1863" s="12">
        <v>1860</v>
      </c>
      <c r="C1863" s="13" t="s">
        <v>348</v>
      </c>
      <c r="D1863" s="118">
        <v>38210</v>
      </c>
      <c r="E1863" s="13" t="s">
        <v>347</v>
      </c>
      <c r="F1863" s="40">
        <v>-9</v>
      </c>
      <c r="G1863" s="124">
        <v>-24.760053633714985</v>
      </c>
    </row>
    <row r="1864" spans="2:7" ht="14.4" x14ac:dyDescent="0.3">
      <c r="B1864" s="12">
        <v>1861</v>
      </c>
      <c r="C1864" s="13" t="s">
        <v>356</v>
      </c>
      <c r="D1864" s="118">
        <v>38793</v>
      </c>
      <c r="E1864" s="13" t="s">
        <v>355</v>
      </c>
      <c r="F1864" s="40">
        <v>74</v>
      </c>
      <c r="G1864" s="124">
        <v>223.82751177660725</v>
      </c>
    </row>
    <row r="1865" spans="2:7" ht="14.4" x14ac:dyDescent="0.3">
      <c r="B1865" s="12">
        <v>1862</v>
      </c>
      <c r="C1865" s="13" t="s">
        <v>349</v>
      </c>
      <c r="D1865" s="118">
        <v>38694</v>
      </c>
      <c r="E1865" s="13" t="s">
        <v>347</v>
      </c>
      <c r="F1865" s="40">
        <v>18</v>
      </c>
      <c r="G1865" s="124">
        <v>55.524146786750528</v>
      </c>
    </row>
    <row r="1866" spans="2:7" ht="14.4" x14ac:dyDescent="0.3">
      <c r="B1866" s="12">
        <v>1863</v>
      </c>
      <c r="C1866" s="13" t="s">
        <v>353</v>
      </c>
      <c r="D1866" s="118">
        <v>38782</v>
      </c>
      <c r="E1866" s="13" t="s">
        <v>355</v>
      </c>
      <c r="F1866" s="40">
        <v>73</v>
      </c>
      <c r="G1866" s="124">
        <v>220.67063477706461</v>
      </c>
    </row>
    <row r="1867" spans="2:7" ht="14.4" x14ac:dyDescent="0.3">
      <c r="B1867" s="12">
        <v>1864</v>
      </c>
      <c r="C1867" s="13" t="s">
        <v>348</v>
      </c>
      <c r="D1867" s="118">
        <v>38331</v>
      </c>
      <c r="E1867" s="13" t="s">
        <v>355</v>
      </c>
      <c r="F1867" s="40">
        <v>62</v>
      </c>
      <c r="G1867" s="124">
        <v>188.42678187961798</v>
      </c>
    </row>
    <row r="1868" spans="2:7" ht="14.4" x14ac:dyDescent="0.3">
      <c r="B1868" s="12">
        <v>1865</v>
      </c>
      <c r="C1868" s="13" t="s">
        <v>354</v>
      </c>
      <c r="D1868" s="118">
        <v>38903</v>
      </c>
      <c r="E1868" s="13" t="s">
        <v>350</v>
      </c>
      <c r="F1868" s="40">
        <v>-2</v>
      </c>
      <c r="G1868" s="124">
        <v>-3.5924377444896751</v>
      </c>
    </row>
    <row r="1869" spans="2:7" ht="14.4" x14ac:dyDescent="0.3">
      <c r="B1869" s="12">
        <v>1866</v>
      </c>
      <c r="C1869" s="13" t="s">
        <v>356</v>
      </c>
      <c r="D1869" s="118">
        <v>38991</v>
      </c>
      <c r="E1869" s="13" t="s">
        <v>350</v>
      </c>
      <c r="F1869" s="40">
        <v>-7</v>
      </c>
      <c r="G1869" s="124">
        <v>-18.939063444337712</v>
      </c>
    </row>
    <row r="1870" spans="2:7" ht="14.4" x14ac:dyDescent="0.3">
      <c r="B1870" s="12">
        <v>1867</v>
      </c>
      <c r="C1870" s="13" t="s">
        <v>356</v>
      </c>
      <c r="D1870" s="118">
        <v>38947</v>
      </c>
      <c r="E1870" s="13" t="s">
        <v>359</v>
      </c>
      <c r="F1870" s="40">
        <v>73</v>
      </c>
      <c r="G1870" s="124">
        <v>220.77421208293487</v>
      </c>
    </row>
    <row r="1871" spans="2:7" ht="14.4" x14ac:dyDescent="0.3">
      <c r="B1871" s="12">
        <v>1868</v>
      </c>
      <c r="C1871" s="13" t="s">
        <v>349</v>
      </c>
      <c r="D1871" s="118">
        <v>38452</v>
      </c>
      <c r="E1871" s="13" t="s">
        <v>355</v>
      </c>
      <c r="F1871" s="40">
        <v>24</v>
      </c>
      <c r="G1871" s="124">
        <v>73.585989082063819</v>
      </c>
    </row>
    <row r="1872" spans="2:7" ht="14.4" x14ac:dyDescent="0.3">
      <c r="B1872" s="12">
        <v>1869</v>
      </c>
      <c r="C1872" s="13" t="s">
        <v>346</v>
      </c>
      <c r="D1872" s="118">
        <v>38628</v>
      </c>
      <c r="E1872" s="13" t="s">
        <v>352</v>
      </c>
      <c r="F1872" s="40">
        <v>18</v>
      </c>
      <c r="G1872" s="124">
        <v>56.084454934208836</v>
      </c>
    </row>
    <row r="1873" spans="2:7" ht="14.4" x14ac:dyDescent="0.3">
      <c r="B1873" s="12">
        <v>1870</v>
      </c>
      <c r="C1873" s="13" t="s">
        <v>349</v>
      </c>
      <c r="D1873" s="118">
        <v>39046</v>
      </c>
      <c r="E1873" s="13" t="s">
        <v>359</v>
      </c>
      <c r="F1873" s="40">
        <v>49</v>
      </c>
      <c r="G1873" s="124">
        <v>149.40493820151829</v>
      </c>
    </row>
    <row r="1874" spans="2:7" ht="14.4" x14ac:dyDescent="0.3">
      <c r="B1874" s="12">
        <v>1871</v>
      </c>
      <c r="C1874" s="13" t="s">
        <v>358</v>
      </c>
      <c r="D1874" s="118">
        <v>38353</v>
      </c>
      <c r="E1874" s="13" t="s">
        <v>359</v>
      </c>
      <c r="F1874" s="40">
        <v>21</v>
      </c>
      <c r="G1874" s="124">
        <v>64.683872648507389</v>
      </c>
    </row>
    <row r="1875" spans="2:7" ht="14.4" x14ac:dyDescent="0.3">
      <c r="B1875" s="12">
        <v>1872</v>
      </c>
      <c r="C1875" s="13" t="s">
        <v>354</v>
      </c>
      <c r="D1875" s="118">
        <v>38122</v>
      </c>
      <c r="E1875" s="13" t="s">
        <v>350</v>
      </c>
      <c r="F1875" s="40">
        <v>2</v>
      </c>
      <c r="G1875" s="124">
        <v>7.9938401735771141</v>
      </c>
    </row>
    <row r="1876" spans="2:7" ht="14.4" x14ac:dyDescent="0.3">
      <c r="B1876" s="12">
        <v>1873</v>
      </c>
      <c r="C1876" s="13" t="s">
        <v>358</v>
      </c>
      <c r="D1876" s="118">
        <v>38309</v>
      </c>
      <c r="E1876" s="13" t="s">
        <v>350</v>
      </c>
      <c r="F1876" s="40">
        <v>83</v>
      </c>
      <c r="G1876" s="124">
        <v>250.87539350545751</v>
      </c>
    </row>
    <row r="1877" spans="2:7" ht="14.4" x14ac:dyDescent="0.3">
      <c r="B1877" s="12">
        <v>1874</v>
      </c>
      <c r="C1877" s="13" t="s">
        <v>354</v>
      </c>
      <c r="D1877" s="118">
        <v>38353</v>
      </c>
      <c r="E1877" s="13" t="s">
        <v>347</v>
      </c>
      <c r="F1877" s="40">
        <v>63</v>
      </c>
      <c r="G1877" s="124">
        <v>191.14760672109483</v>
      </c>
    </row>
    <row r="1878" spans="2:7" ht="14.4" x14ac:dyDescent="0.3">
      <c r="B1878" s="12">
        <v>1875</v>
      </c>
      <c r="C1878" s="13" t="s">
        <v>356</v>
      </c>
      <c r="D1878" s="118">
        <v>38045</v>
      </c>
      <c r="E1878" s="13" t="s">
        <v>352</v>
      </c>
      <c r="F1878" s="40">
        <v>54</v>
      </c>
      <c r="G1878" s="124">
        <v>163.86628539020685</v>
      </c>
    </row>
    <row r="1879" spans="2:7" ht="14.4" x14ac:dyDescent="0.3">
      <c r="B1879" s="12">
        <v>1876</v>
      </c>
      <c r="C1879" s="13" t="s">
        <v>354</v>
      </c>
      <c r="D1879" s="118">
        <v>38243</v>
      </c>
      <c r="E1879" s="13" t="s">
        <v>347</v>
      </c>
      <c r="F1879" s="40">
        <v>19</v>
      </c>
      <c r="G1879" s="124">
        <v>59.715260847522721</v>
      </c>
    </row>
    <row r="1880" spans="2:7" ht="14.4" x14ac:dyDescent="0.3">
      <c r="B1880" s="12">
        <v>1877</v>
      </c>
      <c r="C1880" s="13" t="s">
        <v>358</v>
      </c>
      <c r="D1880" s="118">
        <v>38243</v>
      </c>
      <c r="E1880" s="13" t="s">
        <v>355</v>
      </c>
      <c r="F1880" s="40">
        <v>66</v>
      </c>
      <c r="G1880" s="124">
        <v>199.3615971018873</v>
      </c>
    </row>
    <row r="1881" spans="2:7" ht="14.4" x14ac:dyDescent="0.3">
      <c r="B1881" s="12">
        <v>1878</v>
      </c>
      <c r="C1881" s="13" t="s">
        <v>346</v>
      </c>
      <c r="D1881" s="118">
        <v>38133</v>
      </c>
      <c r="E1881" s="13" t="s">
        <v>347</v>
      </c>
      <c r="F1881" s="40">
        <v>60</v>
      </c>
      <c r="G1881" s="124">
        <v>182.28071376505659</v>
      </c>
    </row>
    <row r="1882" spans="2:7" ht="14.4" x14ac:dyDescent="0.3">
      <c r="B1882" s="12">
        <v>1879</v>
      </c>
      <c r="C1882" s="13" t="s">
        <v>351</v>
      </c>
      <c r="D1882" s="118">
        <v>38947</v>
      </c>
      <c r="E1882" s="13" t="s">
        <v>355</v>
      </c>
      <c r="F1882" s="40">
        <v>90</v>
      </c>
      <c r="G1882" s="124">
        <v>271.85208039455387</v>
      </c>
    </row>
    <row r="1883" spans="2:7" ht="14.4" x14ac:dyDescent="0.3">
      <c r="B1883" s="12">
        <v>1880</v>
      </c>
      <c r="C1883" s="13" t="s">
        <v>348</v>
      </c>
      <c r="D1883" s="118">
        <v>39068</v>
      </c>
      <c r="E1883" s="13" t="s">
        <v>347</v>
      </c>
      <c r="F1883" s="40">
        <v>59</v>
      </c>
      <c r="G1883" s="124">
        <v>178.65030230399057</v>
      </c>
    </row>
    <row r="1884" spans="2:7" ht="14.4" x14ac:dyDescent="0.3">
      <c r="B1884" s="12">
        <v>1881</v>
      </c>
      <c r="C1884" s="13" t="s">
        <v>348</v>
      </c>
      <c r="D1884" s="118">
        <v>38628</v>
      </c>
      <c r="E1884" s="13" t="s">
        <v>350</v>
      </c>
      <c r="F1884" s="40">
        <v>0</v>
      </c>
      <c r="G1884" s="124">
        <v>2.6560689007562872</v>
      </c>
    </row>
    <row r="1885" spans="2:7" ht="14.4" x14ac:dyDescent="0.3">
      <c r="B1885" s="12">
        <v>1882</v>
      </c>
      <c r="C1885" s="13" t="s">
        <v>357</v>
      </c>
      <c r="D1885" s="118">
        <v>38067</v>
      </c>
      <c r="E1885" s="13" t="s">
        <v>350</v>
      </c>
      <c r="F1885" s="40">
        <v>72</v>
      </c>
      <c r="G1885" s="124">
        <v>217.90015045055327</v>
      </c>
    </row>
    <row r="1886" spans="2:7" ht="14.4" x14ac:dyDescent="0.3">
      <c r="B1886" s="12">
        <v>1883</v>
      </c>
      <c r="C1886" s="13" t="s">
        <v>346</v>
      </c>
      <c r="D1886" s="118">
        <v>38188</v>
      </c>
      <c r="E1886" s="13" t="s">
        <v>347</v>
      </c>
      <c r="F1886" s="40">
        <v>-6</v>
      </c>
      <c r="G1886" s="124">
        <v>-15.735959690520316</v>
      </c>
    </row>
    <row r="1887" spans="2:7" ht="14.4" x14ac:dyDescent="0.3">
      <c r="B1887" s="12">
        <v>1884</v>
      </c>
      <c r="C1887" s="13" t="s">
        <v>349</v>
      </c>
      <c r="D1887" s="118">
        <v>38859</v>
      </c>
      <c r="E1887" s="13" t="s">
        <v>347</v>
      </c>
      <c r="F1887" s="40">
        <v>89</v>
      </c>
      <c r="G1887" s="124">
        <v>269.39552816852074</v>
      </c>
    </row>
    <row r="1888" spans="2:7" ht="14.4" x14ac:dyDescent="0.3">
      <c r="B1888" s="12">
        <v>1885</v>
      </c>
      <c r="C1888" s="13" t="s">
        <v>351</v>
      </c>
      <c r="D1888" s="118">
        <v>38848</v>
      </c>
      <c r="E1888" s="13" t="s">
        <v>347</v>
      </c>
      <c r="F1888" s="40">
        <v>12</v>
      </c>
      <c r="G1888" s="124">
        <v>37.837711255972984</v>
      </c>
    </row>
    <row r="1889" spans="2:7" ht="14.4" x14ac:dyDescent="0.3">
      <c r="B1889" s="12">
        <v>1886</v>
      </c>
      <c r="C1889" s="13" t="s">
        <v>356</v>
      </c>
      <c r="D1889" s="118">
        <v>38573</v>
      </c>
      <c r="E1889" s="13" t="s">
        <v>359</v>
      </c>
      <c r="F1889" s="40">
        <v>89</v>
      </c>
      <c r="G1889" s="124">
        <v>269.14754282019447</v>
      </c>
    </row>
    <row r="1890" spans="2:7" ht="14.4" x14ac:dyDescent="0.3">
      <c r="B1890" s="12">
        <v>1887</v>
      </c>
      <c r="C1890" s="13" t="s">
        <v>353</v>
      </c>
      <c r="D1890" s="118">
        <v>38463</v>
      </c>
      <c r="E1890" s="13" t="s">
        <v>347</v>
      </c>
      <c r="F1890" s="40">
        <v>61</v>
      </c>
      <c r="G1890" s="124">
        <v>185.3147883164014</v>
      </c>
    </row>
    <row r="1891" spans="2:7" ht="14.4" x14ac:dyDescent="0.3">
      <c r="B1891" s="12">
        <v>1888</v>
      </c>
      <c r="C1891" s="13" t="s">
        <v>354</v>
      </c>
      <c r="D1891" s="118">
        <v>38551</v>
      </c>
      <c r="E1891" s="13" t="s">
        <v>355</v>
      </c>
      <c r="F1891" s="40">
        <v>24</v>
      </c>
      <c r="G1891" s="124">
        <v>73.811151860326262</v>
      </c>
    </row>
    <row r="1892" spans="2:7" ht="14.4" x14ac:dyDescent="0.3">
      <c r="B1892" s="12">
        <v>1889</v>
      </c>
      <c r="C1892" s="13" t="s">
        <v>348</v>
      </c>
      <c r="D1892" s="118">
        <v>39046</v>
      </c>
      <c r="E1892" s="13" t="s">
        <v>355</v>
      </c>
      <c r="F1892" s="40">
        <v>76</v>
      </c>
      <c r="G1892" s="124">
        <v>229.9178081264337</v>
      </c>
    </row>
    <row r="1893" spans="2:7" ht="14.4" x14ac:dyDescent="0.3">
      <c r="B1893" s="12">
        <v>1890</v>
      </c>
      <c r="C1893" s="13" t="s">
        <v>358</v>
      </c>
      <c r="D1893" s="118">
        <v>38518</v>
      </c>
      <c r="E1893" s="13" t="s">
        <v>350</v>
      </c>
      <c r="F1893" s="40">
        <v>16</v>
      </c>
      <c r="G1893" s="124">
        <v>49.753987400329763</v>
      </c>
    </row>
    <row r="1894" spans="2:7" ht="14.4" x14ac:dyDescent="0.3">
      <c r="B1894" s="12">
        <v>1891</v>
      </c>
      <c r="C1894" s="13" t="s">
        <v>346</v>
      </c>
      <c r="D1894" s="118">
        <v>38452</v>
      </c>
      <c r="E1894" s="13" t="s">
        <v>350</v>
      </c>
      <c r="F1894" s="40">
        <v>39</v>
      </c>
      <c r="G1894" s="124">
        <v>119.18883187506967</v>
      </c>
    </row>
    <row r="1895" spans="2:7" ht="14.4" x14ac:dyDescent="0.3">
      <c r="B1895" s="12">
        <v>1892</v>
      </c>
      <c r="C1895" s="13" t="s">
        <v>358</v>
      </c>
      <c r="D1895" s="118">
        <v>38771</v>
      </c>
      <c r="E1895" s="13" t="s">
        <v>359</v>
      </c>
      <c r="F1895" s="40">
        <v>92</v>
      </c>
      <c r="G1895" s="124">
        <v>278.43491112447333</v>
      </c>
    </row>
    <row r="1896" spans="2:7" ht="14.4" x14ac:dyDescent="0.3">
      <c r="B1896" s="12">
        <v>1893</v>
      </c>
      <c r="C1896" s="13" t="s">
        <v>358</v>
      </c>
      <c r="D1896" s="118">
        <v>38199</v>
      </c>
      <c r="E1896" s="13" t="s">
        <v>350</v>
      </c>
      <c r="F1896" s="40">
        <v>20</v>
      </c>
      <c r="G1896" s="124">
        <v>61.923857472779041</v>
      </c>
    </row>
    <row r="1897" spans="2:7" ht="14.4" x14ac:dyDescent="0.3">
      <c r="B1897" s="12">
        <v>1894</v>
      </c>
      <c r="C1897" s="13" t="s">
        <v>354</v>
      </c>
      <c r="D1897" s="118">
        <v>38122</v>
      </c>
      <c r="E1897" s="13" t="s">
        <v>347</v>
      </c>
      <c r="F1897" s="40">
        <v>60</v>
      </c>
      <c r="G1897" s="124">
        <v>181.87034788891373</v>
      </c>
    </row>
    <row r="1898" spans="2:7" ht="14.4" x14ac:dyDescent="0.3">
      <c r="B1898" s="12">
        <v>1895</v>
      </c>
      <c r="C1898" s="13" t="s">
        <v>348</v>
      </c>
      <c r="D1898" s="118">
        <v>38683</v>
      </c>
      <c r="E1898" s="13" t="s">
        <v>355</v>
      </c>
      <c r="F1898" s="40">
        <v>15</v>
      </c>
      <c r="G1898" s="124">
        <v>47.161022333179389</v>
      </c>
    </row>
    <row r="1899" spans="2:7" ht="14.4" x14ac:dyDescent="0.3">
      <c r="B1899" s="12">
        <v>1896</v>
      </c>
      <c r="C1899" s="13" t="s">
        <v>351</v>
      </c>
      <c r="D1899" s="118">
        <v>38397</v>
      </c>
      <c r="E1899" s="13" t="s">
        <v>350</v>
      </c>
      <c r="F1899" s="40">
        <v>36</v>
      </c>
      <c r="G1899" s="124">
        <v>109.84259915039922</v>
      </c>
    </row>
    <row r="1900" spans="2:7" ht="14.4" x14ac:dyDescent="0.3">
      <c r="B1900" s="12">
        <v>1897</v>
      </c>
      <c r="C1900" s="13" t="s">
        <v>354</v>
      </c>
      <c r="D1900" s="118">
        <v>38661</v>
      </c>
      <c r="E1900" s="13" t="s">
        <v>347</v>
      </c>
      <c r="F1900" s="40">
        <v>46</v>
      </c>
      <c r="G1900" s="124">
        <v>140.4088993575123</v>
      </c>
    </row>
    <row r="1901" spans="2:7" ht="14.4" x14ac:dyDescent="0.3">
      <c r="B1901" s="12">
        <v>1898</v>
      </c>
      <c r="C1901" s="13" t="s">
        <v>353</v>
      </c>
      <c r="D1901" s="118">
        <v>38001</v>
      </c>
      <c r="E1901" s="13" t="s">
        <v>352</v>
      </c>
      <c r="F1901" s="40">
        <v>72</v>
      </c>
      <c r="G1901" s="124">
        <v>217.83588624347365</v>
      </c>
    </row>
    <row r="1902" spans="2:7" ht="14.4" x14ac:dyDescent="0.3">
      <c r="B1902" s="12">
        <v>1899</v>
      </c>
      <c r="C1902" s="13" t="s">
        <v>349</v>
      </c>
      <c r="D1902" s="118">
        <v>39024</v>
      </c>
      <c r="E1902" s="13" t="s">
        <v>355</v>
      </c>
      <c r="F1902" s="40">
        <v>28</v>
      </c>
      <c r="G1902" s="124">
        <v>85.656829526557672</v>
      </c>
    </row>
    <row r="1903" spans="2:7" ht="14.4" x14ac:dyDescent="0.3">
      <c r="B1903" s="16">
        <v>1900</v>
      </c>
      <c r="C1903" s="17" t="s">
        <v>356</v>
      </c>
      <c r="D1903" s="123">
        <v>38881</v>
      </c>
      <c r="E1903" s="17" t="s">
        <v>355</v>
      </c>
      <c r="F1903" s="129">
        <v>54</v>
      </c>
      <c r="G1903" s="130">
        <v>164.48733423141368</v>
      </c>
    </row>
  </sheetData>
  <autoFilter ref="B3:G1903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showGridLines="0" tabSelected="1" topLeftCell="A57" workbookViewId="0">
      <selection activeCell="M70" sqref="M70"/>
    </sheetView>
  </sheetViews>
  <sheetFormatPr defaultRowHeight="14.4" x14ac:dyDescent="0.3"/>
  <cols>
    <col min="2" max="3" width="11.21875" bestFit="1" customWidth="1"/>
    <col min="4" max="4" width="12.77734375" bestFit="1" customWidth="1"/>
    <col min="5" max="5" width="11.6640625" bestFit="1" customWidth="1"/>
    <col min="6" max="6" width="5.5546875" bestFit="1" customWidth="1"/>
    <col min="7" max="7" width="7.21875" bestFit="1" customWidth="1"/>
    <col min="8" max="8" width="12.44140625" style="138" bestFit="1" customWidth="1"/>
    <col min="9" max="9" width="12.77734375" style="138" bestFit="1" customWidth="1"/>
    <col min="10" max="10" width="13.21875" style="138" bestFit="1" customWidth="1"/>
    <col min="11" max="11" width="12.77734375" style="138" bestFit="1" customWidth="1"/>
    <col min="12" max="12" width="13.44140625" style="138" bestFit="1" customWidth="1"/>
    <col min="13" max="13" width="12.5546875" style="138" bestFit="1" customWidth="1"/>
    <col min="14" max="14" width="11.88671875" style="138" bestFit="1" customWidth="1"/>
    <col min="15" max="15" width="13" style="138" bestFit="1" customWidth="1"/>
  </cols>
  <sheetData>
    <row r="1" spans="1:15" x14ac:dyDescent="0.3">
      <c r="A1" t="s">
        <v>392</v>
      </c>
      <c r="C1" t="s">
        <v>387</v>
      </c>
    </row>
    <row r="2" spans="1:15" x14ac:dyDescent="0.3">
      <c r="B2" s="132" t="s">
        <v>388</v>
      </c>
      <c r="C2" s="132" t="s">
        <v>365</v>
      </c>
      <c r="D2" s="132" t="s">
        <v>366</v>
      </c>
      <c r="E2" s="132" t="s">
        <v>367</v>
      </c>
      <c r="F2" s="132" t="s">
        <v>368</v>
      </c>
      <c r="G2" s="132" t="s">
        <v>369</v>
      </c>
      <c r="H2" s="135">
        <v>44562</v>
      </c>
      <c r="I2" s="135">
        <v>44593</v>
      </c>
      <c r="J2" s="135">
        <v>44621</v>
      </c>
      <c r="K2" s="135">
        <v>44652</v>
      </c>
      <c r="L2" s="135">
        <v>44682</v>
      </c>
      <c r="M2" s="135">
        <v>44713</v>
      </c>
      <c r="N2" s="135">
        <v>44743</v>
      </c>
      <c r="O2" s="135">
        <v>44774</v>
      </c>
    </row>
    <row r="3" spans="1:15" x14ac:dyDescent="0.3">
      <c r="B3" s="133" t="s">
        <v>389</v>
      </c>
      <c r="C3" s="133" t="s">
        <v>370</v>
      </c>
      <c r="D3" s="133" t="s">
        <v>371</v>
      </c>
      <c r="E3" s="133" t="s">
        <v>372</v>
      </c>
      <c r="F3" s="133" t="s">
        <v>373</v>
      </c>
      <c r="G3" s="133" t="s">
        <v>306</v>
      </c>
      <c r="H3" s="136">
        <v>1962</v>
      </c>
      <c r="I3" s="136">
        <v>685</v>
      </c>
      <c r="J3" s="136">
        <v>1349</v>
      </c>
      <c r="K3" s="136">
        <v>1650</v>
      </c>
      <c r="L3" s="136">
        <v>656</v>
      </c>
      <c r="M3" s="136">
        <v>780</v>
      </c>
      <c r="N3" s="136">
        <v>1789</v>
      </c>
      <c r="O3" s="136">
        <v>1739</v>
      </c>
    </row>
    <row r="4" spans="1:15" x14ac:dyDescent="0.3">
      <c r="B4" s="133" t="s">
        <v>389</v>
      </c>
      <c r="C4" s="133" t="s">
        <v>370</v>
      </c>
      <c r="D4" s="133" t="s">
        <v>371</v>
      </c>
      <c r="E4" s="133" t="s">
        <v>372</v>
      </c>
      <c r="F4" s="133" t="s">
        <v>373</v>
      </c>
      <c r="G4" s="133" t="s">
        <v>374</v>
      </c>
      <c r="H4" s="136">
        <v>3086</v>
      </c>
      <c r="I4" s="136">
        <v>2425</v>
      </c>
      <c r="J4" s="136">
        <v>1817</v>
      </c>
      <c r="K4" s="136">
        <v>1631</v>
      </c>
      <c r="L4" s="136">
        <v>2818</v>
      </c>
      <c r="M4" s="136">
        <v>1203</v>
      </c>
      <c r="N4" s="136">
        <v>2474</v>
      </c>
      <c r="O4" s="136">
        <v>2724</v>
      </c>
    </row>
    <row r="5" spans="1:15" x14ac:dyDescent="0.3">
      <c r="B5" s="133" t="s">
        <v>389</v>
      </c>
      <c r="C5" s="133" t="s">
        <v>370</v>
      </c>
      <c r="D5" s="133" t="s">
        <v>371</v>
      </c>
      <c r="E5" s="133" t="s">
        <v>372</v>
      </c>
      <c r="F5" s="133" t="s">
        <v>375</v>
      </c>
      <c r="G5" s="133" t="s">
        <v>306</v>
      </c>
      <c r="H5" s="136">
        <v>1113</v>
      </c>
      <c r="I5" s="136">
        <v>919</v>
      </c>
      <c r="J5" s="136">
        <v>525</v>
      </c>
      <c r="K5" s="136">
        <v>1216</v>
      </c>
      <c r="L5" s="136">
        <v>993</v>
      </c>
      <c r="M5" s="136">
        <v>360</v>
      </c>
      <c r="N5" s="136">
        <v>598</v>
      </c>
      <c r="O5" s="136">
        <v>875</v>
      </c>
    </row>
    <row r="6" spans="1:15" x14ac:dyDescent="0.3">
      <c r="B6" s="133" t="s">
        <v>389</v>
      </c>
      <c r="C6" s="133" t="s">
        <v>370</v>
      </c>
      <c r="D6" s="133" t="s">
        <v>371</v>
      </c>
      <c r="E6" s="133" t="s">
        <v>372</v>
      </c>
      <c r="F6" s="133" t="s">
        <v>375</v>
      </c>
      <c r="G6" s="133" t="s">
        <v>374</v>
      </c>
      <c r="H6" s="136">
        <v>2312</v>
      </c>
      <c r="I6" s="136">
        <v>1225</v>
      </c>
      <c r="J6" s="136">
        <v>2507</v>
      </c>
      <c r="K6" s="136">
        <v>2358</v>
      </c>
      <c r="L6" s="136">
        <v>1651</v>
      </c>
      <c r="M6" s="136">
        <v>1589</v>
      </c>
      <c r="N6" s="136">
        <v>1184</v>
      </c>
      <c r="O6" s="136">
        <v>1478</v>
      </c>
    </row>
    <row r="7" spans="1:15" x14ac:dyDescent="0.3">
      <c r="B7" s="133" t="s">
        <v>389</v>
      </c>
      <c r="C7" s="133" t="s">
        <v>370</v>
      </c>
      <c r="D7" s="133" t="s">
        <v>376</v>
      </c>
      <c r="E7" s="133" t="s">
        <v>377</v>
      </c>
      <c r="F7" s="133" t="s">
        <v>378</v>
      </c>
      <c r="G7" s="133" t="s">
        <v>306</v>
      </c>
      <c r="H7" s="136">
        <v>1070</v>
      </c>
      <c r="I7" s="136">
        <v>1012</v>
      </c>
      <c r="J7" s="136">
        <v>344</v>
      </c>
      <c r="K7" s="136">
        <v>1149</v>
      </c>
      <c r="L7" s="136">
        <v>900</v>
      </c>
      <c r="M7" s="136">
        <v>380</v>
      </c>
      <c r="N7" s="136">
        <v>1185</v>
      </c>
      <c r="O7" s="136">
        <v>841</v>
      </c>
    </row>
    <row r="8" spans="1:15" x14ac:dyDescent="0.3">
      <c r="B8" s="133" t="s">
        <v>389</v>
      </c>
      <c r="C8" s="133" t="s">
        <v>370</v>
      </c>
      <c r="D8" s="133" t="s">
        <v>376</v>
      </c>
      <c r="E8" s="133" t="s">
        <v>377</v>
      </c>
      <c r="F8" s="133" t="s">
        <v>378</v>
      </c>
      <c r="G8" s="133" t="s">
        <v>374</v>
      </c>
      <c r="H8" s="136">
        <v>209</v>
      </c>
      <c r="I8" s="136">
        <v>150</v>
      </c>
      <c r="J8" s="136">
        <v>325</v>
      </c>
      <c r="K8" s="136">
        <v>804</v>
      </c>
      <c r="L8" s="136">
        <v>534</v>
      </c>
      <c r="M8" s="136">
        <v>834</v>
      </c>
      <c r="N8" s="136">
        <v>795</v>
      </c>
      <c r="O8" s="136">
        <v>255</v>
      </c>
    </row>
    <row r="9" spans="1:15" x14ac:dyDescent="0.3">
      <c r="B9" s="133" t="s">
        <v>389</v>
      </c>
      <c r="C9" s="133" t="s">
        <v>370</v>
      </c>
      <c r="D9" s="133" t="s">
        <v>376</v>
      </c>
      <c r="E9" s="133" t="s">
        <v>377</v>
      </c>
      <c r="F9" s="133" t="s">
        <v>379</v>
      </c>
      <c r="G9" s="133" t="s">
        <v>306</v>
      </c>
      <c r="H9" s="136">
        <v>803</v>
      </c>
      <c r="I9" s="136">
        <v>610</v>
      </c>
      <c r="J9" s="136">
        <v>896</v>
      </c>
      <c r="K9" s="136">
        <v>239</v>
      </c>
      <c r="L9" s="136">
        <v>140</v>
      </c>
      <c r="M9" s="136">
        <v>238</v>
      </c>
      <c r="N9" s="136">
        <v>342</v>
      </c>
      <c r="O9" s="136">
        <v>577</v>
      </c>
    </row>
    <row r="10" spans="1:15" x14ac:dyDescent="0.3">
      <c r="B10" s="133" t="s">
        <v>389</v>
      </c>
      <c r="C10" s="133" t="s">
        <v>370</v>
      </c>
      <c r="D10" s="133" t="s">
        <v>376</v>
      </c>
      <c r="E10" s="133" t="s">
        <v>377</v>
      </c>
      <c r="F10" s="133" t="s">
        <v>379</v>
      </c>
      <c r="G10" s="133" t="s">
        <v>374</v>
      </c>
      <c r="H10" s="136">
        <v>793</v>
      </c>
      <c r="I10" s="136">
        <v>657</v>
      </c>
      <c r="J10" s="136">
        <v>362</v>
      </c>
      <c r="K10" s="136">
        <v>422</v>
      </c>
      <c r="L10" s="136">
        <v>164</v>
      </c>
      <c r="M10" s="136">
        <v>139</v>
      </c>
      <c r="N10" s="136">
        <v>559</v>
      </c>
      <c r="O10" s="136">
        <v>147</v>
      </c>
    </row>
    <row r="11" spans="1:15" x14ac:dyDescent="0.3">
      <c r="B11" s="133" t="s">
        <v>389</v>
      </c>
      <c r="C11" s="133" t="s">
        <v>380</v>
      </c>
      <c r="D11" s="133" t="s">
        <v>371</v>
      </c>
      <c r="E11" s="133" t="s">
        <v>381</v>
      </c>
      <c r="F11" s="133" t="s">
        <v>382</v>
      </c>
      <c r="G11" s="133" t="s">
        <v>306</v>
      </c>
      <c r="H11" s="136">
        <v>682</v>
      </c>
      <c r="I11" s="136">
        <v>1434</v>
      </c>
      <c r="J11" s="136">
        <v>1041</v>
      </c>
      <c r="K11" s="136">
        <v>968</v>
      </c>
      <c r="L11" s="136">
        <v>1228</v>
      </c>
      <c r="M11" s="136">
        <v>1791</v>
      </c>
      <c r="N11" s="136">
        <v>1392</v>
      </c>
      <c r="O11" s="136">
        <v>1324</v>
      </c>
    </row>
    <row r="12" spans="1:15" x14ac:dyDescent="0.3">
      <c r="B12" s="133" t="s">
        <v>389</v>
      </c>
      <c r="C12" s="133" t="s">
        <v>380</v>
      </c>
      <c r="D12" s="133" t="s">
        <v>371</v>
      </c>
      <c r="E12" s="133" t="s">
        <v>381</v>
      </c>
      <c r="F12" s="133" t="s">
        <v>382</v>
      </c>
      <c r="G12" s="133" t="s">
        <v>374</v>
      </c>
      <c r="H12" s="136">
        <v>1131</v>
      </c>
      <c r="I12" s="136">
        <v>917</v>
      </c>
      <c r="J12" s="136">
        <v>961</v>
      </c>
      <c r="K12" s="136">
        <v>732</v>
      </c>
      <c r="L12" s="136">
        <v>1079</v>
      </c>
      <c r="M12" s="136">
        <v>1363</v>
      </c>
      <c r="N12" s="136">
        <v>1135</v>
      </c>
      <c r="O12" s="136">
        <v>233</v>
      </c>
    </row>
    <row r="13" spans="1:15" x14ac:dyDescent="0.3">
      <c r="B13" s="133" t="s">
        <v>389</v>
      </c>
      <c r="C13" s="133" t="s">
        <v>380</v>
      </c>
      <c r="D13" s="133" t="s">
        <v>371</v>
      </c>
      <c r="E13" s="133" t="s">
        <v>381</v>
      </c>
      <c r="F13" s="133" t="s">
        <v>383</v>
      </c>
      <c r="G13" s="133" t="s">
        <v>306</v>
      </c>
      <c r="H13" s="136">
        <v>1580</v>
      </c>
      <c r="I13" s="136">
        <v>1764</v>
      </c>
      <c r="J13" s="136">
        <v>1256</v>
      </c>
      <c r="K13" s="136">
        <v>964</v>
      </c>
      <c r="L13" s="136">
        <v>1565</v>
      </c>
      <c r="M13" s="136">
        <v>1055</v>
      </c>
      <c r="N13" s="136">
        <v>1152</v>
      </c>
      <c r="O13" s="136">
        <v>558</v>
      </c>
    </row>
    <row r="14" spans="1:15" x14ac:dyDescent="0.3">
      <c r="B14" s="133" t="s">
        <v>389</v>
      </c>
      <c r="C14" s="133" t="s">
        <v>380</v>
      </c>
      <c r="D14" s="133" t="s">
        <v>371</v>
      </c>
      <c r="E14" s="133" t="s">
        <v>381</v>
      </c>
      <c r="F14" s="133" t="s">
        <v>383</v>
      </c>
      <c r="G14" s="133" t="s">
        <v>374</v>
      </c>
      <c r="H14" s="136">
        <v>1439</v>
      </c>
      <c r="I14" s="136">
        <v>2377</v>
      </c>
      <c r="J14" s="136">
        <v>1207</v>
      </c>
      <c r="K14" s="136">
        <v>2240</v>
      </c>
      <c r="L14" s="136">
        <v>2319</v>
      </c>
      <c r="M14" s="136">
        <v>1177</v>
      </c>
      <c r="N14" s="136">
        <v>1525</v>
      </c>
      <c r="O14" s="136">
        <v>961</v>
      </c>
    </row>
    <row r="15" spans="1:15" x14ac:dyDescent="0.3">
      <c r="B15" s="133" t="s">
        <v>389</v>
      </c>
      <c r="C15" s="133" t="s">
        <v>380</v>
      </c>
      <c r="D15" s="133" t="s">
        <v>376</v>
      </c>
      <c r="E15" s="133" t="s">
        <v>384</v>
      </c>
      <c r="F15" s="133" t="s">
        <v>385</v>
      </c>
      <c r="G15" s="133" t="s">
        <v>306</v>
      </c>
      <c r="H15" s="136">
        <v>514</v>
      </c>
      <c r="I15" s="136">
        <v>746</v>
      </c>
      <c r="J15" s="136">
        <v>792</v>
      </c>
      <c r="K15" s="136">
        <v>755</v>
      </c>
      <c r="L15" s="136">
        <v>726</v>
      </c>
      <c r="M15" s="136">
        <v>175</v>
      </c>
      <c r="N15" s="136">
        <v>785</v>
      </c>
      <c r="O15" s="136">
        <v>173</v>
      </c>
    </row>
    <row r="16" spans="1:15" x14ac:dyDescent="0.3">
      <c r="B16" s="133" t="s">
        <v>389</v>
      </c>
      <c r="C16" s="133" t="s">
        <v>380</v>
      </c>
      <c r="D16" s="133" t="s">
        <v>376</v>
      </c>
      <c r="E16" s="133" t="s">
        <v>384</v>
      </c>
      <c r="F16" s="133" t="s">
        <v>385</v>
      </c>
      <c r="G16" s="133" t="s">
        <v>374</v>
      </c>
      <c r="H16" s="136">
        <v>315</v>
      </c>
      <c r="I16" s="136">
        <v>765</v>
      </c>
      <c r="J16" s="136">
        <v>754</v>
      </c>
      <c r="K16" s="136">
        <v>483</v>
      </c>
      <c r="L16" s="136">
        <v>718</v>
      </c>
      <c r="M16" s="136">
        <v>972</v>
      </c>
      <c r="N16" s="136">
        <v>232</v>
      </c>
      <c r="O16" s="136">
        <v>682</v>
      </c>
    </row>
    <row r="17" spans="2:15" x14ac:dyDescent="0.3">
      <c r="B17" s="133" t="s">
        <v>389</v>
      </c>
      <c r="C17" s="133" t="s">
        <v>380</v>
      </c>
      <c r="D17" s="133" t="s">
        <v>376</v>
      </c>
      <c r="E17" s="133" t="s">
        <v>384</v>
      </c>
      <c r="F17" s="133" t="s">
        <v>386</v>
      </c>
      <c r="G17" s="133" t="s">
        <v>306</v>
      </c>
      <c r="H17" s="136">
        <v>1312</v>
      </c>
      <c r="I17" s="136">
        <v>1755</v>
      </c>
      <c r="J17" s="136">
        <v>574</v>
      </c>
      <c r="K17" s="136">
        <v>339</v>
      </c>
      <c r="L17" s="136">
        <v>1329</v>
      </c>
      <c r="M17" s="136">
        <v>1532</v>
      </c>
      <c r="N17" s="136">
        <v>1668</v>
      </c>
      <c r="O17" s="136">
        <v>520</v>
      </c>
    </row>
    <row r="18" spans="2:15" x14ac:dyDescent="0.3">
      <c r="B18" s="133" t="s">
        <v>389</v>
      </c>
      <c r="C18" s="133" t="s">
        <v>380</v>
      </c>
      <c r="D18" s="133" t="s">
        <v>376</v>
      </c>
      <c r="E18" s="133" t="s">
        <v>384</v>
      </c>
      <c r="F18" s="133" t="s">
        <v>386</v>
      </c>
      <c r="G18" s="133" t="s">
        <v>374</v>
      </c>
      <c r="H18" s="136">
        <v>577</v>
      </c>
      <c r="I18" s="136">
        <v>550</v>
      </c>
      <c r="J18" s="136">
        <v>705</v>
      </c>
      <c r="K18" s="136">
        <v>208</v>
      </c>
      <c r="L18" s="136">
        <v>620</v>
      </c>
      <c r="M18" s="136">
        <v>199</v>
      </c>
      <c r="N18" s="136">
        <v>850</v>
      </c>
      <c r="O18" s="136">
        <v>284</v>
      </c>
    </row>
    <row r="19" spans="2:15" x14ac:dyDescent="0.3">
      <c r="B19" s="134" t="s">
        <v>390</v>
      </c>
      <c r="C19" s="134" t="s">
        <v>370</v>
      </c>
      <c r="D19" s="133" t="s">
        <v>371</v>
      </c>
      <c r="E19" s="134" t="s">
        <v>372</v>
      </c>
      <c r="F19" s="133" t="s">
        <v>373</v>
      </c>
      <c r="G19" s="133" t="s">
        <v>306</v>
      </c>
      <c r="H19" s="137">
        <v>490.5</v>
      </c>
      <c r="I19" s="137">
        <v>171.25</v>
      </c>
      <c r="J19" s="137">
        <v>674.5</v>
      </c>
      <c r="K19" s="137">
        <v>825</v>
      </c>
      <c r="L19" s="137">
        <v>164</v>
      </c>
      <c r="M19" s="137">
        <v>195</v>
      </c>
      <c r="N19" s="137">
        <v>894.5</v>
      </c>
      <c r="O19" s="137">
        <v>434.75</v>
      </c>
    </row>
    <row r="20" spans="2:15" x14ac:dyDescent="0.3">
      <c r="B20" s="134" t="s">
        <v>390</v>
      </c>
      <c r="C20" s="134" t="s">
        <v>370</v>
      </c>
      <c r="D20" s="133" t="s">
        <v>371</v>
      </c>
      <c r="E20" s="134" t="s">
        <v>372</v>
      </c>
      <c r="F20" s="133" t="s">
        <v>373</v>
      </c>
      <c r="G20" s="133" t="s">
        <v>374</v>
      </c>
      <c r="H20" s="137">
        <v>1028.6666666666667</v>
      </c>
      <c r="I20" s="137">
        <v>606.25</v>
      </c>
      <c r="J20" s="137">
        <v>605.66666666666663</v>
      </c>
      <c r="K20" s="137">
        <v>815.5</v>
      </c>
      <c r="L20" s="137">
        <v>704.5</v>
      </c>
      <c r="M20" s="137">
        <v>300.75</v>
      </c>
      <c r="N20" s="137">
        <v>618.5</v>
      </c>
      <c r="O20" s="137">
        <v>681</v>
      </c>
    </row>
    <row r="21" spans="2:15" x14ac:dyDescent="0.3">
      <c r="B21" s="134" t="s">
        <v>390</v>
      </c>
      <c r="C21" s="134" t="s">
        <v>370</v>
      </c>
      <c r="D21" s="133" t="s">
        <v>371</v>
      </c>
      <c r="E21" s="134" t="s">
        <v>372</v>
      </c>
      <c r="F21" s="133" t="s">
        <v>375</v>
      </c>
      <c r="G21" s="133" t="s">
        <v>306</v>
      </c>
      <c r="H21" s="137">
        <v>278.25</v>
      </c>
      <c r="I21" s="137">
        <v>306.33333333333331</v>
      </c>
      <c r="J21" s="137">
        <v>131.25</v>
      </c>
      <c r="K21" s="137">
        <v>608</v>
      </c>
      <c r="L21" s="137">
        <v>248.25</v>
      </c>
      <c r="M21" s="137">
        <v>120</v>
      </c>
      <c r="N21" s="137">
        <v>199.33333333333334</v>
      </c>
      <c r="O21" s="137">
        <v>437.5</v>
      </c>
    </row>
    <row r="22" spans="2:15" x14ac:dyDescent="0.3">
      <c r="B22" s="134" t="s">
        <v>390</v>
      </c>
      <c r="C22" s="134" t="s">
        <v>370</v>
      </c>
      <c r="D22" s="133" t="s">
        <v>371</v>
      </c>
      <c r="E22" s="134" t="s">
        <v>372</v>
      </c>
      <c r="F22" s="133" t="s">
        <v>375</v>
      </c>
      <c r="G22" s="133" t="s">
        <v>374</v>
      </c>
      <c r="H22" s="137">
        <v>770.66666666666663</v>
      </c>
      <c r="I22" s="137">
        <v>408.33333333333331</v>
      </c>
      <c r="J22" s="137">
        <v>626.75</v>
      </c>
      <c r="K22" s="137">
        <v>786</v>
      </c>
      <c r="L22" s="137">
        <v>825.5</v>
      </c>
      <c r="M22" s="137">
        <v>794.5</v>
      </c>
      <c r="N22" s="137">
        <v>296</v>
      </c>
      <c r="O22" s="137">
        <v>739</v>
      </c>
    </row>
    <row r="23" spans="2:15" x14ac:dyDescent="0.3">
      <c r="B23" s="134" t="s">
        <v>390</v>
      </c>
      <c r="C23" s="134" t="s">
        <v>370</v>
      </c>
      <c r="D23" s="133" t="s">
        <v>376</v>
      </c>
      <c r="E23" s="134" t="s">
        <v>377</v>
      </c>
      <c r="F23" s="133" t="s">
        <v>378</v>
      </c>
      <c r="G23" s="133" t="s">
        <v>306</v>
      </c>
      <c r="H23" s="137">
        <v>267.5</v>
      </c>
      <c r="I23" s="137">
        <v>506</v>
      </c>
      <c r="J23" s="137">
        <v>172</v>
      </c>
      <c r="K23" s="137">
        <v>574.5</v>
      </c>
      <c r="L23" s="137">
        <v>450</v>
      </c>
      <c r="M23" s="137">
        <v>126.66666666666667</v>
      </c>
      <c r="N23" s="137">
        <v>592.5</v>
      </c>
      <c r="O23" s="137">
        <v>210.25</v>
      </c>
    </row>
    <row r="24" spans="2:15" x14ac:dyDescent="0.3">
      <c r="B24" s="134" t="s">
        <v>390</v>
      </c>
      <c r="C24" s="134" t="s">
        <v>370</v>
      </c>
      <c r="D24" s="133" t="s">
        <v>376</v>
      </c>
      <c r="E24" s="134" t="s">
        <v>377</v>
      </c>
      <c r="F24" s="133" t="s">
        <v>378</v>
      </c>
      <c r="G24" s="133" t="s">
        <v>374</v>
      </c>
      <c r="H24" s="137">
        <v>104.5</v>
      </c>
      <c r="I24" s="137">
        <v>75</v>
      </c>
      <c r="J24" s="137">
        <v>108.33333333333333</v>
      </c>
      <c r="K24" s="137">
        <v>268</v>
      </c>
      <c r="L24" s="137">
        <v>267</v>
      </c>
      <c r="M24" s="137">
        <v>278</v>
      </c>
      <c r="N24" s="137">
        <v>198.75</v>
      </c>
      <c r="O24" s="137">
        <v>85</v>
      </c>
    </row>
    <row r="25" spans="2:15" x14ac:dyDescent="0.3">
      <c r="B25" s="134" t="s">
        <v>390</v>
      </c>
      <c r="C25" s="134" t="s">
        <v>370</v>
      </c>
      <c r="D25" s="133" t="s">
        <v>376</v>
      </c>
      <c r="E25" s="134" t="s">
        <v>377</v>
      </c>
      <c r="F25" s="133" t="s">
        <v>379</v>
      </c>
      <c r="G25" s="133" t="s">
        <v>306</v>
      </c>
      <c r="H25" s="137">
        <v>267.66666666666669</v>
      </c>
      <c r="I25" s="137">
        <v>305</v>
      </c>
      <c r="J25" s="137">
        <v>448</v>
      </c>
      <c r="K25" s="137">
        <v>59.75</v>
      </c>
      <c r="L25" s="137">
        <v>70</v>
      </c>
      <c r="M25" s="137">
        <v>79.333333333333329</v>
      </c>
      <c r="N25" s="137">
        <v>171</v>
      </c>
      <c r="O25" s="137">
        <v>288.5</v>
      </c>
    </row>
    <row r="26" spans="2:15" x14ac:dyDescent="0.3">
      <c r="B26" s="134" t="s">
        <v>390</v>
      </c>
      <c r="C26" s="134" t="s">
        <v>370</v>
      </c>
      <c r="D26" s="133" t="s">
        <v>376</v>
      </c>
      <c r="E26" s="134" t="s">
        <v>377</v>
      </c>
      <c r="F26" s="133" t="s">
        <v>379</v>
      </c>
      <c r="G26" s="133" t="s">
        <v>374</v>
      </c>
      <c r="H26" s="137">
        <v>396.5</v>
      </c>
      <c r="I26" s="137">
        <v>328.5</v>
      </c>
      <c r="J26" s="137">
        <v>90.5</v>
      </c>
      <c r="K26" s="137">
        <v>211</v>
      </c>
      <c r="L26" s="137">
        <v>54.666666666666664</v>
      </c>
      <c r="M26" s="137">
        <v>69.5</v>
      </c>
      <c r="N26" s="137">
        <v>186.33333333333334</v>
      </c>
      <c r="O26" s="137">
        <v>36.75</v>
      </c>
    </row>
    <row r="27" spans="2:15" x14ac:dyDescent="0.3">
      <c r="B27" s="134" t="s">
        <v>390</v>
      </c>
      <c r="C27" s="134" t="s">
        <v>380</v>
      </c>
      <c r="D27" s="133" t="s">
        <v>371</v>
      </c>
      <c r="E27" s="134" t="s">
        <v>381</v>
      </c>
      <c r="F27" s="133" t="s">
        <v>382</v>
      </c>
      <c r="G27" s="133" t="s">
        <v>306</v>
      </c>
      <c r="H27" s="137">
        <v>341</v>
      </c>
      <c r="I27" s="137">
        <v>478</v>
      </c>
      <c r="J27" s="137">
        <v>347</v>
      </c>
      <c r="K27" s="137">
        <v>322.66666666666669</v>
      </c>
      <c r="L27" s="137">
        <v>307</v>
      </c>
      <c r="M27" s="137">
        <v>597</v>
      </c>
      <c r="N27" s="137">
        <v>348</v>
      </c>
      <c r="O27" s="137">
        <v>331</v>
      </c>
    </row>
    <row r="28" spans="2:15" x14ac:dyDescent="0.3">
      <c r="B28" s="134" t="s">
        <v>390</v>
      </c>
      <c r="C28" s="134" t="s">
        <v>380</v>
      </c>
      <c r="D28" s="133" t="s">
        <v>371</v>
      </c>
      <c r="E28" s="134" t="s">
        <v>381</v>
      </c>
      <c r="F28" s="133" t="s">
        <v>382</v>
      </c>
      <c r="G28" s="133" t="s">
        <v>374</v>
      </c>
      <c r="H28" s="137">
        <v>377</v>
      </c>
      <c r="I28" s="137">
        <v>229.25</v>
      </c>
      <c r="J28" s="137">
        <v>320.33333333333331</v>
      </c>
      <c r="K28" s="137">
        <v>244</v>
      </c>
      <c r="L28" s="137">
        <v>269.75</v>
      </c>
      <c r="M28" s="137">
        <v>340.75</v>
      </c>
      <c r="N28" s="137">
        <v>567.5</v>
      </c>
      <c r="O28" s="137">
        <v>116.5</v>
      </c>
    </row>
    <row r="29" spans="2:15" x14ac:dyDescent="0.3">
      <c r="B29" s="134" t="s">
        <v>390</v>
      </c>
      <c r="C29" s="134" t="s">
        <v>380</v>
      </c>
      <c r="D29" s="133" t="s">
        <v>371</v>
      </c>
      <c r="E29" s="134" t="s">
        <v>381</v>
      </c>
      <c r="F29" s="133" t="s">
        <v>383</v>
      </c>
      <c r="G29" s="133" t="s">
        <v>306</v>
      </c>
      <c r="H29" s="137">
        <v>790</v>
      </c>
      <c r="I29" s="137">
        <v>882</v>
      </c>
      <c r="J29" s="137">
        <v>418.66666666666669</v>
      </c>
      <c r="K29" s="137">
        <v>482</v>
      </c>
      <c r="L29" s="137">
        <v>391.25</v>
      </c>
      <c r="M29" s="137">
        <v>263.75</v>
      </c>
      <c r="N29" s="137">
        <v>288</v>
      </c>
      <c r="O29" s="137">
        <v>186</v>
      </c>
    </row>
    <row r="30" spans="2:15" x14ac:dyDescent="0.3">
      <c r="B30" s="134" t="s">
        <v>390</v>
      </c>
      <c r="C30" s="134" t="s">
        <v>380</v>
      </c>
      <c r="D30" s="133" t="s">
        <v>371</v>
      </c>
      <c r="E30" s="134" t="s">
        <v>381</v>
      </c>
      <c r="F30" s="133" t="s">
        <v>383</v>
      </c>
      <c r="G30" s="133" t="s">
        <v>374</v>
      </c>
      <c r="H30" s="137">
        <v>479.66666666666669</v>
      </c>
      <c r="I30" s="137">
        <v>792.33333333333337</v>
      </c>
      <c r="J30" s="137">
        <v>301.75</v>
      </c>
      <c r="K30" s="137">
        <v>746.66666666666663</v>
      </c>
      <c r="L30" s="137">
        <v>1159.5</v>
      </c>
      <c r="M30" s="137">
        <v>392.33333333333331</v>
      </c>
      <c r="N30" s="137">
        <v>508.33333333333331</v>
      </c>
      <c r="O30" s="137">
        <v>240.25</v>
      </c>
    </row>
    <row r="31" spans="2:15" x14ac:dyDescent="0.3">
      <c r="B31" s="134" t="s">
        <v>390</v>
      </c>
      <c r="C31" s="134" t="s">
        <v>380</v>
      </c>
      <c r="D31" s="133" t="s">
        <v>376</v>
      </c>
      <c r="E31" s="134" t="s">
        <v>384</v>
      </c>
      <c r="F31" s="133" t="s">
        <v>385</v>
      </c>
      <c r="G31" s="133" t="s">
        <v>306</v>
      </c>
      <c r="H31" s="137">
        <v>171.33333333333334</v>
      </c>
      <c r="I31" s="137">
        <v>248.66666666666666</v>
      </c>
      <c r="J31" s="137">
        <v>264</v>
      </c>
      <c r="K31" s="137">
        <v>251.66666666666666</v>
      </c>
      <c r="L31" s="137">
        <v>242</v>
      </c>
      <c r="M31" s="137">
        <v>43.75</v>
      </c>
      <c r="N31" s="137">
        <v>196.25</v>
      </c>
      <c r="O31" s="137">
        <v>57.666666666666664</v>
      </c>
    </row>
    <row r="32" spans="2:15" x14ac:dyDescent="0.3">
      <c r="B32" s="134" t="s">
        <v>390</v>
      </c>
      <c r="C32" s="134" t="s">
        <v>380</v>
      </c>
      <c r="D32" s="133" t="s">
        <v>376</v>
      </c>
      <c r="E32" s="134" t="s">
        <v>384</v>
      </c>
      <c r="F32" s="133" t="s">
        <v>385</v>
      </c>
      <c r="G32" s="133" t="s">
        <v>374</v>
      </c>
      <c r="H32" s="137">
        <v>157.5</v>
      </c>
      <c r="I32" s="137">
        <v>255</v>
      </c>
      <c r="J32" s="137">
        <v>251.33333333333334</v>
      </c>
      <c r="K32" s="137">
        <v>241.5</v>
      </c>
      <c r="L32" s="137">
        <v>179.5</v>
      </c>
      <c r="M32" s="137">
        <v>243</v>
      </c>
      <c r="N32" s="137">
        <v>58</v>
      </c>
      <c r="O32" s="137">
        <v>170.5</v>
      </c>
    </row>
    <row r="33" spans="2:15" x14ac:dyDescent="0.3">
      <c r="B33" s="134" t="s">
        <v>390</v>
      </c>
      <c r="C33" s="134" t="s">
        <v>380</v>
      </c>
      <c r="D33" s="133" t="s">
        <v>376</v>
      </c>
      <c r="E33" s="134" t="s">
        <v>384</v>
      </c>
      <c r="F33" s="133" t="s">
        <v>386</v>
      </c>
      <c r="G33" s="133" t="s">
        <v>306</v>
      </c>
      <c r="H33" s="137">
        <v>656</v>
      </c>
      <c r="I33" s="137">
        <v>585</v>
      </c>
      <c r="J33" s="137">
        <v>143.5</v>
      </c>
      <c r="K33" s="137">
        <v>84.75</v>
      </c>
      <c r="L33" s="137">
        <v>664.5</v>
      </c>
      <c r="M33" s="137">
        <v>510.66666666666669</v>
      </c>
      <c r="N33" s="137">
        <v>834</v>
      </c>
      <c r="O33" s="137">
        <v>260</v>
      </c>
    </row>
    <row r="34" spans="2:15" x14ac:dyDescent="0.3">
      <c r="B34" s="134" t="s">
        <v>390</v>
      </c>
      <c r="C34" s="134" t="s">
        <v>380</v>
      </c>
      <c r="D34" s="133" t="s">
        <v>376</v>
      </c>
      <c r="E34" s="134" t="s">
        <v>384</v>
      </c>
      <c r="F34" s="133" t="s">
        <v>386</v>
      </c>
      <c r="G34" s="133" t="s">
        <v>374</v>
      </c>
      <c r="H34" s="137">
        <v>192.33333333333334</v>
      </c>
      <c r="I34" s="137">
        <v>275</v>
      </c>
      <c r="J34" s="137">
        <v>176.25</v>
      </c>
      <c r="K34" s="137">
        <v>52</v>
      </c>
      <c r="L34" s="137">
        <v>155</v>
      </c>
      <c r="M34" s="137">
        <v>49.75</v>
      </c>
      <c r="N34" s="137">
        <v>212.5</v>
      </c>
      <c r="O34" s="137">
        <v>142</v>
      </c>
    </row>
    <row r="35" spans="2:15" x14ac:dyDescent="0.3">
      <c r="B35" s="134" t="s">
        <v>391</v>
      </c>
      <c r="C35" s="134" t="s">
        <v>370</v>
      </c>
      <c r="D35" s="133" t="s">
        <v>371</v>
      </c>
      <c r="E35" s="134" t="s">
        <v>372</v>
      </c>
      <c r="F35" s="133" t="s">
        <v>373</v>
      </c>
      <c r="G35" s="133" t="s">
        <v>306</v>
      </c>
      <c r="H35" s="137">
        <v>654</v>
      </c>
      <c r="I35" s="137">
        <v>171.25</v>
      </c>
      <c r="J35" s="137">
        <v>269.8</v>
      </c>
      <c r="K35" s="137">
        <v>412.5</v>
      </c>
      <c r="L35" s="137">
        <v>218.66666666666666</v>
      </c>
      <c r="M35" s="137">
        <v>156</v>
      </c>
      <c r="N35" s="137">
        <v>596.33333333333337</v>
      </c>
      <c r="O35" s="137">
        <v>347.8</v>
      </c>
    </row>
    <row r="36" spans="2:15" x14ac:dyDescent="0.3">
      <c r="B36" s="134" t="s">
        <v>391</v>
      </c>
      <c r="C36" s="134" t="s">
        <v>370</v>
      </c>
      <c r="D36" s="133" t="s">
        <v>371</v>
      </c>
      <c r="E36" s="134" t="s">
        <v>372</v>
      </c>
      <c r="F36" s="133" t="s">
        <v>373</v>
      </c>
      <c r="G36" s="133" t="s">
        <v>374</v>
      </c>
      <c r="H36" s="137">
        <v>771.5</v>
      </c>
      <c r="I36" s="137">
        <v>808.33333333333337</v>
      </c>
      <c r="J36" s="137">
        <v>454.25</v>
      </c>
      <c r="K36" s="137">
        <v>543.66666666666663</v>
      </c>
      <c r="L36" s="137">
        <v>704.5</v>
      </c>
      <c r="M36" s="137">
        <v>300.75</v>
      </c>
      <c r="N36" s="137">
        <v>824.66666666666663</v>
      </c>
      <c r="O36" s="137">
        <v>681</v>
      </c>
    </row>
    <row r="37" spans="2:15" x14ac:dyDescent="0.3">
      <c r="B37" s="134" t="s">
        <v>391</v>
      </c>
      <c r="C37" s="134" t="s">
        <v>370</v>
      </c>
      <c r="D37" s="133" t="s">
        <v>371</v>
      </c>
      <c r="E37" s="134" t="s">
        <v>372</v>
      </c>
      <c r="F37" s="133" t="s">
        <v>375</v>
      </c>
      <c r="G37" s="133" t="s">
        <v>306</v>
      </c>
      <c r="H37" s="137">
        <v>371</v>
      </c>
      <c r="I37" s="137">
        <v>229.75</v>
      </c>
      <c r="J37" s="137">
        <v>131.25</v>
      </c>
      <c r="K37" s="137">
        <v>304</v>
      </c>
      <c r="L37" s="137">
        <v>198.6</v>
      </c>
      <c r="M37" s="137">
        <v>90</v>
      </c>
      <c r="N37" s="137">
        <v>199.33333333333334</v>
      </c>
      <c r="O37" s="137">
        <v>291.66666666666669</v>
      </c>
    </row>
    <row r="38" spans="2:15" x14ac:dyDescent="0.3">
      <c r="B38" s="134" t="s">
        <v>391</v>
      </c>
      <c r="C38" s="134" t="s">
        <v>370</v>
      </c>
      <c r="D38" s="133" t="s">
        <v>371</v>
      </c>
      <c r="E38" s="134" t="s">
        <v>372</v>
      </c>
      <c r="F38" s="133" t="s">
        <v>375</v>
      </c>
      <c r="G38" s="133" t="s">
        <v>374</v>
      </c>
      <c r="H38" s="137">
        <v>578</v>
      </c>
      <c r="I38" s="137">
        <v>408.33333333333331</v>
      </c>
      <c r="J38" s="137">
        <v>501.4</v>
      </c>
      <c r="K38" s="137">
        <v>589.5</v>
      </c>
      <c r="L38" s="137">
        <v>550.33333333333337</v>
      </c>
      <c r="M38" s="137">
        <v>317.8</v>
      </c>
      <c r="N38" s="137">
        <v>394.66666666666669</v>
      </c>
      <c r="O38" s="137">
        <v>369.5</v>
      </c>
    </row>
    <row r="39" spans="2:15" x14ac:dyDescent="0.3">
      <c r="B39" s="134" t="s">
        <v>391</v>
      </c>
      <c r="C39" s="134" t="s">
        <v>370</v>
      </c>
      <c r="D39" s="133" t="s">
        <v>376</v>
      </c>
      <c r="E39" s="134" t="s">
        <v>377</v>
      </c>
      <c r="F39" s="133" t="s">
        <v>378</v>
      </c>
      <c r="G39" s="133" t="s">
        <v>306</v>
      </c>
      <c r="H39" s="137">
        <v>214</v>
      </c>
      <c r="I39" s="137">
        <v>202.4</v>
      </c>
      <c r="J39" s="137">
        <v>68.8</v>
      </c>
      <c r="K39" s="137">
        <v>287.25</v>
      </c>
      <c r="L39" s="137">
        <v>180</v>
      </c>
      <c r="M39" s="137">
        <v>76</v>
      </c>
      <c r="N39" s="137">
        <v>237</v>
      </c>
      <c r="O39" s="137">
        <v>210.25</v>
      </c>
    </row>
    <row r="40" spans="2:15" x14ac:dyDescent="0.3">
      <c r="B40" s="134" t="s">
        <v>391</v>
      </c>
      <c r="C40" s="134" t="s">
        <v>370</v>
      </c>
      <c r="D40" s="133" t="s">
        <v>376</v>
      </c>
      <c r="E40" s="134" t="s">
        <v>377</v>
      </c>
      <c r="F40" s="133" t="s">
        <v>378</v>
      </c>
      <c r="G40" s="133" t="s">
        <v>374</v>
      </c>
      <c r="H40" s="137">
        <v>52.25</v>
      </c>
      <c r="I40" s="137">
        <v>30</v>
      </c>
      <c r="J40" s="137">
        <v>65</v>
      </c>
      <c r="K40" s="137">
        <v>268</v>
      </c>
      <c r="L40" s="137">
        <v>178</v>
      </c>
      <c r="M40" s="137">
        <v>278</v>
      </c>
      <c r="N40" s="137">
        <v>265</v>
      </c>
      <c r="O40" s="137">
        <v>63.75</v>
      </c>
    </row>
    <row r="41" spans="2:15" x14ac:dyDescent="0.3">
      <c r="B41" s="134" t="s">
        <v>391</v>
      </c>
      <c r="C41" s="134" t="s">
        <v>370</v>
      </c>
      <c r="D41" s="133" t="s">
        <v>376</v>
      </c>
      <c r="E41" s="134" t="s">
        <v>377</v>
      </c>
      <c r="F41" s="133" t="s">
        <v>379</v>
      </c>
      <c r="G41" s="133" t="s">
        <v>306</v>
      </c>
      <c r="H41" s="137">
        <v>267.66666666666669</v>
      </c>
      <c r="I41" s="137">
        <v>152.5</v>
      </c>
      <c r="J41" s="137">
        <v>179.2</v>
      </c>
      <c r="K41" s="137">
        <v>79.666666666666671</v>
      </c>
      <c r="L41" s="137">
        <v>35</v>
      </c>
      <c r="M41" s="137">
        <v>47.6</v>
      </c>
      <c r="N41" s="137">
        <v>68.400000000000006</v>
      </c>
      <c r="O41" s="137">
        <v>144.25</v>
      </c>
    </row>
    <row r="42" spans="2:15" x14ac:dyDescent="0.3">
      <c r="B42" s="134" t="s">
        <v>391</v>
      </c>
      <c r="C42" s="134" t="s">
        <v>370</v>
      </c>
      <c r="D42" s="133" t="s">
        <v>376</v>
      </c>
      <c r="E42" s="134" t="s">
        <v>377</v>
      </c>
      <c r="F42" s="133" t="s">
        <v>379</v>
      </c>
      <c r="G42" s="133" t="s">
        <v>374</v>
      </c>
      <c r="H42" s="137">
        <v>264.33333333333331</v>
      </c>
      <c r="I42" s="137">
        <v>164.25</v>
      </c>
      <c r="J42" s="137">
        <v>72.400000000000006</v>
      </c>
      <c r="K42" s="137">
        <v>84.4</v>
      </c>
      <c r="L42" s="137">
        <v>41</v>
      </c>
      <c r="M42" s="137">
        <v>27.8</v>
      </c>
      <c r="N42" s="137">
        <v>139.75</v>
      </c>
      <c r="O42" s="137">
        <v>29.4</v>
      </c>
    </row>
    <row r="43" spans="2:15" x14ac:dyDescent="0.3">
      <c r="B43" s="134" t="s">
        <v>391</v>
      </c>
      <c r="C43" s="134" t="s">
        <v>380</v>
      </c>
      <c r="D43" s="133" t="s">
        <v>371</v>
      </c>
      <c r="E43" s="134" t="s">
        <v>381</v>
      </c>
      <c r="F43" s="133" t="s">
        <v>382</v>
      </c>
      <c r="G43" s="133" t="s">
        <v>306</v>
      </c>
      <c r="H43" s="137">
        <v>170.5</v>
      </c>
      <c r="I43" s="137">
        <v>358.5</v>
      </c>
      <c r="J43" s="137">
        <v>260.25</v>
      </c>
      <c r="K43" s="137">
        <v>322.66666666666669</v>
      </c>
      <c r="L43" s="137">
        <v>245.6</v>
      </c>
      <c r="M43" s="137">
        <v>597</v>
      </c>
      <c r="N43" s="137">
        <v>348</v>
      </c>
      <c r="O43" s="137">
        <v>264.8</v>
      </c>
    </row>
    <row r="44" spans="2:15" x14ac:dyDescent="0.3">
      <c r="B44" s="134" t="s">
        <v>391</v>
      </c>
      <c r="C44" s="134" t="s">
        <v>380</v>
      </c>
      <c r="D44" s="133" t="s">
        <v>371</v>
      </c>
      <c r="E44" s="134" t="s">
        <v>381</v>
      </c>
      <c r="F44" s="133" t="s">
        <v>382</v>
      </c>
      <c r="G44" s="133" t="s">
        <v>374</v>
      </c>
      <c r="H44" s="137">
        <v>282.75</v>
      </c>
      <c r="I44" s="137">
        <v>305.66666666666669</v>
      </c>
      <c r="J44" s="137">
        <v>320.33333333333331</v>
      </c>
      <c r="K44" s="137">
        <v>146.4</v>
      </c>
      <c r="L44" s="137">
        <v>359.66666666666669</v>
      </c>
      <c r="M44" s="137">
        <v>454.33333333333331</v>
      </c>
      <c r="N44" s="137">
        <v>283.75</v>
      </c>
      <c r="O44" s="137">
        <v>46.6</v>
      </c>
    </row>
    <row r="45" spans="2:15" x14ac:dyDescent="0.3">
      <c r="B45" s="134" t="s">
        <v>391</v>
      </c>
      <c r="C45" s="134" t="s">
        <v>380</v>
      </c>
      <c r="D45" s="133" t="s">
        <v>371</v>
      </c>
      <c r="E45" s="134" t="s">
        <v>381</v>
      </c>
      <c r="F45" s="133" t="s">
        <v>383</v>
      </c>
      <c r="G45" s="133" t="s">
        <v>306</v>
      </c>
      <c r="H45" s="137">
        <v>395</v>
      </c>
      <c r="I45" s="137">
        <v>588</v>
      </c>
      <c r="J45" s="137">
        <v>314</v>
      </c>
      <c r="K45" s="137">
        <v>192.8</v>
      </c>
      <c r="L45" s="137">
        <v>521.66666666666663</v>
      </c>
      <c r="M45" s="137">
        <v>263.75</v>
      </c>
      <c r="N45" s="137">
        <v>384</v>
      </c>
      <c r="O45" s="137">
        <v>186</v>
      </c>
    </row>
    <row r="46" spans="2:15" x14ac:dyDescent="0.3">
      <c r="B46" s="134" t="s">
        <v>391</v>
      </c>
      <c r="C46" s="134" t="s">
        <v>380</v>
      </c>
      <c r="D46" s="133" t="s">
        <v>371</v>
      </c>
      <c r="E46" s="134" t="s">
        <v>381</v>
      </c>
      <c r="F46" s="133" t="s">
        <v>383</v>
      </c>
      <c r="G46" s="133" t="s">
        <v>374</v>
      </c>
      <c r="H46" s="137">
        <v>287.8</v>
      </c>
      <c r="I46" s="137">
        <v>475.4</v>
      </c>
      <c r="J46" s="137">
        <v>402.33333333333331</v>
      </c>
      <c r="K46" s="137">
        <v>560</v>
      </c>
      <c r="L46" s="137">
        <v>773</v>
      </c>
      <c r="M46" s="137">
        <v>235.4</v>
      </c>
      <c r="N46" s="137">
        <v>508.33333333333331</v>
      </c>
      <c r="O46" s="137">
        <v>320.33333333333331</v>
      </c>
    </row>
    <row r="47" spans="2:15" x14ac:dyDescent="0.3">
      <c r="B47" s="134" t="s">
        <v>391</v>
      </c>
      <c r="C47" s="134" t="s">
        <v>380</v>
      </c>
      <c r="D47" s="133" t="s">
        <v>376</v>
      </c>
      <c r="E47" s="134" t="s">
        <v>384</v>
      </c>
      <c r="F47" s="133" t="s">
        <v>385</v>
      </c>
      <c r="G47" s="133" t="s">
        <v>306</v>
      </c>
      <c r="H47" s="137">
        <v>128.5</v>
      </c>
      <c r="I47" s="137">
        <v>186.5</v>
      </c>
      <c r="J47" s="137">
        <v>264</v>
      </c>
      <c r="K47" s="137">
        <v>188.75</v>
      </c>
      <c r="L47" s="137">
        <v>181.5</v>
      </c>
      <c r="M47" s="137">
        <v>58.333333333333336</v>
      </c>
      <c r="N47" s="137">
        <v>157</v>
      </c>
      <c r="O47" s="137">
        <v>43.25</v>
      </c>
    </row>
    <row r="48" spans="2:15" x14ac:dyDescent="0.3">
      <c r="B48" s="134" t="s">
        <v>391</v>
      </c>
      <c r="C48" s="134" t="s">
        <v>380</v>
      </c>
      <c r="D48" s="133" t="s">
        <v>376</v>
      </c>
      <c r="E48" s="134" t="s">
        <v>384</v>
      </c>
      <c r="F48" s="133" t="s">
        <v>385</v>
      </c>
      <c r="G48" s="133" t="s">
        <v>374</v>
      </c>
      <c r="H48" s="137">
        <v>63</v>
      </c>
      <c r="I48" s="137">
        <v>191.25</v>
      </c>
      <c r="J48" s="137">
        <v>150.80000000000001</v>
      </c>
      <c r="K48" s="137">
        <v>161</v>
      </c>
      <c r="L48" s="137">
        <v>179.5</v>
      </c>
      <c r="M48" s="137">
        <v>324</v>
      </c>
      <c r="N48" s="137">
        <v>46.4</v>
      </c>
      <c r="O48" s="137">
        <v>170.5</v>
      </c>
    </row>
    <row r="49" spans="2:15" x14ac:dyDescent="0.3">
      <c r="B49" s="134" t="s">
        <v>391</v>
      </c>
      <c r="C49" s="134" t="s">
        <v>380</v>
      </c>
      <c r="D49" s="133" t="s">
        <v>376</v>
      </c>
      <c r="E49" s="134" t="s">
        <v>384</v>
      </c>
      <c r="F49" s="133" t="s">
        <v>386</v>
      </c>
      <c r="G49" s="133" t="s">
        <v>306</v>
      </c>
      <c r="H49" s="137">
        <v>328</v>
      </c>
      <c r="I49" s="137">
        <v>438.75</v>
      </c>
      <c r="J49" s="137">
        <v>114.8</v>
      </c>
      <c r="K49" s="137">
        <v>84.75</v>
      </c>
      <c r="L49" s="137">
        <v>443</v>
      </c>
      <c r="M49" s="137">
        <v>383</v>
      </c>
      <c r="N49" s="137">
        <v>333.6</v>
      </c>
      <c r="O49" s="137">
        <v>130</v>
      </c>
    </row>
    <row r="50" spans="2:15" x14ac:dyDescent="0.3">
      <c r="B50" s="134" t="s">
        <v>391</v>
      </c>
      <c r="C50" s="134" t="s">
        <v>380</v>
      </c>
      <c r="D50" s="133" t="s">
        <v>376</v>
      </c>
      <c r="E50" s="134" t="s">
        <v>384</v>
      </c>
      <c r="F50" s="133" t="s">
        <v>386</v>
      </c>
      <c r="G50" s="133" t="s">
        <v>374</v>
      </c>
      <c r="H50" s="137">
        <v>115.4</v>
      </c>
      <c r="I50" s="137">
        <v>137.5</v>
      </c>
      <c r="J50" s="137">
        <v>141</v>
      </c>
      <c r="K50" s="137">
        <v>52</v>
      </c>
      <c r="L50" s="137">
        <v>206.66666666666666</v>
      </c>
      <c r="M50" s="137">
        <v>49.75</v>
      </c>
      <c r="N50" s="137">
        <v>170</v>
      </c>
      <c r="O50" s="137">
        <v>94.666666666666671</v>
      </c>
    </row>
    <row r="52" spans="2:15" x14ac:dyDescent="0.3">
      <c r="B52" s="139" t="s">
        <v>393</v>
      </c>
    </row>
    <row r="54" spans="2:15" x14ac:dyDescent="0.3">
      <c r="B54">
        <v>1</v>
      </c>
      <c r="C54" s="142" t="s">
        <v>388</v>
      </c>
    </row>
    <row r="55" spans="2:15" x14ac:dyDescent="0.3">
      <c r="B55">
        <v>2</v>
      </c>
      <c r="C55" s="142" t="s">
        <v>366</v>
      </c>
    </row>
    <row r="56" spans="2:15" x14ac:dyDescent="0.3">
      <c r="B56">
        <v>3</v>
      </c>
      <c r="C56" s="142" t="s">
        <v>394</v>
      </c>
    </row>
    <row r="57" spans="2:15" x14ac:dyDescent="0.3">
      <c r="B57">
        <v>4</v>
      </c>
      <c r="C57" s="142" t="s">
        <v>369</v>
      </c>
    </row>
    <row r="59" spans="2:15" x14ac:dyDescent="0.3">
      <c r="C59" s="140" t="s">
        <v>396</v>
      </c>
    </row>
    <row r="60" spans="2:15" x14ac:dyDescent="0.3">
      <c r="C60" s="131"/>
      <c r="D60" s="143" t="s">
        <v>397</v>
      </c>
    </row>
    <row r="61" spans="2:15" x14ac:dyDescent="0.3">
      <c r="C61" s="131" t="s">
        <v>395</v>
      </c>
      <c r="D61" s="141" t="s">
        <v>398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>
      <selection activeCell="P25" sqref="P25"/>
    </sheetView>
  </sheetViews>
  <sheetFormatPr defaultColWidth="3.77734375" defaultRowHeight="13.2" x14ac:dyDescent="0.25"/>
  <cols>
    <col min="1" max="15" width="3.77734375" style="1"/>
    <col min="16" max="16" width="4" style="1" bestFit="1" customWidth="1"/>
    <col min="17" max="271" width="3.77734375" style="1"/>
    <col min="272" max="272" width="4" style="1" bestFit="1" customWidth="1"/>
    <col min="273" max="527" width="3.77734375" style="1"/>
    <col min="528" max="528" width="4" style="1" bestFit="1" customWidth="1"/>
    <col min="529" max="783" width="3.77734375" style="1"/>
    <col min="784" max="784" width="4" style="1" bestFit="1" customWidth="1"/>
    <col min="785" max="1039" width="3.77734375" style="1"/>
    <col min="1040" max="1040" width="4" style="1" bestFit="1" customWidth="1"/>
    <col min="1041" max="1295" width="3.77734375" style="1"/>
    <col min="1296" max="1296" width="4" style="1" bestFit="1" customWidth="1"/>
    <col min="1297" max="1551" width="3.77734375" style="1"/>
    <col min="1552" max="1552" width="4" style="1" bestFit="1" customWidth="1"/>
    <col min="1553" max="1807" width="3.77734375" style="1"/>
    <col min="1808" max="1808" width="4" style="1" bestFit="1" customWidth="1"/>
    <col min="1809" max="2063" width="3.77734375" style="1"/>
    <col min="2064" max="2064" width="4" style="1" bestFit="1" customWidth="1"/>
    <col min="2065" max="2319" width="3.77734375" style="1"/>
    <col min="2320" max="2320" width="4" style="1" bestFit="1" customWidth="1"/>
    <col min="2321" max="2575" width="3.77734375" style="1"/>
    <col min="2576" max="2576" width="4" style="1" bestFit="1" customWidth="1"/>
    <col min="2577" max="2831" width="3.77734375" style="1"/>
    <col min="2832" max="2832" width="4" style="1" bestFit="1" customWidth="1"/>
    <col min="2833" max="3087" width="3.77734375" style="1"/>
    <col min="3088" max="3088" width="4" style="1" bestFit="1" customWidth="1"/>
    <col min="3089" max="3343" width="3.77734375" style="1"/>
    <col min="3344" max="3344" width="4" style="1" bestFit="1" customWidth="1"/>
    <col min="3345" max="3599" width="3.77734375" style="1"/>
    <col min="3600" max="3600" width="4" style="1" bestFit="1" customWidth="1"/>
    <col min="3601" max="3855" width="3.77734375" style="1"/>
    <col min="3856" max="3856" width="4" style="1" bestFit="1" customWidth="1"/>
    <col min="3857" max="4111" width="3.77734375" style="1"/>
    <col min="4112" max="4112" width="4" style="1" bestFit="1" customWidth="1"/>
    <col min="4113" max="4367" width="3.77734375" style="1"/>
    <col min="4368" max="4368" width="4" style="1" bestFit="1" customWidth="1"/>
    <col min="4369" max="4623" width="3.77734375" style="1"/>
    <col min="4624" max="4624" width="4" style="1" bestFit="1" customWidth="1"/>
    <col min="4625" max="4879" width="3.77734375" style="1"/>
    <col min="4880" max="4880" width="4" style="1" bestFit="1" customWidth="1"/>
    <col min="4881" max="5135" width="3.77734375" style="1"/>
    <col min="5136" max="5136" width="4" style="1" bestFit="1" customWidth="1"/>
    <col min="5137" max="5391" width="3.77734375" style="1"/>
    <col min="5392" max="5392" width="4" style="1" bestFit="1" customWidth="1"/>
    <col min="5393" max="5647" width="3.77734375" style="1"/>
    <col min="5648" max="5648" width="4" style="1" bestFit="1" customWidth="1"/>
    <col min="5649" max="5903" width="3.77734375" style="1"/>
    <col min="5904" max="5904" width="4" style="1" bestFit="1" customWidth="1"/>
    <col min="5905" max="6159" width="3.77734375" style="1"/>
    <col min="6160" max="6160" width="4" style="1" bestFit="1" customWidth="1"/>
    <col min="6161" max="6415" width="3.77734375" style="1"/>
    <col min="6416" max="6416" width="4" style="1" bestFit="1" customWidth="1"/>
    <col min="6417" max="6671" width="3.77734375" style="1"/>
    <col min="6672" max="6672" width="4" style="1" bestFit="1" customWidth="1"/>
    <col min="6673" max="6927" width="3.77734375" style="1"/>
    <col min="6928" max="6928" width="4" style="1" bestFit="1" customWidth="1"/>
    <col min="6929" max="7183" width="3.77734375" style="1"/>
    <col min="7184" max="7184" width="4" style="1" bestFit="1" customWidth="1"/>
    <col min="7185" max="7439" width="3.77734375" style="1"/>
    <col min="7440" max="7440" width="4" style="1" bestFit="1" customWidth="1"/>
    <col min="7441" max="7695" width="3.77734375" style="1"/>
    <col min="7696" max="7696" width="4" style="1" bestFit="1" customWidth="1"/>
    <col min="7697" max="7951" width="3.77734375" style="1"/>
    <col min="7952" max="7952" width="4" style="1" bestFit="1" customWidth="1"/>
    <col min="7953" max="8207" width="3.77734375" style="1"/>
    <col min="8208" max="8208" width="4" style="1" bestFit="1" customWidth="1"/>
    <col min="8209" max="8463" width="3.77734375" style="1"/>
    <col min="8464" max="8464" width="4" style="1" bestFit="1" customWidth="1"/>
    <col min="8465" max="8719" width="3.77734375" style="1"/>
    <col min="8720" max="8720" width="4" style="1" bestFit="1" customWidth="1"/>
    <col min="8721" max="8975" width="3.77734375" style="1"/>
    <col min="8976" max="8976" width="4" style="1" bestFit="1" customWidth="1"/>
    <col min="8977" max="9231" width="3.77734375" style="1"/>
    <col min="9232" max="9232" width="4" style="1" bestFit="1" customWidth="1"/>
    <col min="9233" max="9487" width="3.77734375" style="1"/>
    <col min="9488" max="9488" width="4" style="1" bestFit="1" customWidth="1"/>
    <col min="9489" max="9743" width="3.77734375" style="1"/>
    <col min="9744" max="9744" width="4" style="1" bestFit="1" customWidth="1"/>
    <col min="9745" max="9999" width="3.77734375" style="1"/>
    <col min="10000" max="10000" width="4" style="1" bestFit="1" customWidth="1"/>
    <col min="10001" max="10255" width="3.77734375" style="1"/>
    <col min="10256" max="10256" width="4" style="1" bestFit="1" customWidth="1"/>
    <col min="10257" max="10511" width="3.77734375" style="1"/>
    <col min="10512" max="10512" width="4" style="1" bestFit="1" customWidth="1"/>
    <col min="10513" max="10767" width="3.77734375" style="1"/>
    <col min="10768" max="10768" width="4" style="1" bestFit="1" customWidth="1"/>
    <col min="10769" max="11023" width="3.77734375" style="1"/>
    <col min="11024" max="11024" width="4" style="1" bestFit="1" customWidth="1"/>
    <col min="11025" max="11279" width="3.77734375" style="1"/>
    <col min="11280" max="11280" width="4" style="1" bestFit="1" customWidth="1"/>
    <col min="11281" max="11535" width="3.77734375" style="1"/>
    <col min="11536" max="11536" width="4" style="1" bestFit="1" customWidth="1"/>
    <col min="11537" max="11791" width="3.77734375" style="1"/>
    <col min="11792" max="11792" width="4" style="1" bestFit="1" customWidth="1"/>
    <col min="11793" max="12047" width="3.77734375" style="1"/>
    <col min="12048" max="12048" width="4" style="1" bestFit="1" customWidth="1"/>
    <col min="12049" max="12303" width="3.77734375" style="1"/>
    <col min="12304" max="12304" width="4" style="1" bestFit="1" customWidth="1"/>
    <col min="12305" max="12559" width="3.77734375" style="1"/>
    <col min="12560" max="12560" width="4" style="1" bestFit="1" customWidth="1"/>
    <col min="12561" max="12815" width="3.77734375" style="1"/>
    <col min="12816" max="12816" width="4" style="1" bestFit="1" customWidth="1"/>
    <col min="12817" max="13071" width="3.77734375" style="1"/>
    <col min="13072" max="13072" width="4" style="1" bestFit="1" customWidth="1"/>
    <col min="13073" max="13327" width="3.77734375" style="1"/>
    <col min="13328" max="13328" width="4" style="1" bestFit="1" customWidth="1"/>
    <col min="13329" max="13583" width="3.77734375" style="1"/>
    <col min="13584" max="13584" width="4" style="1" bestFit="1" customWidth="1"/>
    <col min="13585" max="13839" width="3.77734375" style="1"/>
    <col min="13840" max="13840" width="4" style="1" bestFit="1" customWidth="1"/>
    <col min="13841" max="14095" width="3.77734375" style="1"/>
    <col min="14096" max="14096" width="4" style="1" bestFit="1" customWidth="1"/>
    <col min="14097" max="14351" width="3.77734375" style="1"/>
    <col min="14352" max="14352" width="4" style="1" bestFit="1" customWidth="1"/>
    <col min="14353" max="14607" width="3.77734375" style="1"/>
    <col min="14608" max="14608" width="4" style="1" bestFit="1" customWidth="1"/>
    <col min="14609" max="14863" width="3.77734375" style="1"/>
    <col min="14864" max="14864" width="4" style="1" bestFit="1" customWidth="1"/>
    <col min="14865" max="15119" width="3.77734375" style="1"/>
    <col min="15120" max="15120" width="4" style="1" bestFit="1" customWidth="1"/>
    <col min="15121" max="15375" width="3.77734375" style="1"/>
    <col min="15376" max="15376" width="4" style="1" bestFit="1" customWidth="1"/>
    <col min="15377" max="15631" width="3.77734375" style="1"/>
    <col min="15632" max="15632" width="4" style="1" bestFit="1" customWidth="1"/>
    <col min="15633" max="15887" width="3.77734375" style="1"/>
    <col min="15888" max="15888" width="4" style="1" bestFit="1" customWidth="1"/>
    <col min="15889" max="16143" width="3.77734375" style="1"/>
    <col min="16144" max="16144" width="4" style="1" bestFit="1" customWidth="1"/>
    <col min="16145" max="16384" width="3.77734375" style="1"/>
  </cols>
  <sheetData>
    <row r="1" spans="1:12" x14ac:dyDescent="0.25">
      <c r="A1" s="1" t="s">
        <v>34</v>
      </c>
    </row>
    <row r="2" spans="1:12" x14ac:dyDescent="0.25">
      <c r="B2" s="1" t="s">
        <v>31</v>
      </c>
    </row>
    <row r="4" spans="1:12" x14ac:dyDescent="0.25">
      <c r="B4" s="147" t="s">
        <v>32</v>
      </c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6" spans="1:12" x14ac:dyDescent="0.25">
      <c r="B6" s="5" t="s">
        <v>33</v>
      </c>
      <c r="C6" s="4">
        <v>1</v>
      </c>
      <c r="D6" s="27">
        <v>2</v>
      </c>
      <c r="E6" s="27">
        <v>3</v>
      </c>
      <c r="F6" s="27">
        <v>4</v>
      </c>
      <c r="G6" s="27">
        <v>5</v>
      </c>
      <c r="H6" s="27">
        <v>6</v>
      </c>
      <c r="I6" s="27">
        <v>7</v>
      </c>
      <c r="J6" s="27">
        <v>8</v>
      </c>
      <c r="K6" s="27">
        <v>9</v>
      </c>
      <c r="L6" s="6">
        <v>10</v>
      </c>
    </row>
    <row r="7" spans="1:12" x14ac:dyDescent="0.25">
      <c r="B7" s="28">
        <v>1</v>
      </c>
      <c r="C7" s="20">
        <f>C$6*$B7</f>
        <v>1</v>
      </c>
      <c r="D7" s="20">
        <f t="shared" ref="D7:L16" si="0">D$6*$B7</f>
        <v>2</v>
      </c>
      <c r="E7" s="20">
        <f t="shared" si="0"/>
        <v>3</v>
      </c>
      <c r="F7" s="20">
        <f t="shared" si="0"/>
        <v>4</v>
      </c>
      <c r="G7" s="20">
        <f t="shared" si="0"/>
        <v>5</v>
      </c>
      <c r="H7" s="20">
        <f t="shared" si="0"/>
        <v>6</v>
      </c>
      <c r="I7" s="20">
        <f t="shared" si="0"/>
        <v>7</v>
      </c>
      <c r="J7" s="20">
        <f t="shared" si="0"/>
        <v>8</v>
      </c>
      <c r="K7" s="20">
        <f t="shared" si="0"/>
        <v>9</v>
      </c>
      <c r="L7" s="20">
        <f t="shared" si="0"/>
        <v>10</v>
      </c>
    </row>
    <row r="8" spans="1:12" x14ac:dyDescent="0.25">
      <c r="B8" s="29">
        <v>2</v>
      </c>
      <c r="C8" s="20">
        <f t="shared" ref="C8:C16" si="1">C$6*$B8</f>
        <v>2</v>
      </c>
      <c r="D8" s="20">
        <f t="shared" si="0"/>
        <v>4</v>
      </c>
      <c r="E8" s="20">
        <f t="shared" si="0"/>
        <v>6</v>
      </c>
      <c r="F8" s="20">
        <f t="shared" si="0"/>
        <v>8</v>
      </c>
      <c r="G8" s="20">
        <f t="shared" si="0"/>
        <v>10</v>
      </c>
      <c r="H8" s="20">
        <f t="shared" si="0"/>
        <v>12</v>
      </c>
      <c r="I8" s="20">
        <f t="shared" si="0"/>
        <v>14</v>
      </c>
      <c r="J8" s="20">
        <f t="shared" si="0"/>
        <v>16</v>
      </c>
      <c r="K8" s="20">
        <f t="shared" si="0"/>
        <v>18</v>
      </c>
      <c r="L8" s="20">
        <f t="shared" si="0"/>
        <v>20</v>
      </c>
    </row>
    <row r="9" spans="1:12" x14ac:dyDescent="0.25">
      <c r="B9" s="29">
        <v>3</v>
      </c>
      <c r="C9" s="20">
        <f t="shared" si="1"/>
        <v>3</v>
      </c>
      <c r="D9" s="20">
        <f t="shared" si="0"/>
        <v>6</v>
      </c>
      <c r="E9" s="20">
        <f t="shared" si="0"/>
        <v>9</v>
      </c>
      <c r="F9" s="20">
        <f t="shared" si="0"/>
        <v>12</v>
      </c>
      <c r="G9" s="20">
        <f t="shared" si="0"/>
        <v>15</v>
      </c>
      <c r="H9" s="20">
        <f t="shared" si="0"/>
        <v>18</v>
      </c>
      <c r="I9" s="20">
        <f t="shared" si="0"/>
        <v>21</v>
      </c>
      <c r="J9" s="20">
        <f t="shared" si="0"/>
        <v>24</v>
      </c>
      <c r="K9" s="20">
        <f t="shared" si="0"/>
        <v>27</v>
      </c>
      <c r="L9" s="20">
        <f t="shared" si="0"/>
        <v>30</v>
      </c>
    </row>
    <row r="10" spans="1:12" x14ac:dyDescent="0.25">
      <c r="B10" s="29">
        <v>4</v>
      </c>
      <c r="C10" s="20">
        <f t="shared" si="1"/>
        <v>4</v>
      </c>
      <c r="D10" s="20">
        <f t="shared" si="0"/>
        <v>8</v>
      </c>
      <c r="E10" s="20">
        <f t="shared" si="0"/>
        <v>12</v>
      </c>
      <c r="F10" s="20">
        <f t="shared" si="0"/>
        <v>16</v>
      </c>
      <c r="G10" s="20">
        <f t="shared" si="0"/>
        <v>20</v>
      </c>
      <c r="H10" s="20">
        <f t="shared" si="0"/>
        <v>24</v>
      </c>
      <c r="I10" s="20">
        <f t="shared" si="0"/>
        <v>28</v>
      </c>
      <c r="J10" s="20">
        <f t="shared" si="0"/>
        <v>32</v>
      </c>
      <c r="K10" s="20">
        <f t="shared" si="0"/>
        <v>36</v>
      </c>
      <c r="L10" s="20">
        <f t="shared" si="0"/>
        <v>40</v>
      </c>
    </row>
    <row r="11" spans="1:12" x14ac:dyDescent="0.25">
      <c r="B11" s="29">
        <v>5</v>
      </c>
      <c r="C11" s="20">
        <f t="shared" si="1"/>
        <v>5</v>
      </c>
      <c r="D11" s="20">
        <f t="shared" si="0"/>
        <v>10</v>
      </c>
      <c r="E11" s="20">
        <f t="shared" si="0"/>
        <v>15</v>
      </c>
      <c r="F11" s="20">
        <f t="shared" si="0"/>
        <v>20</v>
      </c>
      <c r="G11" s="20">
        <f t="shared" si="0"/>
        <v>25</v>
      </c>
      <c r="H11" s="20">
        <f t="shared" si="0"/>
        <v>30</v>
      </c>
      <c r="I11" s="20">
        <f t="shared" si="0"/>
        <v>35</v>
      </c>
      <c r="J11" s="20">
        <f t="shared" si="0"/>
        <v>40</v>
      </c>
      <c r="K11" s="20">
        <f t="shared" si="0"/>
        <v>45</v>
      </c>
      <c r="L11" s="20">
        <f t="shared" si="0"/>
        <v>50</v>
      </c>
    </row>
    <row r="12" spans="1:12" x14ac:dyDescent="0.25">
      <c r="B12" s="29">
        <v>6</v>
      </c>
      <c r="C12" s="20">
        <f t="shared" si="1"/>
        <v>6</v>
      </c>
      <c r="D12" s="20">
        <f t="shared" si="0"/>
        <v>12</v>
      </c>
      <c r="E12" s="20">
        <f t="shared" si="0"/>
        <v>18</v>
      </c>
      <c r="F12" s="20">
        <f t="shared" si="0"/>
        <v>24</v>
      </c>
      <c r="G12" s="20">
        <f t="shared" si="0"/>
        <v>30</v>
      </c>
      <c r="H12" s="20">
        <f t="shared" si="0"/>
        <v>36</v>
      </c>
      <c r="I12" s="20">
        <f t="shared" si="0"/>
        <v>42</v>
      </c>
      <c r="J12" s="20">
        <f t="shared" si="0"/>
        <v>48</v>
      </c>
      <c r="K12" s="20">
        <f t="shared" si="0"/>
        <v>54</v>
      </c>
      <c r="L12" s="20">
        <f t="shared" si="0"/>
        <v>60</v>
      </c>
    </row>
    <row r="13" spans="1:12" x14ac:dyDescent="0.25">
      <c r="B13" s="29">
        <v>7</v>
      </c>
      <c r="C13" s="20">
        <f t="shared" si="1"/>
        <v>7</v>
      </c>
      <c r="D13" s="20">
        <f t="shared" si="0"/>
        <v>14</v>
      </c>
      <c r="E13" s="20">
        <f t="shared" si="0"/>
        <v>21</v>
      </c>
      <c r="F13" s="20">
        <f t="shared" si="0"/>
        <v>28</v>
      </c>
      <c r="G13" s="20">
        <f t="shared" si="0"/>
        <v>35</v>
      </c>
      <c r="H13" s="20">
        <f t="shared" si="0"/>
        <v>42</v>
      </c>
      <c r="I13" s="20">
        <f t="shared" si="0"/>
        <v>49</v>
      </c>
      <c r="J13" s="20">
        <f t="shared" si="0"/>
        <v>56</v>
      </c>
      <c r="K13" s="20">
        <f t="shared" si="0"/>
        <v>63</v>
      </c>
      <c r="L13" s="20">
        <f t="shared" si="0"/>
        <v>70</v>
      </c>
    </row>
    <row r="14" spans="1:12" x14ac:dyDescent="0.25">
      <c r="B14" s="29">
        <v>8</v>
      </c>
      <c r="C14" s="20">
        <f t="shared" si="1"/>
        <v>8</v>
      </c>
      <c r="D14" s="20">
        <f t="shared" si="0"/>
        <v>16</v>
      </c>
      <c r="E14" s="20">
        <f t="shared" si="0"/>
        <v>24</v>
      </c>
      <c r="F14" s="20">
        <f t="shared" si="0"/>
        <v>32</v>
      </c>
      <c r="G14" s="20">
        <f t="shared" si="0"/>
        <v>40</v>
      </c>
      <c r="H14" s="20">
        <f t="shared" si="0"/>
        <v>48</v>
      </c>
      <c r="I14" s="20">
        <f t="shared" si="0"/>
        <v>56</v>
      </c>
      <c r="J14" s="20">
        <f t="shared" si="0"/>
        <v>64</v>
      </c>
      <c r="K14" s="20">
        <f t="shared" si="0"/>
        <v>72</v>
      </c>
      <c r="L14" s="20">
        <f t="shared" si="0"/>
        <v>80</v>
      </c>
    </row>
    <row r="15" spans="1:12" x14ac:dyDescent="0.25">
      <c r="B15" s="29">
        <v>9</v>
      </c>
      <c r="C15" s="20">
        <f t="shared" si="1"/>
        <v>9</v>
      </c>
      <c r="D15" s="20">
        <f t="shared" si="0"/>
        <v>18</v>
      </c>
      <c r="E15" s="20">
        <f t="shared" si="0"/>
        <v>27</v>
      </c>
      <c r="F15" s="20">
        <f t="shared" si="0"/>
        <v>36</v>
      </c>
      <c r="G15" s="20">
        <f t="shared" si="0"/>
        <v>45</v>
      </c>
      <c r="H15" s="20">
        <f t="shared" si="0"/>
        <v>54</v>
      </c>
      <c r="I15" s="20">
        <f t="shared" si="0"/>
        <v>63</v>
      </c>
      <c r="J15" s="20">
        <f t="shared" si="0"/>
        <v>72</v>
      </c>
      <c r="K15" s="20">
        <f t="shared" si="0"/>
        <v>81</v>
      </c>
      <c r="L15" s="20">
        <f t="shared" si="0"/>
        <v>90</v>
      </c>
    </row>
    <row r="16" spans="1:12" x14ac:dyDescent="0.25">
      <c r="B16" s="30">
        <v>10</v>
      </c>
      <c r="C16" s="20">
        <f t="shared" si="1"/>
        <v>10</v>
      </c>
      <c r="D16" s="20">
        <f t="shared" si="0"/>
        <v>20</v>
      </c>
      <c r="E16" s="20">
        <f t="shared" si="0"/>
        <v>30</v>
      </c>
      <c r="F16" s="20">
        <f t="shared" si="0"/>
        <v>40</v>
      </c>
      <c r="G16" s="20">
        <f t="shared" si="0"/>
        <v>50</v>
      </c>
      <c r="H16" s="20">
        <f t="shared" si="0"/>
        <v>60</v>
      </c>
      <c r="I16" s="20">
        <f t="shared" si="0"/>
        <v>70</v>
      </c>
      <c r="J16" s="20">
        <f t="shared" si="0"/>
        <v>80</v>
      </c>
      <c r="K16" s="20">
        <f t="shared" si="0"/>
        <v>90</v>
      </c>
      <c r="L16" s="20">
        <f t="shared" si="0"/>
        <v>100</v>
      </c>
    </row>
  </sheetData>
  <mergeCells count="1">
    <mergeCell ref="B4:L4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5"/>
  <sheetViews>
    <sheetView showGridLines="0" zoomScale="85" workbookViewId="0">
      <selection activeCell="K19" sqref="K19"/>
    </sheetView>
  </sheetViews>
  <sheetFormatPr defaultRowHeight="13.2" x14ac:dyDescent="0.25"/>
  <cols>
    <col min="1" max="2" width="8.77734375" style="1"/>
    <col min="3" max="3" width="19.77734375" style="1" bestFit="1" customWidth="1"/>
    <col min="4" max="4" width="9.77734375" style="1" bestFit="1" customWidth="1"/>
    <col min="5" max="5" width="9.21875" style="1" bestFit="1" customWidth="1"/>
    <col min="6" max="9" width="8.77734375" style="1"/>
    <col min="10" max="10" width="14" style="1" customWidth="1"/>
    <col min="11" max="14" width="8.77734375" style="1"/>
    <col min="15" max="15" width="4.77734375" style="1" customWidth="1"/>
    <col min="16" max="258" width="8.77734375" style="1"/>
    <col min="259" max="259" width="19.77734375" style="1" bestFit="1" customWidth="1"/>
    <col min="260" max="260" width="9.77734375" style="1" bestFit="1" customWidth="1"/>
    <col min="261" max="261" width="9.21875" style="1" bestFit="1" customWidth="1"/>
    <col min="262" max="265" width="8.77734375" style="1"/>
    <col min="266" max="266" width="14" style="1" customWidth="1"/>
    <col min="267" max="270" width="8.77734375" style="1"/>
    <col min="271" max="271" width="4.77734375" style="1" customWidth="1"/>
    <col min="272" max="514" width="8.77734375" style="1"/>
    <col min="515" max="515" width="19.77734375" style="1" bestFit="1" customWidth="1"/>
    <col min="516" max="516" width="9.77734375" style="1" bestFit="1" customWidth="1"/>
    <col min="517" max="517" width="9.21875" style="1" bestFit="1" customWidth="1"/>
    <col min="518" max="521" width="8.77734375" style="1"/>
    <col min="522" max="522" width="14" style="1" customWidth="1"/>
    <col min="523" max="526" width="8.77734375" style="1"/>
    <col min="527" max="527" width="4.77734375" style="1" customWidth="1"/>
    <col min="528" max="770" width="8.77734375" style="1"/>
    <col min="771" max="771" width="19.77734375" style="1" bestFit="1" customWidth="1"/>
    <col min="772" max="772" width="9.77734375" style="1" bestFit="1" customWidth="1"/>
    <col min="773" max="773" width="9.21875" style="1" bestFit="1" customWidth="1"/>
    <col min="774" max="777" width="8.77734375" style="1"/>
    <col min="778" max="778" width="14" style="1" customWidth="1"/>
    <col min="779" max="782" width="8.77734375" style="1"/>
    <col min="783" max="783" width="4.77734375" style="1" customWidth="1"/>
    <col min="784" max="1026" width="8.77734375" style="1"/>
    <col min="1027" max="1027" width="19.77734375" style="1" bestFit="1" customWidth="1"/>
    <col min="1028" max="1028" width="9.77734375" style="1" bestFit="1" customWidth="1"/>
    <col min="1029" max="1029" width="9.21875" style="1" bestFit="1" customWidth="1"/>
    <col min="1030" max="1033" width="8.77734375" style="1"/>
    <col min="1034" max="1034" width="14" style="1" customWidth="1"/>
    <col min="1035" max="1038" width="8.77734375" style="1"/>
    <col min="1039" max="1039" width="4.77734375" style="1" customWidth="1"/>
    <col min="1040" max="1282" width="8.77734375" style="1"/>
    <col min="1283" max="1283" width="19.77734375" style="1" bestFit="1" customWidth="1"/>
    <col min="1284" max="1284" width="9.77734375" style="1" bestFit="1" customWidth="1"/>
    <col min="1285" max="1285" width="9.21875" style="1" bestFit="1" customWidth="1"/>
    <col min="1286" max="1289" width="8.77734375" style="1"/>
    <col min="1290" max="1290" width="14" style="1" customWidth="1"/>
    <col min="1291" max="1294" width="8.77734375" style="1"/>
    <col min="1295" max="1295" width="4.77734375" style="1" customWidth="1"/>
    <col min="1296" max="1538" width="8.77734375" style="1"/>
    <col min="1539" max="1539" width="19.77734375" style="1" bestFit="1" customWidth="1"/>
    <col min="1540" max="1540" width="9.77734375" style="1" bestFit="1" customWidth="1"/>
    <col min="1541" max="1541" width="9.21875" style="1" bestFit="1" customWidth="1"/>
    <col min="1542" max="1545" width="8.77734375" style="1"/>
    <col min="1546" max="1546" width="14" style="1" customWidth="1"/>
    <col min="1547" max="1550" width="8.77734375" style="1"/>
    <col min="1551" max="1551" width="4.77734375" style="1" customWidth="1"/>
    <col min="1552" max="1794" width="8.77734375" style="1"/>
    <col min="1795" max="1795" width="19.77734375" style="1" bestFit="1" customWidth="1"/>
    <col min="1796" max="1796" width="9.77734375" style="1" bestFit="1" customWidth="1"/>
    <col min="1797" max="1797" width="9.21875" style="1" bestFit="1" customWidth="1"/>
    <col min="1798" max="1801" width="8.77734375" style="1"/>
    <col min="1802" max="1802" width="14" style="1" customWidth="1"/>
    <col min="1803" max="1806" width="8.77734375" style="1"/>
    <col min="1807" max="1807" width="4.77734375" style="1" customWidth="1"/>
    <col min="1808" max="2050" width="8.77734375" style="1"/>
    <col min="2051" max="2051" width="19.77734375" style="1" bestFit="1" customWidth="1"/>
    <col min="2052" max="2052" width="9.77734375" style="1" bestFit="1" customWidth="1"/>
    <col min="2053" max="2053" width="9.21875" style="1" bestFit="1" customWidth="1"/>
    <col min="2054" max="2057" width="8.77734375" style="1"/>
    <col min="2058" max="2058" width="14" style="1" customWidth="1"/>
    <col min="2059" max="2062" width="8.77734375" style="1"/>
    <col min="2063" max="2063" width="4.77734375" style="1" customWidth="1"/>
    <col min="2064" max="2306" width="8.77734375" style="1"/>
    <col min="2307" max="2307" width="19.77734375" style="1" bestFit="1" customWidth="1"/>
    <col min="2308" max="2308" width="9.77734375" style="1" bestFit="1" customWidth="1"/>
    <col min="2309" max="2309" width="9.21875" style="1" bestFit="1" customWidth="1"/>
    <col min="2310" max="2313" width="8.77734375" style="1"/>
    <col min="2314" max="2314" width="14" style="1" customWidth="1"/>
    <col min="2315" max="2318" width="8.77734375" style="1"/>
    <col min="2319" max="2319" width="4.77734375" style="1" customWidth="1"/>
    <col min="2320" max="2562" width="8.77734375" style="1"/>
    <col min="2563" max="2563" width="19.77734375" style="1" bestFit="1" customWidth="1"/>
    <col min="2564" max="2564" width="9.77734375" style="1" bestFit="1" customWidth="1"/>
    <col min="2565" max="2565" width="9.21875" style="1" bestFit="1" customWidth="1"/>
    <col min="2566" max="2569" width="8.77734375" style="1"/>
    <col min="2570" max="2570" width="14" style="1" customWidth="1"/>
    <col min="2571" max="2574" width="8.77734375" style="1"/>
    <col min="2575" max="2575" width="4.77734375" style="1" customWidth="1"/>
    <col min="2576" max="2818" width="8.77734375" style="1"/>
    <col min="2819" max="2819" width="19.77734375" style="1" bestFit="1" customWidth="1"/>
    <col min="2820" max="2820" width="9.77734375" style="1" bestFit="1" customWidth="1"/>
    <col min="2821" max="2821" width="9.21875" style="1" bestFit="1" customWidth="1"/>
    <col min="2822" max="2825" width="8.77734375" style="1"/>
    <col min="2826" max="2826" width="14" style="1" customWidth="1"/>
    <col min="2827" max="2830" width="8.77734375" style="1"/>
    <col min="2831" max="2831" width="4.77734375" style="1" customWidth="1"/>
    <col min="2832" max="3074" width="8.77734375" style="1"/>
    <col min="3075" max="3075" width="19.77734375" style="1" bestFit="1" customWidth="1"/>
    <col min="3076" max="3076" width="9.77734375" style="1" bestFit="1" customWidth="1"/>
    <col min="3077" max="3077" width="9.21875" style="1" bestFit="1" customWidth="1"/>
    <col min="3078" max="3081" width="8.77734375" style="1"/>
    <col min="3082" max="3082" width="14" style="1" customWidth="1"/>
    <col min="3083" max="3086" width="8.77734375" style="1"/>
    <col min="3087" max="3087" width="4.77734375" style="1" customWidth="1"/>
    <col min="3088" max="3330" width="8.77734375" style="1"/>
    <col min="3331" max="3331" width="19.77734375" style="1" bestFit="1" customWidth="1"/>
    <col min="3332" max="3332" width="9.77734375" style="1" bestFit="1" customWidth="1"/>
    <col min="3333" max="3333" width="9.21875" style="1" bestFit="1" customWidth="1"/>
    <col min="3334" max="3337" width="8.77734375" style="1"/>
    <col min="3338" max="3338" width="14" style="1" customWidth="1"/>
    <col min="3339" max="3342" width="8.77734375" style="1"/>
    <col min="3343" max="3343" width="4.77734375" style="1" customWidth="1"/>
    <col min="3344" max="3586" width="8.77734375" style="1"/>
    <col min="3587" max="3587" width="19.77734375" style="1" bestFit="1" customWidth="1"/>
    <col min="3588" max="3588" width="9.77734375" style="1" bestFit="1" customWidth="1"/>
    <col min="3589" max="3589" width="9.21875" style="1" bestFit="1" customWidth="1"/>
    <col min="3590" max="3593" width="8.77734375" style="1"/>
    <col min="3594" max="3594" width="14" style="1" customWidth="1"/>
    <col min="3595" max="3598" width="8.77734375" style="1"/>
    <col min="3599" max="3599" width="4.77734375" style="1" customWidth="1"/>
    <col min="3600" max="3842" width="8.77734375" style="1"/>
    <col min="3843" max="3843" width="19.77734375" style="1" bestFit="1" customWidth="1"/>
    <col min="3844" max="3844" width="9.77734375" style="1" bestFit="1" customWidth="1"/>
    <col min="3845" max="3845" width="9.21875" style="1" bestFit="1" customWidth="1"/>
    <col min="3846" max="3849" width="8.77734375" style="1"/>
    <col min="3850" max="3850" width="14" style="1" customWidth="1"/>
    <col min="3851" max="3854" width="8.77734375" style="1"/>
    <col min="3855" max="3855" width="4.77734375" style="1" customWidth="1"/>
    <col min="3856" max="4098" width="8.77734375" style="1"/>
    <col min="4099" max="4099" width="19.77734375" style="1" bestFit="1" customWidth="1"/>
    <col min="4100" max="4100" width="9.77734375" style="1" bestFit="1" customWidth="1"/>
    <col min="4101" max="4101" width="9.21875" style="1" bestFit="1" customWidth="1"/>
    <col min="4102" max="4105" width="8.77734375" style="1"/>
    <col min="4106" max="4106" width="14" style="1" customWidth="1"/>
    <col min="4107" max="4110" width="8.77734375" style="1"/>
    <col min="4111" max="4111" width="4.77734375" style="1" customWidth="1"/>
    <col min="4112" max="4354" width="8.77734375" style="1"/>
    <col min="4355" max="4355" width="19.77734375" style="1" bestFit="1" customWidth="1"/>
    <col min="4356" max="4356" width="9.77734375" style="1" bestFit="1" customWidth="1"/>
    <col min="4357" max="4357" width="9.21875" style="1" bestFit="1" customWidth="1"/>
    <col min="4358" max="4361" width="8.77734375" style="1"/>
    <col min="4362" max="4362" width="14" style="1" customWidth="1"/>
    <col min="4363" max="4366" width="8.77734375" style="1"/>
    <col min="4367" max="4367" width="4.77734375" style="1" customWidth="1"/>
    <col min="4368" max="4610" width="8.77734375" style="1"/>
    <col min="4611" max="4611" width="19.77734375" style="1" bestFit="1" customWidth="1"/>
    <col min="4612" max="4612" width="9.77734375" style="1" bestFit="1" customWidth="1"/>
    <col min="4613" max="4613" width="9.21875" style="1" bestFit="1" customWidth="1"/>
    <col min="4614" max="4617" width="8.77734375" style="1"/>
    <col min="4618" max="4618" width="14" style="1" customWidth="1"/>
    <col min="4619" max="4622" width="8.77734375" style="1"/>
    <col min="4623" max="4623" width="4.77734375" style="1" customWidth="1"/>
    <col min="4624" max="4866" width="8.77734375" style="1"/>
    <col min="4867" max="4867" width="19.77734375" style="1" bestFit="1" customWidth="1"/>
    <col min="4868" max="4868" width="9.77734375" style="1" bestFit="1" customWidth="1"/>
    <col min="4869" max="4869" width="9.21875" style="1" bestFit="1" customWidth="1"/>
    <col min="4870" max="4873" width="8.77734375" style="1"/>
    <col min="4874" max="4874" width="14" style="1" customWidth="1"/>
    <col min="4875" max="4878" width="8.77734375" style="1"/>
    <col min="4879" max="4879" width="4.77734375" style="1" customWidth="1"/>
    <col min="4880" max="5122" width="8.77734375" style="1"/>
    <col min="5123" max="5123" width="19.77734375" style="1" bestFit="1" customWidth="1"/>
    <col min="5124" max="5124" width="9.77734375" style="1" bestFit="1" customWidth="1"/>
    <col min="5125" max="5125" width="9.21875" style="1" bestFit="1" customWidth="1"/>
    <col min="5126" max="5129" width="8.77734375" style="1"/>
    <col min="5130" max="5130" width="14" style="1" customWidth="1"/>
    <col min="5131" max="5134" width="8.77734375" style="1"/>
    <col min="5135" max="5135" width="4.77734375" style="1" customWidth="1"/>
    <col min="5136" max="5378" width="8.77734375" style="1"/>
    <col min="5379" max="5379" width="19.77734375" style="1" bestFit="1" customWidth="1"/>
    <col min="5380" max="5380" width="9.77734375" style="1" bestFit="1" customWidth="1"/>
    <col min="5381" max="5381" width="9.21875" style="1" bestFit="1" customWidth="1"/>
    <col min="5382" max="5385" width="8.77734375" style="1"/>
    <col min="5386" max="5386" width="14" style="1" customWidth="1"/>
    <col min="5387" max="5390" width="8.77734375" style="1"/>
    <col min="5391" max="5391" width="4.77734375" style="1" customWidth="1"/>
    <col min="5392" max="5634" width="8.77734375" style="1"/>
    <col min="5635" max="5635" width="19.77734375" style="1" bestFit="1" customWidth="1"/>
    <col min="5636" max="5636" width="9.77734375" style="1" bestFit="1" customWidth="1"/>
    <col min="5637" max="5637" width="9.21875" style="1" bestFit="1" customWidth="1"/>
    <col min="5638" max="5641" width="8.77734375" style="1"/>
    <col min="5642" max="5642" width="14" style="1" customWidth="1"/>
    <col min="5643" max="5646" width="8.77734375" style="1"/>
    <col min="5647" max="5647" width="4.77734375" style="1" customWidth="1"/>
    <col min="5648" max="5890" width="8.77734375" style="1"/>
    <col min="5891" max="5891" width="19.77734375" style="1" bestFit="1" customWidth="1"/>
    <col min="5892" max="5892" width="9.77734375" style="1" bestFit="1" customWidth="1"/>
    <col min="5893" max="5893" width="9.21875" style="1" bestFit="1" customWidth="1"/>
    <col min="5894" max="5897" width="8.77734375" style="1"/>
    <col min="5898" max="5898" width="14" style="1" customWidth="1"/>
    <col min="5899" max="5902" width="8.77734375" style="1"/>
    <col min="5903" max="5903" width="4.77734375" style="1" customWidth="1"/>
    <col min="5904" max="6146" width="8.77734375" style="1"/>
    <col min="6147" max="6147" width="19.77734375" style="1" bestFit="1" customWidth="1"/>
    <col min="6148" max="6148" width="9.77734375" style="1" bestFit="1" customWidth="1"/>
    <col min="6149" max="6149" width="9.21875" style="1" bestFit="1" customWidth="1"/>
    <col min="6150" max="6153" width="8.77734375" style="1"/>
    <col min="6154" max="6154" width="14" style="1" customWidth="1"/>
    <col min="6155" max="6158" width="8.77734375" style="1"/>
    <col min="6159" max="6159" width="4.77734375" style="1" customWidth="1"/>
    <col min="6160" max="6402" width="8.77734375" style="1"/>
    <col min="6403" max="6403" width="19.77734375" style="1" bestFit="1" customWidth="1"/>
    <col min="6404" max="6404" width="9.77734375" style="1" bestFit="1" customWidth="1"/>
    <col min="6405" max="6405" width="9.21875" style="1" bestFit="1" customWidth="1"/>
    <col min="6406" max="6409" width="8.77734375" style="1"/>
    <col min="6410" max="6410" width="14" style="1" customWidth="1"/>
    <col min="6411" max="6414" width="8.77734375" style="1"/>
    <col min="6415" max="6415" width="4.77734375" style="1" customWidth="1"/>
    <col min="6416" max="6658" width="8.77734375" style="1"/>
    <col min="6659" max="6659" width="19.77734375" style="1" bestFit="1" customWidth="1"/>
    <col min="6660" max="6660" width="9.77734375" style="1" bestFit="1" customWidth="1"/>
    <col min="6661" max="6661" width="9.21875" style="1" bestFit="1" customWidth="1"/>
    <col min="6662" max="6665" width="8.77734375" style="1"/>
    <col min="6666" max="6666" width="14" style="1" customWidth="1"/>
    <col min="6667" max="6670" width="8.77734375" style="1"/>
    <col min="6671" max="6671" width="4.77734375" style="1" customWidth="1"/>
    <col min="6672" max="6914" width="8.77734375" style="1"/>
    <col min="6915" max="6915" width="19.77734375" style="1" bestFit="1" customWidth="1"/>
    <col min="6916" max="6916" width="9.77734375" style="1" bestFit="1" customWidth="1"/>
    <col min="6917" max="6917" width="9.21875" style="1" bestFit="1" customWidth="1"/>
    <col min="6918" max="6921" width="8.77734375" style="1"/>
    <col min="6922" max="6922" width="14" style="1" customWidth="1"/>
    <col min="6923" max="6926" width="8.77734375" style="1"/>
    <col min="6927" max="6927" width="4.77734375" style="1" customWidth="1"/>
    <col min="6928" max="7170" width="8.77734375" style="1"/>
    <col min="7171" max="7171" width="19.77734375" style="1" bestFit="1" customWidth="1"/>
    <col min="7172" max="7172" width="9.77734375" style="1" bestFit="1" customWidth="1"/>
    <col min="7173" max="7173" width="9.21875" style="1" bestFit="1" customWidth="1"/>
    <col min="7174" max="7177" width="8.77734375" style="1"/>
    <col min="7178" max="7178" width="14" style="1" customWidth="1"/>
    <col min="7179" max="7182" width="8.77734375" style="1"/>
    <col min="7183" max="7183" width="4.77734375" style="1" customWidth="1"/>
    <col min="7184" max="7426" width="8.77734375" style="1"/>
    <col min="7427" max="7427" width="19.77734375" style="1" bestFit="1" customWidth="1"/>
    <col min="7428" max="7428" width="9.77734375" style="1" bestFit="1" customWidth="1"/>
    <col min="7429" max="7429" width="9.21875" style="1" bestFit="1" customWidth="1"/>
    <col min="7430" max="7433" width="8.77734375" style="1"/>
    <col min="7434" max="7434" width="14" style="1" customWidth="1"/>
    <col min="7435" max="7438" width="8.77734375" style="1"/>
    <col min="7439" max="7439" width="4.77734375" style="1" customWidth="1"/>
    <col min="7440" max="7682" width="8.77734375" style="1"/>
    <col min="7683" max="7683" width="19.77734375" style="1" bestFit="1" customWidth="1"/>
    <col min="7684" max="7684" width="9.77734375" style="1" bestFit="1" customWidth="1"/>
    <col min="7685" max="7685" width="9.21875" style="1" bestFit="1" customWidth="1"/>
    <col min="7686" max="7689" width="8.77734375" style="1"/>
    <col min="7690" max="7690" width="14" style="1" customWidth="1"/>
    <col min="7691" max="7694" width="8.77734375" style="1"/>
    <col min="7695" max="7695" width="4.77734375" style="1" customWidth="1"/>
    <col min="7696" max="7938" width="8.77734375" style="1"/>
    <col min="7939" max="7939" width="19.77734375" style="1" bestFit="1" customWidth="1"/>
    <col min="7940" max="7940" width="9.77734375" style="1" bestFit="1" customWidth="1"/>
    <col min="7941" max="7941" width="9.21875" style="1" bestFit="1" customWidth="1"/>
    <col min="7942" max="7945" width="8.77734375" style="1"/>
    <col min="7946" max="7946" width="14" style="1" customWidth="1"/>
    <col min="7947" max="7950" width="8.77734375" style="1"/>
    <col min="7951" max="7951" width="4.77734375" style="1" customWidth="1"/>
    <col min="7952" max="8194" width="8.77734375" style="1"/>
    <col min="8195" max="8195" width="19.77734375" style="1" bestFit="1" customWidth="1"/>
    <col min="8196" max="8196" width="9.77734375" style="1" bestFit="1" customWidth="1"/>
    <col min="8197" max="8197" width="9.21875" style="1" bestFit="1" customWidth="1"/>
    <col min="8198" max="8201" width="8.77734375" style="1"/>
    <col min="8202" max="8202" width="14" style="1" customWidth="1"/>
    <col min="8203" max="8206" width="8.77734375" style="1"/>
    <col min="8207" max="8207" width="4.77734375" style="1" customWidth="1"/>
    <col min="8208" max="8450" width="8.77734375" style="1"/>
    <col min="8451" max="8451" width="19.77734375" style="1" bestFit="1" customWidth="1"/>
    <col min="8452" max="8452" width="9.77734375" style="1" bestFit="1" customWidth="1"/>
    <col min="8453" max="8453" width="9.21875" style="1" bestFit="1" customWidth="1"/>
    <col min="8454" max="8457" width="8.77734375" style="1"/>
    <col min="8458" max="8458" width="14" style="1" customWidth="1"/>
    <col min="8459" max="8462" width="8.77734375" style="1"/>
    <col min="8463" max="8463" width="4.77734375" style="1" customWidth="1"/>
    <col min="8464" max="8706" width="8.77734375" style="1"/>
    <col min="8707" max="8707" width="19.77734375" style="1" bestFit="1" customWidth="1"/>
    <col min="8708" max="8708" width="9.77734375" style="1" bestFit="1" customWidth="1"/>
    <col min="8709" max="8709" width="9.21875" style="1" bestFit="1" customWidth="1"/>
    <col min="8710" max="8713" width="8.77734375" style="1"/>
    <col min="8714" max="8714" width="14" style="1" customWidth="1"/>
    <col min="8715" max="8718" width="8.77734375" style="1"/>
    <col min="8719" max="8719" width="4.77734375" style="1" customWidth="1"/>
    <col min="8720" max="8962" width="8.77734375" style="1"/>
    <col min="8963" max="8963" width="19.77734375" style="1" bestFit="1" customWidth="1"/>
    <col min="8964" max="8964" width="9.77734375" style="1" bestFit="1" customWidth="1"/>
    <col min="8965" max="8965" width="9.21875" style="1" bestFit="1" customWidth="1"/>
    <col min="8966" max="8969" width="8.77734375" style="1"/>
    <col min="8970" max="8970" width="14" style="1" customWidth="1"/>
    <col min="8971" max="8974" width="8.77734375" style="1"/>
    <col min="8975" max="8975" width="4.77734375" style="1" customWidth="1"/>
    <col min="8976" max="9218" width="8.77734375" style="1"/>
    <col min="9219" max="9219" width="19.77734375" style="1" bestFit="1" customWidth="1"/>
    <col min="9220" max="9220" width="9.77734375" style="1" bestFit="1" customWidth="1"/>
    <col min="9221" max="9221" width="9.21875" style="1" bestFit="1" customWidth="1"/>
    <col min="9222" max="9225" width="8.77734375" style="1"/>
    <col min="9226" max="9226" width="14" style="1" customWidth="1"/>
    <col min="9227" max="9230" width="8.77734375" style="1"/>
    <col min="9231" max="9231" width="4.77734375" style="1" customWidth="1"/>
    <col min="9232" max="9474" width="8.77734375" style="1"/>
    <col min="9475" max="9475" width="19.77734375" style="1" bestFit="1" customWidth="1"/>
    <col min="9476" max="9476" width="9.77734375" style="1" bestFit="1" customWidth="1"/>
    <col min="9477" max="9477" width="9.21875" style="1" bestFit="1" customWidth="1"/>
    <col min="9478" max="9481" width="8.77734375" style="1"/>
    <col min="9482" max="9482" width="14" style="1" customWidth="1"/>
    <col min="9483" max="9486" width="8.77734375" style="1"/>
    <col min="9487" max="9487" width="4.77734375" style="1" customWidth="1"/>
    <col min="9488" max="9730" width="8.77734375" style="1"/>
    <col min="9731" max="9731" width="19.77734375" style="1" bestFit="1" customWidth="1"/>
    <col min="9732" max="9732" width="9.77734375" style="1" bestFit="1" customWidth="1"/>
    <col min="9733" max="9733" width="9.21875" style="1" bestFit="1" customWidth="1"/>
    <col min="9734" max="9737" width="8.77734375" style="1"/>
    <col min="9738" max="9738" width="14" style="1" customWidth="1"/>
    <col min="9739" max="9742" width="8.77734375" style="1"/>
    <col min="9743" max="9743" width="4.77734375" style="1" customWidth="1"/>
    <col min="9744" max="9986" width="8.77734375" style="1"/>
    <col min="9987" max="9987" width="19.77734375" style="1" bestFit="1" customWidth="1"/>
    <col min="9988" max="9988" width="9.77734375" style="1" bestFit="1" customWidth="1"/>
    <col min="9989" max="9989" width="9.21875" style="1" bestFit="1" customWidth="1"/>
    <col min="9990" max="9993" width="8.77734375" style="1"/>
    <col min="9994" max="9994" width="14" style="1" customWidth="1"/>
    <col min="9995" max="9998" width="8.77734375" style="1"/>
    <col min="9999" max="9999" width="4.77734375" style="1" customWidth="1"/>
    <col min="10000" max="10242" width="8.77734375" style="1"/>
    <col min="10243" max="10243" width="19.77734375" style="1" bestFit="1" customWidth="1"/>
    <col min="10244" max="10244" width="9.77734375" style="1" bestFit="1" customWidth="1"/>
    <col min="10245" max="10245" width="9.21875" style="1" bestFit="1" customWidth="1"/>
    <col min="10246" max="10249" width="8.77734375" style="1"/>
    <col min="10250" max="10250" width="14" style="1" customWidth="1"/>
    <col min="10251" max="10254" width="8.77734375" style="1"/>
    <col min="10255" max="10255" width="4.77734375" style="1" customWidth="1"/>
    <col min="10256" max="10498" width="8.77734375" style="1"/>
    <col min="10499" max="10499" width="19.77734375" style="1" bestFit="1" customWidth="1"/>
    <col min="10500" max="10500" width="9.77734375" style="1" bestFit="1" customWidth="1"/>
    <col min="10501" max="10501" width="9.21875" style="1" bestFit="1" customWidth="1"/>
    <col min="10502" max="10505" width="8.77734375" style="1"/>
    <col min="10506" max="10506" width="14" style="1" customWidth="1"/>
    <col min="10507" max="10510" width="8.77734375" style="1"/>
    <col min="10511" max="10511" width="4.77734375" style="1" customWidth="1"/>
    <col min="10512" max="10754" width="8.77734375" style="1"/>
    <col min="10755" max="10755" width="19.77734375" style="1" bestFit="1" customWidth="1"/>
    <col min="10756" max="10756" width="9.77734375" style="1" bestFit="1" customWidth="1"/>
    <col min="10757" max="10757" width="9.21875" style="1" bestFit="1" customWidth="1"/>
    <col min="10758" max="10761" width="8.77734375" style="1"/>
    <col min="10762" max="10762" width="14" style="1" customWidth="1"/>
    <col min="10763" max="10766" width="8.77734375" style="1"/>
    <col min="10767" max="10767" width="4.77734375" style="1" customWidth="1"/>
    <col min="10768" max="11010" width="8.77734375" style="1"/>
    <col min="11011" max="11011" width="19.77734375" style="1" bestFit="1" customWidth="1"/>
    <col min="11012" max="11012" width="9.77734375" style="1" bestFit="1" customWidth="1"/>
    <col min="11013" max="11013" width="9.21875" style="1" bestFit="1" customWidth="1"/>
    <col min="11014" max="11017" width="8.77734375" style="1"/>
    <col min="11018" max="11018" width="14" style="1" customWidth="1"/>
    <col min="11019" max="11022" width="8.77734375" style="1"/>
    <col min="11023" max="11023" width="4.77734375" style="1" customWidth="1"/>
    <col min="11024" max="11266" width="8.77734375" style="1"/>
    <col min="11267" max="11267" width="19.77734375" style="1" bestFit="1" customWidth="1"/>
    <col min="11268" max="11268" width="9.77734375" style="1" bestFit="1" customWidth="1"/>
    <col min="11269" max="11269" width="9.21875" style="1" bestFit="1" customWidth="1"/>
    <col min="11270" max="11273" width="8.77734375" style="1"/>
    <col min="11274" max="11274" width="14" style="1" customWidth="1"/>
    <col min="11275" max="11278" width="8.77734375" style="1"/>
    <col min="11279" max="11279" width="4.77734375" style="1" customWidth="1"/>
    <col min="11280" max="11522" width="8.77734375" style="1"/>
    <col min="11523" max="11523" width="19.77734375" style="1" bestFit="1" customWidth="1"/>
    <col min="11524" max="11524" width="9.77734375" style="1" bestFit="1" customWidth="1"/>
    <col min="11525" max="11525" width="9.21875" style="1" bestFit="1" customWidth="1"/>
    <col min="11526" max="11529" width="8.77734375" style="1"/>
    <col min="11530" max="11530" width="14" style="1" customWidth="1"/>
    <col min="11531" max="11534" width="8.77734375" style="1"/>
    <col min="11535" max="11535" width="4.77734375" style="1" customWidth="1"/>
    <col min="11536" max="11778" width="8.77734375" style="1"/>
    <col min="11779" max="11779" width="19.77734375" style="1" bestFit="1" customWidth="1"/>
    <col min="11780" max="11780" width="9.77734375" style="1" bestFit="1" customWidth="1"/>
    <col min="11781" max="11781" width="9.21875" style="1" bestFit="1" customWidth="1"/>
    <col min="11782" max="11785" width="8.77734375" style="1"/>
    <col min="11786" max="11786" width="14" style="1" customWidth="1"/>
    <col min="11787" max="11790" width="8.77734375" style="1"/>
    <col min="11791" max="11791" width="4.77734375" style="1" customWidth="1"/>
    <col min="11792" max="12034" width="8.77734375" style="1"/>
    <col min="12035" max="12035" width="19.77734375" style="1" bestFit="1" customWidth="1"/>
    <col min="12036" max="12036" width="9.77734375" style="1" bestFit="1" customWidth="1"/>
    <col min="12037" max="12037" width="9.21875" style="1" bestFit="1" customWidth="1"/>
    <col min="12038" max="12041" width="8.77734375" style="1"/>
    <col min="12042" max="12042" width="14" style="1" customWidth="1"/>
    <col min="12043" max="12046" width="8.77734375" style="1"/>
    <col min="12047" max="12047" width="4.77734375" style="1" customWidth="1"/>
    <col min="12048" max="12290" width="8.77734375" style="1"/>
    <col min="12291" max="12291" width="19.77734375" style="1" bestFit="1" customWidth="1"/>
    <col min="12292" max="12292" width="9.77734375" style="1" bestFit="1" customWidth="1"/>
    <col min="12293" max="12293" width="9.21875" style="1" bestFit="1" customWidth="1"/>
    <col min="12294" max="12297" width="8.77734375" style="1"/>
    <col min="12298" max="12298" width="14" style="1" customWidth="1"/>
    <col min="12299" max="12302" width="8.77734375" style="1"/>
    <col min="12303" max="12303" width="4.77734375" style="1" customWidth="1"/>
    <col min="12304" max="12546" width="8.77734375" style="1"/>
    <col min="12547" max="12547" width="19.77734375" style="1" bestFit="1" customWidth="1"/>
    <col min="12548" max="12548" width="9.77734375" style="1" bestFit="1" customWidth="1"/>
    <col min="12549" max="12549" width="9.21875" style="1" bestFit="1" customWidth="1"/>
    <col min="12550" max="12553" width="8.77734375" style="1"/>
    <col min="12554" max="12554" width="14" style="1" customWidth="1"/>
    <col min="12555" max="12558" width="8.77734375" style="1"/>
    <col min="12559" max="12559" width="4.77734375" style="1" customWidth="1"/>
    <col min="12560" max="12802" width="8.77734375" style="1"/>
    <col min="12803" max="12803" width="19.77734375" style="1" bestFit="1" customWidth="1"/>
    <col min="12804" max="12804" width="9.77734375" style="1" bestFit="1" customWidth="1"/>
    <col min="12805" max="12805" width="9.21875" style="1" bestFit="1" customWidth="1"/>
    <col min="12806" max="12809" width="8.77734375" style="1"/>
    <col min="12810" max="12810" width="14" style="1" customWidth="1"/>
    <col min="12811" max="12814" width="8.77734375" style="1"/>
    <col min="12815" max="12815" width="4.77734375" style="1" customWidth="1"/>
    <col min="12816" max="13058" width="8.77734375" style="1"/>
    <col min="13059" max="13059" width="19.77734375" style="1" bestFit="1" customWidth="1"/>
    <col min="13060" max="13060" width="9.77734375" style="1" bestFit="1" customWidth="1"/>
    <col min="13061" max="13061" width="9.21875" style="1" bestFit="1" customWidth="1"/>
    <col min="13062" max="13065" width="8.77734375" style="1"/>
    <col min="13066" max="13066" width="14" style="1" customWidth="1"/>
    <col min="13067" max="13070" width="8.77734375" style="1"/>
    <col min="13071" max="13071" width="4.77734375" style="1" customWidth="1"/>
    <col min="13072" max="13314" width="8.77734375" style="1"/>
    <col min="13315" max="13315" width="19.77734375" style="1" bestFit="1" customWidth="1"/>
    <col min="13316" max="13316" width="9.77734375" style="1" bestFit="1" customWidth="1"/>
    <col min="13317" max="13317" width="9.21875" style="1" bestFit="1" customWidth="1"/>
    <col min="13318" max="13321" width="8.77734375" style="1"/>
    <col min="13322" max="13322" width="14" style="1" customWidth="1"/>
    <col min="13323" max="13326" width="8.77734375" style="1"/>
    <col min="13327" max="13327" width="4.77734375" style="1" customWidth="1"/>
    <col min="13328" max="13570" width="8.77734375" style="1"/>
    <col min="13571" max="13571" width="19.77734375" style="1" bestFit="1" customWidth="1"/>
    <col min="13572" max="13572" width="9.77734375" style="1" bestFit="1" customWidth="1"/>
    <col min="13573" max="13573" width="9.21875" style="1" bestFit="1" customWidth="1"/>
    <col min="13574" max="13577" width="8.77734375" style="1"/>
    <col min="13578" max="13578" width="14" style="1" customWidth="1"/>
    <col min="13579" max="13582" width="8.77734375" style="1"/>
    <col min="13583" max="13583" width="4.77734375" style="1" customWidth="1"/>
    <col min="13584" max="13826" width="8.77734375" style="1"/>
    <col min="13827" max="13827" width="19.77734375" style="1" bestFit="1" customWidth="1"/>
    <col min="13828" max="13828" width="9.77734375" style="1" bestFit="1" customWidth="1"/>
    <col min="13829" max="13829" width="9.21875" style="1" bestFit="1" customWidth="1"/>
    <col min="13830" max="13833" width="8.77734375" style="1"/>
    <col min="13834" max="13834" width="14" style="1" customWidth="1"/>
    <col min="13835" max="13838" width="8.77734375" style="1"/>
    <col min="13839" max="13839" width="4.77734375" style="1" customWidth="1"/>
    <col min="13840" max="14082" width="8.77734375" style="1"/>
    <col min="14083" max="14083" width="19.77734375" style="1" bestFit="1" customWidth="1"/>
    <col min="14084" max="14084" width="9.77734375" style="1" bestFit="1" customWidth="1"/>
    <col min="14085" max="14085" width="9.21875" style="1" bestFit="1" customWidth="1"/>
    <col min="14086" max="14089" width="8.77734375" style="1"/>
    <col min="14090" max="14090" width="14" style="1" customWidth="1"/>
    <col min="14091" max="14094" width="8.77734375" style="1"/>
    <col min="14095" max="14095" width="4.77734375" style="1" customWidth="1"/>
    <col min="14096" max="14338" width="8.77734375" style="1"/>
    <col min="14339" max="14339" width="19.77734375" style="1" bestFit="1" customWidth="1"/>
    <col min="14340" max="14340" width="9.77734375" style="1" bestFit="1" customWidth="1"/>
    <col min="14341" max="14341" width="9.21875" style="1" bestFit="1" customWidth="1"/>
    <col min="14342" max="14345" width="8.77734375" style="1"/>
    <col min="14346" max="14346" width="14" style="1" customWidth="1"/>
    <col min="14347" max="14350" width="8.77734375" style="1"/>
    <col min="14351" max="14351" width="4.77734375" style="1" customWidth="1"/>
    <col min="14352" max="14594" width="8.77734375" style="1"/>
    <col min="14595" max="14595" width="19.77734375" style="1" bestFit="1" customWidth="1"/>
    <col min="14596" max="14596" width="9.77734375" style="1" bestFit="1" customWidth="1"/>
    <col min="14597" max="14597" width="9.21875" style="1" bestFit="1" customWidth="1"/>
    <col min="14598" max="14601" width="8.77734375" style="1"/>
    <col min="14602" max="14602" width="14" style="1" customWidth="1"/>
    <col min="14603" max="14606" width="8.77734375" style="1"/>
    <col min="14607" max="14607" width="4.77734375" style="1" customWidth="1"/>
    <col min="14608" max="14850" width="8.77734375" style="1"/>
    <col min="14851" max="14851" width="19.77734375" style="1" bestFit="1" customWidth="1"/>
    <col min="14852" max="14852" width="9.77734375" style="1" bestFit="1" customWidth="1"/>
    <col min="14853" max="14853" width="9.21875" style="1" bestFit="1" customWidth="1"/>
    <col min="14854" max="14857" width="8.77734375" style="1"/>
    <col min="14858" max="14858" width="14" style="1" customWidth="1"/>
    <col min="14859" max="14862" width="8.77734375" style="1"/>
    <col min="14863" max="14863" width="4.77734375" style="1" customWidth="1"/>
    <col min="14864" max="15106" width="8.77734375" style="1"/>
    <col min="15107" max="15107" width="19.77734375" style="1" bestFit="1" customWidth="1"/>
    <col min="15108" max="15108" width="9.77734375" style="1" bestFit="1" customWidth="1"/>
    <col min="15109" max="15109" width="9.21875" style="1" bestFit="1" customWidth="1"/>
    <col min="15110" max="15113" width="8.77734375" style="1"/>
    <col min="15114" max="15114" width="14" style="1" customWidth="1"/>
    <col min="15115" max="15118" width="8.77734375" style="1"/>
    <col min="15119" max="15119" width="4.77734375" style="1" customWidth="1"/>
    <col min="15120" max="15362" width="8.77734375" style="1"/>
    <col min="15363" max="15363" width="19.77734375" style="1" bestFit="1" customWidth="1"/>
    <col min="15364" max="15364" width="9.77734375" style="1" bestFit="1" customWidth="1"/>
    <col min="15365" max="15365" width="9.21875" style="1" bestFit="1" customWidth="1"/>
    <col min="15366" max="15369" width="8.77734375" style="1"/>
    <col min="15370" max="15370" width="14" style="1" customWidth="1"/>
    <col min="15371" max="15374" width="8.77734375" style="1"/>
    <col min="15375" max="15375" width="4.77734375" style="1" customWidth="1"/>
    <col min="15376" max="15618" width="8.77734375" style="1"/>
    <col min="15619" max="15619" width="19.77734375" style="1" bestFit="1" customWidth="1"/>
    <col min="15620" max="15620" width="9.77734375" style="1" bestFit="1" customWidth="1"/>
    <col min="15621" max="15621" width="9.21875" style="1" bestFit="1" customWidth="1"/>
    <col min="15622" max="15625" width="8.77734375" style="1"/>
    <col min="15626" max="15626" width="14" style="1" customWidth="1"/>
    <col min="15627" max="15630" width="8.77734375" style="1"/>
    <col min="15631" max="15631" width="4.77734375" style="1" customWidth="1"/>
    <col min="15632" max="15874" width="8.77734375" style="1"/>
    <col min="15875" max="15875" width="19.77734375" style="1" bestFit="1" customWidth="1"/>
    <col min="15876" max="15876" width="9.77734375" style="1" bestFit="1" customWidth="1"/>
    <col min="15877" max="15877" width="9.21875" style="1" bestFit="1" customWidth="1"/>
    <col min="15878" max="15881" width="8.77734375" style="1"/>
    <col min="15882" max="15882" width="14" style="1" customWidth="1"/>
    <col min="15883" max="15886" width="8.77734375" style="1"/>
    <col min="15887" max="15887" width="4.77734375" style="1" customWidth="1"/>
    <col min="15888" max="16130" width="8.77734375" style="1"/>
    <col min="16131" max="16131" width="19.77734375" style="1" bestFit="1" customWidth="1"/>
    <col min="16132" max="16132" width="9.77734375" style="1" bestFit="1" customWidth="1"/>
    <col min="16133" max="16133" width="9.21875" style="1" bestFit="1" customWidth="1"/>
    <col min="16134" max="16137" width="8.77734375" style="1"/>
    <col min="16138" max="16138" width="14" style="1" customWidth="1"/>
    <col min="16139" max="16142" width="8.77734375" style="1"/>
    <col min="16143" max="16143" width="4.77734375" style="1" customWidth="1"/>
    <col min="16144" max="16384" width="8.77734375" style="1"/>
  </cols>
  <sheetData>
    <row r="1" spans="2:15" ht="13.8" thickBot="1" x14ac:dyDescent="0.3"/>
    <row r="2" spans="2:15" ht="52.8" x14ac:dyDescent="0.25">
      <c r="B2" s="31" t="s">
        <v>35</v>
      </c>
      <c r="C2" s="32" t="s">
        <v>36</v>
      </c>
      <c r="D2" s="32" t="s">
        <v>37</v>
      </c>
      <c r="E2" s="32" t="s">
        <v>38</v>
      </c>
      <c r="F2" s="32" t="s">
        <v>39</v>
      </c>
      <c r="G2" s="32" t="s">
        <v>40</v>
      </c>
      <c r="H2" s="32" t="s">
        <v>41</v>
      </c>
      <c r="I2" s="33" t="s">
        <v>42</v>
      </c>
      <c r="K2" s="34" t="s">
        <v>43</v>
      </c>
    </row>
    <row r="3" spans="2:15" x14ac:dyDescent="0.25">
      <c r="B3" s="35" t="s">
        <v>44</v>
      </c>
      <c r="C3" s="9" t="s">
        <v>45</v>
      </c>
      <c r="D3" s="36">
        <v>1818689.11</v>
      </c>
      <c r="E3" s="36">
        <v>156257.96591549597</v>
      </c>
      <c r="F3" s="37">
        <f>E3/D3</f>
        <v>8.5917909254702662E-2</v>
      </c>
      <c r="G3" s="9">
        <v>7000</v>
      </c>
      <c r="H3" s="9">
        <v>33238</v>
      </c>
      <c r="I3" s="38">
        <v>259.81272999999999</v>
      </c>
    </row>
    <row r="4" spans="2:15" x14ac:dyDescent="0.25">
      <c r="B4" s="39" t="s">
        <v>46</v>
      </c>
      <c r="C4" s="13" t="s">
        <v>47</v>
      </c>
      <c r="D4" s="40">
        <v>2101606.88</v>
      </c>
      <c r="E4" s="40">
        <v>304645.92834053718</v>
      </c>
      <c r="F4" s="41">
        <f t="shared" ref="F4:F67" si="0">E4/D4</f>
        <v>0.14495857014920754</v>
      </c>
      <c r="G4" s="13">
        <v>7964</v>
      </c>
      <c r="H4" s="13">
        <v>30316</v>
      </c>
      <c r="I4" s="42">
        <v>263.88835760924155</v>
      </c>
    </row>
    <row r="5" spans="2:15" x14ac:dyDescent="0.25">
      <c r="B5" s="39" t="s">
        <v>48</v>
      </c>
      <c r="C5" s="13" t="s">
        <v>49</v>
      </c>
      <c r="D5" s="40">
        <v>1253984.8700000001</v>
      </c>
      <c r="E5" s="40">
        <v>269404.17633052322</v>
      </c>
      <c r="F5" s="41">
        <f t="shared" si="0"/>
        <v>0.21483845840223192</v>
      </c>
      <c r="G5" s="13">
        <v>8964</v>
      </c>
      <c r="H5" s="13">
        <v>25568</v>
      </c>
      <c r="I5" s="42">
        <v>139.89121709058458</v>
      </c>
      <c r="K5" s="8"/>
      <c r="L5" s="148" t="s">
        <v>50</v>
      </c>
      <c r="M5" s="148"/>
      <c r="N5" s="148"/>
      <c r="O5" s="10"/>
    </row>
    <row r="6" spans="2:15" x14ac:dyDescent="0.25">
      <c r="B6" s="39" t="s">
        <v>51</v>
      </c>
      <c r="C6" s="13" t="s">
        <v>52</v>
      </c>
      <c r="D6" s="40">
        <v>1944308.29</v>
      </c>
      <c r="E6" s="40">
        <v>403151.36078824569</v>
      </c>
      <c r="F6" s="41">
        <f t="shared" si="0"/>
        <v>0.20734950463449686</v>
      </c>
      <c r="G6" s="13">
        <v>8559</v>
      </c>
      <c r="H6" s="13">
        <v>28490</v>
      </c>
      <c r="I6" s="42">
        <v>227.16535693422128</v>
      </c>
      <c r="K6" s="12"/>
      <c r="L6" s="147"/>
      <c r="M6" s="147"/>
      <c r="N6" s="147"/>
      <c r="O6" s="14"/>
    </row>
    <row r="7" spans="2:15" x14ac:dyDescent="0.25">
      <c r="B7" s="39" t="s">
        <v>53</v>
      </c>
      <c r="C7" s="13" t="s">
        <v>54</v>
      </c>
      <c r="D7" s="40">
        <v>1768975.33</v>
      </c>
      <c r="E7" s="40">
        <v>461946.47797033167</v>
      </c>
      <c r="F7" s="41">
        <f t="shared" si="0"/>
        <v>0.26113788594798076</v>
      </c>
      <c r="G7" s="13">
        <v>5939</v>
      </c>
      <c r="H7" s="13">
        <v>30316</v>
      </c>
      <c r="I7" s="42">
        <v>297.85743896278836</v>
      </c>
      <c r="K7" s="12"/>
      <c r="L7" s="43" t="s">
        <v>55</v>
      </c>
      <c r="M7" s="43" t="s">
        <v>56</v>
      </c>
      <c r="N7" s="43" t="s">
        <v>193</v>
      </c>
      <c r="O7" s="14"/>
    </row>
    <row r="8" spans="2:15" x14ac:dyDescent="0.25">
      <c r="B8" s="39" t="s">
        <v>57</v>
      </c>
      <c r="C8" s="13" t="s">
        <v>58</v>
      </c>
      <c r="D8" s="40">
        <v>1546512.37</v>
      </c>
      <c r="E8" s="40">
        <v>322116.42332158599</v>
      </c>
      <c r="F8" s="41">
        <f t="shared" si="0"/>
        <v>0.20828570761550777</v>
      </c>
      <c r="G8" s="13">
        <v>7981</v>
      </c>
      <c r="H8" s="13">
        <v>35170</v>
      </c>
      <c r="I8" s="42">
        <v>193.77426011777973</v>
      </c>
      <c r="K8" s="12"/>
      <c r="L8" s="44">
        <v>0.1</v>
      </c>
      <c r="M8" s="45">
        <v>0.05</v>
      </c>
      <c r="N8" s="52">
        <v>0.2</v>
      </c>
      <c r="O8" s="14"/>
    </row>
    <row r="9" spans="2:15" x14ac:dyDescent="0.25">
      <c r="B9" s="39" t="s">
        <v>59</v>
      </c>
      <c r="C9" s="13" t="s">
        <v>60</v>
      </c>
      <c r="D9" s="40">
        <v>2450138.2000000002</v>
      </c>
      <c r="E9" s="40">
        <v>265225.64927932981</v>
      </c>
      <c r="F9" s="41">
        <f t="shared" si="0"/>
        <v>0.10824926091080486</v>
      </c>
      <c r="G9" s="13">
        <v>5000</v>
      </c>
      <c r="H9" s="13">
        <v>36694</v>
      </c>
      <c r="I9" s="42">
        <v>490.02764000000002</v>
      </c>
      <c r="K9" s="16"/>
      <c r="L9" s="46"/>
      <c r="M9" s="46"/>
      <c r="N9" s="46"/>
      <c r="O9" s="18"/>
    </row>
    <row r="10" spans="2:15" x14ac:dyDescent="0.25">
      <c r="B10" s="39" t="s">
        <v>61</v>
      </c>
      <c r="C10" s="13" t="s">
        <v>62</v>
      </c>
      <c r="D10" s="40">
        <v>1866503.8</v>
      </c>
      <c r="E10" s="40">
        <v>298338.72164485091</v>
      </c>
      <c r="F10" s="41">
        <f t="shared" si="0"/>
        <v>0.15983826105516147</v>
      </c>
      <c r="G10" s="13">
        <v>7357</v>
      </c>
      <c r="H10" s="13">
        <v>33238</v>
      </c>
      <c r="I10" s="42">
        <v>253.70447193149383</v>
      </c>
    </row>
    <row r="11" spans="2:15" x14ac:dyDescent="0.25">
      <c r="B11" s="39" t="s">
        <v>63</v>
      </c>
      <c r="C11" s="13" t="s">
        <v>64</v>
      </c>
      <c r="D11" s="40">
        <v>1343230.05</v>
      </c>
      <c r="E11" s="40">
        <v>219646.5593262068</v>
      </c>
      <c r="F11" s="41">
        <f t="shared" si="0"/>
        <v>0.16352117742318734</v>
      </c>
      <c r="G11" s="13">
        <v>6068</v>
      </c>
      <c r="H11" s="13">
        <v>35525</v>
      </c>
      <c r="I11" s="42">
        <v>221.3628955174687</v>
      </c>
    </row>
    <row r="12" spans="2:15" x14ac:dyDescent="0.25">
      <c r="B12" s="39" t="s">
        <v>65</v>
      </c>
      <c r="C12" s="13" t="s">
        <v>66</v>
      </c>
      <c r="D12" s="40">
        <v>1536114.95</v>
      </c>
      <c r="E12" s="40">
        <v>277769.86330888793</v>
      </c>
      <c r="F12" s="41">
        <f t="shared" si="0"/>
        <v>0.18082622222307512</v>
      </c>
      <c r="G12" s="13">
        <v>9725</v>
      </c>
      <c r="H12" s="13">
        <v>33603</v>
      </c>
      <c r="I12" s="42">
        <v>157.955264781491</v>
      </c>
    </row>
    <row r="13" spans="2:15" x14ac:dyDescent="0.25">
      <c r="B13" s="39" t="s">
        <v>67</v>
      </c>
      <c r="C13" s="13" t="s">
        <v>68</v>
      </c>
      <c r="D13" s="40">
        <v>1128281.6599999999</v>
      </c>
      <c r="E13" s="40">
        <v>254525.80076896658</v>
      </c>
      <c r="F13" s="41">
        <f t="shared" si="0"/>
        <v>0.22558711161623118</v>
      </c>
      <c r="G13" s="13">
        <v>5399</v>
      </c>
      <c r="H13" s="13">
        <v>35377</v>
      </c>
      <c r="I13" s="42">
        <v>208.97974810150026</v>
      </c>
    </row>
    <row r="14" spans="2:15" x14ac:dyDescent="0.25">
      <c r="B14" s="39" t="s">
        <v>69</v>
      </c>
      <c r="C14" s="13" t="s">
        <v>70</v>
      </c>
      <c r="D14" s="40">
        <v>571255.24</v>
      </c>
      <c r="E14" s="40">
        <v>28557.42910777378</v>
      </c>
      <c r="F14" s="41">
        <f t="shared" si="0"/>
        <v>4.9990664606899327E-2</v>
      </c>
      <c r="G14" s="13">
        <v>7558</v>
      </c>
      <c r="H14" s="13">
        <v>36160</v>
      </c>
      <c r="I14" s="42">
        <v>75.582857898915051</v>
      </c>
    </row>
    <row r="15" spans="2:15" x14ac:dyDescent="0.25">
      <c r="B15" s="39" t="s">
        <v>71</v>
      </c>
      <c r="C15" s="13" t="s">
        <v>72</v>
      </c>
      <c r="D15" s="40">
        <v>1459168.94</v>
      </c>
      <c r="E15" s="40">
        <v>260972.75007140776</v>
      </c>
      <c r="F15" s="41">
        <f t="shared" si="0"/>
        <v>0.17885026395326628</v>
      </c>
      <c r="G15" s="13">
        <v>4250</v>
      </c>
      <c r="H15" s="13">
        <v>32142</v>
      </c>
      <c r="I15" s="42">
        <v>343.33386823529412</v>
      </c>
    </row>
    <row r="16" spans="2:15" x14ac:dyDescent="0.25">
      <c r="B16" s="39" t="s">
        <v>73</v>
      </c>
      <c r="C16" s="13" t="s">
        <v>74</v>
      </c>
      <c r="D16" s="40">
        <v>922433.21</v>
      </c>
      <c r="E16" s="40">
        <v>136265.90592717921</v>
      </c>
      <c r="F16" s="41">
        <f t="shared" si="0"/>
        <v>0.14772441457000363</v>
      </c>
      <c r="G16" s="13">
        <v>7816</v>
      </c>
      <c r="H16" s="13">
        <v>31047</v>
      </c>
      <c r="I16" s="42">
        <v>118.01857855680655</v>
      </c>
    </row>
    <row r="17" spans="2:9" x14ac:dyDescent="0.25">
      <c r="B17" s="39" t="s">
        <v>75</v>
      </c>
      <c r="C17" s="13" t="s">
        <v>76</v>
      </c>
      <c r="D17" s="40">
        <v>1186068.96</v>
      </c>
      <c r="E17" s="40">
        <v>235377.50346232529</v>
      </c>
      <c r="F17" s="41">
        <f t="shared" si="0"/>
        <v>0.19845178602627397</v>
      </c>
      <c r="G17" s="13">
        <v>7911</v>
      </c>
      <c r="H17" s="13">
        <v>30681</v>
      </c>
      <c r="I17" s="42">
        <v>149.92655290102388</v>
      </c>
    </row>
    <row r="18" spans="2:9" x14ac:dyDescent="0.25">
      <c r="B18" s="39" t="s">
        <v>77</v>
      </c>
      <c r="C18" s="13" t="s">
        <v>78</v>
      </c>
      <c r="D18" s="40">
        <v>1497507.5</v>
      </c>
      <c r="E18" s="40">
        <v>274388.30963879742</v>
      </c>
      <c r="F18" s="41">
        <f t="shared" si="0"/>
        <v>0.18323000695408698</v>
      </c>
      <c r="G18" s="13">
        <v>7948</v>
      </c>
      <c r="H18" s="13">
        <v>36891</v>
      </c>
      <c r="I18" s="42">
        <v>188.41312279818823</v>
      </c>
    </row>
    <row r="19" spans="2:9" x14ac:dyDescent="0.25">
      <c r="B19" s="39" t="s">
        <v>79</v>
      </c>
      <c r="C19" s="13" t="s">
        <v>80</v>
      </c>
      <c r="D19" s="40">
        <v>1051958.96</v>
      </c>
      <c r="E19" s="40">
        <v>200960.89786706801</v>
      </c>
      <c r="F19" s="41">
        <f t="shared" si="0"/>
        <v>0.19103492199645128</v>
      </c>
      <c r="G19" s="13">
        <v>9150</v>
      </c>
      <c r="H19" s="13">
        <v>31412</v>
      </c>
      <c r="I19" s="42">
        <v>114.96819234972678</v>
      </c>
    </row>
    <row r="20" spans="2:9" x14ac:dyDescent="0.25">
      <c r="B20" s="39" t="s">
        <v>81</v>
      </c>
      <c r="C20" s="13" t="s">
        <v>82</v>
      </c>
      <c r="D20" s="40">
        <v>1021786.13</v>
      </c>
      <c r="E20" s="40">
        <v>149792.40199632422</v>
      </c>
      <c r="F20" s="41">
        <f t="shared" si="0"/>
        <v>0.14659858614084359</v>
      </c>
      <c r="G20" s="13">
        <v>5780</v>
      </c>
      <c r="H20" s="13">
        <v>35359</v>
      </c>
      <c r="I20" s="42">
        <v>176.77960726643599</v>
      </c>
    </row>
    <row r="21" spans="2:9" x14ac:dyDescent="0.25">
      <c r="B21" s="39" t="s">
        <v>83</v>
      </c>
      <c r="C21" s="13" t="s">
        <v>84</v>
      </c>
      <c r="D21" s="40">
        <v>1479304.59</v>
      </c>
      <c r="E21" s="40">
        <v>234810.83679553473</v>
      </c>
      <c r="F21" s="41">
        <f t="shared" si="0"/>
        <v>0.15873055379050419</v>
      </c>
      <c r="G21" s="13">
        <v>4460</v>
      </c>
      <c r="H21" s="13">
        <v>35795</v>
      </c>
      <c r="I21" s="42">
        <v>331.68264349775785</v>
      </c>
    </row>
    <row r="22" spans="2:9" x14ac:dyDescent="0.25">
      <c r="B22" s="39" t="s">
        <v>85</v>
      </c>
      <c r="C22" s="13" t="s">
        <v>86</v>
      </c>
      <c r="D22" s="40">
        <v>1079499.57</v>
      </c>
      <c r="E22" s="40">
        <v>99683.558238699392</v>
      </c>
      <c r="F22" s="41">
        <f t="shared" si="0"/>
        <v>9.2342378829015553E-2</v>
      </c>
      <c r="G22" s="13">
        <v>8437</v>
      </c>
      <c r="H22" s="13">
        <v>35388</v>
      </c>
      <c r="I22" s="42">
        <v>127.94827189759394</v>
      </c>
    </row>
    <row r="23" spans="2:9" x14ac:dyDescent="0.25">
      <c r="B23" s="39" t="s">
        <v>87</v>
      </c>
      <c r="C23" s="13" t="s">
        <v>88</v>
      </c>
      <c r="D23" s="40">
        <v>1861551.58</v>
      </c>
      <c r="E23" s="40">
        <v>330358.33135254763</v>
      </c>
      <c r="F23" s="41">
        <f t="shared" si="0"/>
        <v>0.17746396871396258</v>
      </c>
      <c r="G23" s="13">
        <v>7178</v>
      </c>
      <c r="H23" s="13">
        <v>30681</v>
      </c>
      <c r="I23" s="42">
        <v>259.34126219002508</v>
      </c>
    </row>
    <row r="24" spans="2:9" x14ac:dyDescent="0.25">
      <c r="B24" s="39" t="s">
        <v>89</v>
      </c>
      <c r="C24" s="13" t="s">
        <v>90</v>
      </c>
      <c r="D24" s="40">
        <v>699877.34</v>
      </c>
      <c r="E24" s="40">
        <v>64653.389181720908</v>
      </c>
      <c r="F24" s="41">
        <f t="shared" si="0"/>
        <v>9.2378171840398357E-2</v>
      </c>
      <c r="G24" s="13">
        <v>4628</v>
      </c>
      <c r="H24" s="13">
        <v>35611</v>
      </c>
      <c r="I24" s="42">
        <v>151.22673725151253</v>
      </c>
    </row>
    <row r="25" spans="2:9" x14ac:dyDescent="0.25">
      <c r="B25" s="39" t="s">
        <v>91</v>
      </c>
      <c r="C25" s="13" t="s">
        <v>92</v>
      </c>
      <c r="D25" s="40">
        <v>1203563.54</v>
      </c>
      <c r="E25" s="40">
        <v>191220.44137054554</v>
      </c>
      <c r="F25" s="41">
        <f t="shared" si="0"/>
        <v>0.15887855939084489</v>
      </c>
      <c r="G25" s="13">
        <v>4425</v>
      </c>
      <c r="H25" s="13">
        <v>34334</v>
      </c>
      <c r="I25" s="42">
        <v>271.99176045197743</v>
      </c>
    </row>
    <row r="26" spans="2:9" x14ac:dyDescent="0.25">
      <c r="B26" s="39" t="s">
        <v>93</v>
      </c>
      <c r="C26" s="13" t="s">
        <v>94</v>
      </c>
      <c r="D26" s="40">
        <v>1475451.14</v>
      </c>
      <c r="E26" s="40">
        <v>256010.69981881435</v>
      </c>
      <c r="F26" s="41">
        <f t="shared" si="0"/>
        <v>0.17351350571921639</v>
      </c>
      <c r="G26" s="13">
        <v>4890</v>
      </c>
      <c r="H26" s="13">
        <v>29586</v>
      </c>
      <c r="I26" s="42">
        <v>301.72824948875251</v>
      </c>
    </row>
    <row r="27" spans="2:9" x14ac:dyDescent="0.25">
      <c r="B27" s="39" t="s">
        <v>95</v>
      </c>
      <c r="C27" s="13" t="s">
        <v>96</v>
      </c>
      <c r="D27" s="40">
        <v>872078.46</v>
      </c>
      <c r="E27" s="40">
        <v>50535.381538149064</v>
      </c>
      <c r="F27" s="41">
        <f t="shared" si="0"/>
        <v>5.7948205185745637E-2</v>
      </c>
      <c r="G27" s="13">
        <v>4094</v>
      </c>
      <c r="H27" s="13">
        <v>35706</v>
      </c>
      <c r="I27" s="42">
        <v>213.01379091353198</v>
      </c>
    </row>
    <row r="28" spans="2:9" x14ac:dyDescent="0.25">
      <c r="B28" s="39" t="s">
        <v>97</v>
      </c>
      <c r="C28" s="13" t="s">
        <v>98</v>
      </c>
      <c r="D28" s="40">
        <v>1102690.1499999999</v>
      </c>
      <c r="E28" s="40">
        <v>152104.88803427856</v>
      </c>
      <c r="F28" s="41">
        <f t="shared" si="0"/>
        <v>0.13793982655443016</v>
      </c>
      <c r="G28" s="13">
        <v>5141</v>
      </c>
      <c r="H28" s="13">
        <v>35805</v>
      </c>
      <c r="I28" s="42">
        <v>214.48942812682355</v>
      </c>
    </row>
    <row r="29" spans="2:9" x14ac:dyDescent="0.25">
      <c r="B29" s="39" t="s">
        <v>99</v>
      </c>
      <c r="C29" s="13" t="s">
        <v>100</v>
      </c>
      <c r="D29" s="40">
        <v>999016.87</v>
      </c>
      <c r="E29" s="40">
        <v>220149.85802491722</v>
      </c>
      <c r="F29" s="41">
        <f t="shared" si="0"/>
        <v>0.2203665069488939</v>
      </c>
      <c r="G29" s="13">
        <v>4064</v>
      </c>
      <c r="H29" s="13">
        <v>31412</v>
      </c>
      <c r="I29" s="42">
        <v>245.82108021653542</v>
      </c>
    </row>
    <row r="30" spans="2:9" x14ac:dyDescent="0.25">
      <c r="B30" s="39" t="s">
        <v>101</v>
      </c>
      <c r="C30" s="13" t="s">
        <v>102</v>
      </c>
      <c r="D30" s="40">
        <v>1254786.8700000001</v>
      </c>
      <c r="E30" s="40">
        <v>305473.01561039587</v>
      </c>
      <c r="F30" s="41">
        <f t="shared" si="0"/>
        <v>0.24344613648244171</v>
      </c>
      <c r="G30" s="13">
        <v>5176</v>
      </c>
      <c r="H30" s="13">
        <v>31412</v>
      </c>
      <c r="I30" s="42">
        <v>242.42404752704795</v>
      </c>
    </row>
    <row r="31" spans="2:9" x14ac:dyDescent="0.25">
      <c r="B31" s="39" t="s">
        <v>103</v>
      </c>
      <c r="C31" s="13" t="s">
        <v>104</v>
      </c>
      <c r="D31" s="40">
        <v>1683835.36</v>
      </c>
      <c r="E31" s="40">
        <v>206976.12807126588</v>
      </c>
      <c r="F31" s="41">
        <f t="shared" si="0"/>
        <v>0.12291945696595055</v>
      </c>
      <c r="G31" s="13">
        <v>3400</v>
      </c>
      <c r="H31" s="13">
        <v>35394</v>
      </c>
      <c r="I31" s="42">
        <v>495.24569411764708</v>
      </c>
    </row>
    <row r="32" spans="2:9" x14ac:dyDescent="0.25">
      <c r="B32" s="39" t="s">
        <v>105</v>
      </c>
      <c r="C32" s="13" t="s">
        <v>106</v>
      </c>
      <c r="D32" s="40">
        <v>869786.03</v>
      </c>
      <c r="E32" s="40">
        <v>197848.94489724271</v>
      </c>
      <c r="F32" s="41">
        <f t="shared" si="0"/>
        <v>0.22746852452578792</v>
      </c>
      <c r="G32" s="13">
        <v>5820</v>
      </c>
      <c r="H32" s="13">
        <v>29951</v>
      </c>
      <c r="I32" s="42">
        <v>149.44777147766322</v>
      </c>
    </row>
    <row r="33" spans="2:9" x14ac:dyDescent="0.25">
      <c r="B33" s="39" t="s">
        <v>107</v>
      </c>
      <c r="C33" s="13" t="s">
        <v>108</v>
      </c>
      <c r="D33" s="40">
        <v>656909.44999999995</v>
      </c>
      <c r="E33" s="40">
        <v>12382.430699751691</v>
      </c>
      <c r="F33" s="41">
        <f t="shared" si="0"/>
        <v>1.8849524389931812E-2</v>
      </c>
      <c r="G33" s="13">
        <v>3870</v>
      </c>
      <c r="H33" s="13">
        <v>33238</v>
      </c>
      <c r="I33" s="42">
        <v>169.74404392764856</v>
      </c>
    </row>
    <row r="34" spans="2:9" x14ac:dyDescent="0.25">
      <c r="B34" s="39" t="s">
        <v>109</v>
      </c>
      <c r="C34" s="13" t="s">
        <v>110</v>
      </c>
      <c r="D34" s="40">
        <v>800698.88</v>
      </c>
      <c r="E34" s="40">
        <v>109496.6998226548</v>
      </c>
      <c r="F34" s="41">
        <f t="shared" si="0"/>
        <v>0.13675140874763655</v>
      </c>
      <c r="G34" s="13">
        <v>4620</v>
      </c>
      <c r="H34" s="13">
        <v>35374</v>
      </c>
      <c r="I34" s="42">
        <v>173.3114458874459</v>
      </c>
    </row>
    <row r="35" spans="2:9" x14ac:dyDescent="0.25">
      <c r="B35" s="39" t="s">
        <v>111</v>
      </c>
      <c r="C35" s="13" t="s">
        <v>112</v>
      </c>
      <c r="D35" s="40">
        <v>1090656.6399999999</v>
      </c>
      <c r="E35" s="40">
        <v>144023.52694775333</v>
      </c>
      <c r="F35" s="41">
        <f t="shared" si="0"/>
        <v>0.13205212499119187</v>
      </c>
      <c r="G35" s="13">
        <v>3918</v>
      </c>
      <c r="H35" s="13">
        <v>35430</v>
      </c>
      <c r="I35" s="42">
        <v>278.37076059213882</v>
      </c>
    </row>
    <row r="36" spans="2:9" x14ac:dyDescent="0.25">
      <c r="B36" s="39" t="s">
        <v>113</v>
      </c>
      <c r="C36" s="13" t="s">
        <v>114</v>
      </c>
      <c r="D36" s="40">
        <v>962991.85</v>
      </c>
      <c r="E36" s="40">
        <v>134580.73487108218</v>
      </c>
      <c r="F36" s="41">
        <f t="shared" si="0"/>
        <v>0.13975272466852362</v>
      </c>
      <c r="G36" s="13">
        <v>3666</v>
      </c>
      <c r="H36" s="13">
        <v>32873</v>
      </c>
      <c r="I36" s="42">
        <v>262.68190125477361</v>
      </c>
    </row>
    <row r="37" spans="2:9" x14ac:dyDescent="0.25">
      <c r="B37" s="39" t="s">
        <v>115</v>
      </c>
      <c r="C37" s="13" t="s">
        <v>116</v>
      </c>
      <c r="D37" s="40">
        <v>1403773.65</v>
      </c>
      <c r="E37" s="40">
        <v>261806.90555112509</v>
      </c>
      <c r="F37" s="41">
        <f t="shared" si="0"/>
        <v>0.18650222245667961</v>
      </c>
      <c r="G37" s="13">
        <v>6344</v>
      </c>
      <c r="H37" s="13">
        <v>30316</v>
      </c>
      <c r="I37" s="42">
        <v>221.27579602774273</v>
      </c>
    </row>
    <row r="38" spans="2:9" x14ac:dyDescent="0.25">
      <c r="B38" s="39" t="s">
        <v>117</v>
      </c>
      <c r="C38" s="13" t="s">
        <v>118</v>
      </c>
      <c r="D38" s="40">
        <v>1031821.11</v>
      </c>
      <c r="E38" s="40">
        <v>187885.10747333849</v>
      </c>
      <c r="F38" s="41">
        <f t="shared" si="0"/>
        <v>0.18209077683372701</v>
      </c>
      <c r="G38" s="13">
        <v>4645</v>
      </c>
      <c r="H38" s="13">
        <v>35741</v>
      </c>
      <c r="I38" s="42">
        <v>222.13586867599568</v>
      </c>
    </row>
    <row r="39" spans="2:9" x14ac:dyDescent="0.25">
      <c r="B39" s="39" t="s">
        <v>119</v>
      </c>
      <c r="C39" s="13" t="s">
        <v>120</v>
      </c>
      <c r="D39" s="40">
        <v>1105184.72</v>
      </c>
      <c r="E39" s="40">
        <v>212478.62957680182</v>
      </c>
      <c r="F39" s="41">
        <f t="shared" si="0"/>
        <v>0.19225621358283149</v>
      </c>
      <c r="G39" s="13">
        <v>4540</v>
      </c>
      <c r="H39" s="13">
        <v>35735</v>
      </c>
      <c r="I39" s="42">
        <v>243.43275770925109</v>
      </c>
    </row>
    <row r="40" spans="2:9" x14ac:dyDescent="0.25">
      <c r="B40" s="39" t="s">
        <v>121</v>
      </c>
      <c r="C40" s="13" t="s">
        <v>122</v>
      </c>
      <c r="D40" s="40">
        <v>1061745.1200000001</v>
      </c>
      <c r="E40" s="40">
        <v>202455.69999062634</v>
      </c>
      <c r="F40" s="41">
        <f t="shared" si="0"/>
        <v>0.19068201602906951</v>
      </c>
      <c r="G40" s="13">
        <v>3322</v>
      </c>
      <c r="H40" s="13">
        <v>35430</v>
      </c>
      <c r="I40" s="42">
        <v>319.61021071643592</v>
      </c>
    </row>
    <row r="41" spans="2:9" x14ac:dyDescent="0.25">
      <c r="B41" s="39" t="s">
        <v>123</v>
      </c>
      <c r="C41" s="13" t="s">
        <v>124</v>
      </c>
      <c r="D41" s="40">
        <v>1754944.02</v>
      </c>
      <c r="E41" s="40">
        <v>107789.11931036887</v>
      </c>
      <c r="F41" s="41">
        <f t="shared" si="0"/>
        <v>6.1420260750179867E-2</v>
      </c>
      <c r="G41" s="13">
        <v>5161</v>
      </c>
      <c r="H41" s="13">
        <v>32873</v>
      </c>
      <c r="I41" s="42">
        <v>340.03953109862431</v>
      </c>
    </row>
    <row r="42" spans="2:9" x14ac:dyDescent="0.25">
      <c r="B42" s="39" t="s">
        <v>125</v>
      </c>
      <c r="C42" s="13" t="s">
        <v>126</v>
      </c>
      <c r="D42" s="40">
        <v>964401.4</v>
      </c>
      <c r="E42" s="40">
        <v>100372.25414804605</v>
      </c>
      <c r="F42" s="41">
        <f t="shared" si="0"/>
        <v>0.10407725885512614</v>
      </c>
      <c r="G42" s="13">
        <v>2992</v>
      </c>
      <c r="H42" s="13">
        <v>30681</v>
      </c>
      <c r="I42" s="42">
        <v>322.32667112299464</v>
      </c>
    </row>
    <row r="43" spans="2:9" x14ac:dyDescent="0.25">
      <c r="B43" s="39" t="s">
        <v>127</v>
      </c>
      <c r="C43" s="13" t="s">
        <v>128</v>
      </c>
      <c r="D43" s="40">
        <v>1040856.18</v>
      </c>
      <c r="E43" s="40">
        <v>228276.14488603809</v>
      </c>
      <c r="F43" s="41">
        <f t="shared" si="0"/>
        <v>0.2193157414754823</v>
      </c>
      <c r="G43" s="13">
        <v>5766</v>
      </c>
      <c r="H43" s="13">
        <v>31412</v>
      </c>
      <c r="I43" s="42">
        <v>180.51616024973987</v>
      </c>
    </row>
    <row r="44" spans="2:9" x14ac:dyDescent="0.25">
      <c r="B44" s="39" t="s">
        <v>129</v>
      </c>
      <c r="C44" s="13" t="s">
        <v>130</v>
      </c>
      <c r="D44" s="40">
        <v>832758.64</v>
      </c>
      <c r="E44" s="40">
        <v>153736.51301186252</v>
      </c>
      <c r="F44" s="41">
        <f t="shared" si="0"/>
        <v>0.18461112935659546</v>
      </c>
      <c r="G44" s="13">
        <v>3839</v>
      </c>
      <c r="H44" s="13">
        <v>35520</v>
      </c>
      <c r="I44" s="42">
        <v>216.92071893722323</v>
      </c>
    </row>
    <row r="45" spans="2:9" x14ac:dyDescent="0.25">
      <c r="B45" s="39" t="s">
        <v>131</v>
      </c>
      <c r="C45" s="13" t="s">
        <v>132</v>
      </c>
      <c r="D45" s="40">
        <v>732919.19</v>
      </c>
      <c r="E45" s="40">
        <v>136492.19256014284</v>
      </c>
      <c r="F45" s="41">
        <f t="shared" si="0"/>
        <v>0.18623088932920812</v>
      </c>
      <c r="G45" s="13">
        <v>3194</v>
      </c>
      <c r="H45" s="13">
        <v>31412</v>
      </c>
      <c r="I45" s="42">
        <v>229.46749843456479</v>
      </c>
    </row>
    <row r="46" spans="2:9" x14ac:dyDescent="0.25">
      <c r="B46" s="39" t="s">
        <v>133</v>
      </c>
      <c r="C46" s="13" t="s">
        <v>134</v>
      </c>
      <c r="D46" s="40">
        <v>1159958.33</v>
      </c>
      <c r="E46" s="40">
        <v>241308.87514554395</v>
      </c>
      <c r="F46" s="41">
        <f t="shared" si="0"/>
        <v>0.20803236539156017</v>
      </c>
      <c r="G46" s="13">
        <v>3867</v>
      </c>
      <c r="H46" s="13">
        <v>35064</v>
      </c>
      <c r="I46" s="42">
        <v>299.96336436514093</v>
      </c>
    </row>
    <row r="47" spans="2:9" x14ac:dyDescent="0.25">
      <c r="B47" s="39" t="s">
        <v>135</v>
      </c>
      <c r="C47" s="13" t="s">
        <v>136</v>
      </c>
      <c r="D47" s="40">
        <v>945809.63</v>
      </c>
      <c r="E47" s="40">
        <v>229517.21321398148</v>
      </c>
      <c r="F47" s="41">
        <f t="shared" si="0"/>
        <v>0.24266745223769975</v>
      </c>
      <c r="G47" s="13">
        <v>3424</v>
      </c>
      <c r="H47" s="13">
        <v>35064</v>
      </c>
      <c r="I47" s="42">
        <v>276.22944801401871</v>
      </c>
    </row>
    <row r="48" spans="2:9" x14ac:dyDescent="0.25">
      <c r="B48" s="39" t="s">
        <v>137</v>
      </c>
      <c r="C48" s="13" t="s">
        <v>138</v>
      </c>
      <c r="D48" s="40">
        <v>795640.47</v>
      </c>
      <c r="E48" s="40">
        <v>153742.68512297166</v>
      </c>
      <c r="F48" s="41">
        <f t="shared" si="0"/>
        <v>0.19323135375827685</v>
      </c>
      <c r="G48" s="13">
        <v>4457</v>
      </c>
      <c r="H48" s="13">
        <v>31047</v>
      </c>
      <c r="I48" s="42">
        <v>178.51480143594344</v>
      </c>
    </row>
    <row r="49" spans="2:9" x14ac:dyDescent="0.25">
      <c r="B49" s="39" t="s">
        <v>139</v>
      </c>
      <c r="C49" s="13" t="s">
        <v>140</v>
      </c>
      <c r="D49" s="40">
        <v>924065.93</v>
      </c>
      <c r="E49" s="40">
        <v>98952.599527125305</v>
      </c>
      <c r="F49" s="41">
        <f t="shared" si="0"/>
        <v>0.10708391719097933</v>
      </c>
      <c r="G49" s="13">
        <v>2628</v>
      </c>
      <c r="H49" s="13">
        <v>35795</v>
      </c>
      <c r="I49" s="42">
        <v>351.6232610350076</v>
      </c>
    </row>
    <row r="50" spans="2:9" x14ac:dyDescent="0.25">
      <c r="B50" s="39" t="s">
        <v>141</v>
      </c>
      <c r="C50" s="13" t="s">
        <v>142</v>
      </c>
      <c r="D50" s="40">
        <v>1073737.8</v>
      </c>
      <c r="E50" s="40">
        <v>222556.54487459964</v>
      </c>
      <c r="F50" s="41">
        <f t="shared" si="0"/>
        <v>0.20727271115406354</v>
      </c>
      <c r="G50" s="13">
        <v>6368</v>
      </c>
      <c r="H50" s="13">
        <v>35312</v>
      </c>
      <c r="I50" s="42">
        <v>168.6146042713568</v>
      </c>
    </row>
    <row r="51" spans="2:9" x14ac:dyDescent="0.25">
      <c r="B51" s="39" t="s">
        <v>143</v>
      </c>
      <c r="C51" s="13" t="s">
        <v>144</v>
      </c>
      <c r="D51" s="40">
        <v>834211.3</v>
      </c>
      <c r="E51" s="40">
        <v>122824.7991126703</v>
      </c>
      <c r="F51" s="41">
        <f t="shared" si="0"/>
        <v>0.14723463840956158</v>
      </c>
      <c r="G51" s="13">
        <v>4833</v>
      </c>
      <c r="H51" s="13">
        <v>35064</v>
      </c>
      <c r="I51" s="42">
        <v>172.60734533416098</v>
      </c>
    </row>
    <row r="52" spans="2:9" x14ac:dyDescent="0.25">
      <c r="B52" s="39" t="s">
        <v>145</v>
      </c>
      <c r="C52" s="13" t="s">
        <v>146</v>
      </c>
      <c r="D52" s="40">
        <v>1014863.19</v>
      </c>
      <c r="E52" s="40">
        <v>177117.95176813824</v>
      </c>
      <c r="F52" s="41">
        <f t="shared" si="0"/>
        <v>0.1745239688594265</v>
      </c>
      <c r="G52" s="13">
        <v>2506</v>
      </c>
      <c r="H52" s="13">
        <v>35064</v>
      </c>
      <c r="I52" s="42">
        <v>404.97333998403826</v>
      </c>
    </row>
    <row r="53" spans="2:9" x14ac:dyDescent="0.25">
      <c r="B53" s="39" t="s">
        <v>147</v>
      </c>
      <c r="C53" s="13" t="s">
        <v>148</v>
      </c>
      <c r="D53" s="40">
        <v>683063.68</v>
      </c>
      <c r="E53" s="40">
        <v>128974.581784307</v>
      </c>
      <c r="F53" s="41">
        <f t="shared" si="0"/>
        <v>0.18881780068339599</v>
      </c>
      <c r="G53" s="13">
        <v>3039</v>
      </c>
      <c r="H53" s="13">
        <v>32142</v>
      </c>
      <c r="I53" s="42">
        <v>224.76593616321159</v>
      </c>
    </row>
    <row r="54" spans="2:9" x14ac:dyDescent="0.25">
      <c r="B54" s="39" t="s">
        <v>149</v>
      </c>
      <c r="C54" s="13" t="s">
        <v>150</v>
      </c>
      <c r="D54" s="40">
        <v>1001368.32</v>
      </c>
      <c r="E54" s="40">
        <v>173404.09836427544</v>
      </c>
      <c r="F54" s="41">
        <f t="shared" si="0"/>
        <v>0.17316715028919175</v>
      </c>
      <c r="G54" s="13">
        <v>2307</v>
      </c>
      <c r="H54" s="13">
        <v>33603</v>
      </c>
      <c r="I54" s="42">
        <v>434.056488946684</v>
      </c>
    </row>
    <row r="55" spans="2:9" x14ac:dyDescent="0.25">
      <c r="B55" s="39" t="s">
        <v>151</v>
      </c>
      <c r="C55" s="13" t="s">
        <v>152</v>
      </c>
      <c r="D55" s="40">
        <v>588473.65</v>
      </c>
      <c r="E55" s="40">
        <v>83336.532259716187</v>
      </c>
      <c r="F55" s="41">
        <f t="shared" si="0"/>
        <v>0.14161472184815102</v>
      </c>
      <c r="G55" s="13">
        <v>3024</v>
      </c>
      <c r="H55" s="13">
        <v>35534</v>
      </c>
      <c r="I55" s="42">
        <v>194.60107473544974</v>
      </c>
    </row>
    <row r="56" spans="2:9" x14ac:dyDescent="0.25">
      <c r="B56" s="39" t="s">
        <v>153</v>
      </c>
      <c r="C56" s="13" t="s">
        <v>154</v>
      </c>
      <c r="D56" s="40">
        <v>824535.52</v>
      </c>
      <c r="E56" s="40">
        <v>116588.27457354618</v>
      </c>
      <c r="F56" s="41">
        <f t="shared" si="0"/>
        <v>0.1413987290366171</v>
      </c>
      <c r="G56" s="13">
        <v>2811</v>
      </c>
      <c r="H56" s="13">
        <v>24472</v>
      </c>
      <c r="I56" s="42">
        <v>293.32462468872291</v>
      </c>
    </row>
    <row r="57" spans="2:9" x14ac:dyDescent="0.25">
      <c r="B57" s="39" t="s">
        <v>155</v>
      </c>
      <c r="C57" s="13" t="s">
        <v>156</v>
      </c>
      <c r="D57" s="40">
        <v>524330.48</v>
      </c>
      <c r="E57" s="40">
        <v>65886.191917300923</v>
      </c>
      <c r="F57" s="41">
        <f t="shared" si="0"/>
        <v>0.12565775675925026</v>
      </c>
      <c r="G57" s="13">
        <v>2292</v>
      </c>
      <c r="H57" s="13">
        <v>25568</v>
      </c>
      <c r="I57" s="42">
        <v>228.76547993019196</v>
      </c>
    </row>
    <row r="58" spans="2:9" x14ac:dyDescent="0.25">
      <c r="B58" s="39" t="s">
        <v>157</v>
      </c>
      <c r="C58" s="13" t="s">
        <v>158</v>
      </c>
      <c r="D58" s="40">
        <v>458696.02</v>
      </c>
      <c r="E58" s="40">
        <v>95323.759752707992</v>
      </c>
      <c r="F58" s="41">
        <f t="shared" si="0"/>
        <v>0.20781466504267465</v>
      </c>
      <c r="G58" s="13">
        <v>1984</v>
      </c>
      <c r="H58" s="13">
        <v>33238</v>
      </c>
      <c r="I58" s="42">
        <v>231.19759072580646</v>
      </c>
    </row>
    <row r="59" spans="2:9" x14ac:dyDescent="0.25">
      <c r="B59" s="39" t="s">
        <v>159</v>
      </c>
      <c r="C59" s="13" t="s">
        <v>160</v>
      </c>
      <c r="D59" s="40">
        <v>542026.93999999994</v>
      </c>
      <c r="E59" s="40">
        <v>84827.336405656781</v>
      </c>
      <c r="F59" s="41">
        <f t="shared" si="0"/>
        <v>0.15650022193667493</v>
      </c>
      <c r="G59" s="13">
        <v>2408</v>
      </c>
      <c r="H59" s="13">
        <v>31412</v>
      </c>
      <c r="I59" s="42">
        <v>225.0942441860465</v>
      </c>
    </row>
    <row r="60" spans="2:9" x14ac:dyDescent="0.25">
      <c r="B60" s="39" t="s">
        <v>161</v>
      </c>
      <c r="C60" s="13" t="s">
        <v>162</v>
      </c>
      <c r="D60" s="40">
        <v>498550.18</v>
      </c>
      <c r="E60" s="40">
        <v>52363.364491985245</v>
      </c>
      <c r="F60" s="41">
        <f t="shared" si="0"/>
        <v>0.10503128189019056</v>
      </c>
      <c r="G60" s="13">
        <v>2282</v>
      </c>
      <c r="H60" s="13">
        <v>34334</v>
      </c>
      <c r="I60" s="42">
        <v>218.47071866783523</v>
      </c>
    </row>
    <row r="61" spans="2:9" x14ac:dyDescent="0.25">
      <c r="B61" s="39" t="s">
        <v>163</v>
      </c>
      <c r="C61" s="13" t="s">
        <v>164</v>
      </c>
      <c r="D61" s="40">
        <v>582286.98</v>
      </c>
      <c r="E61" s="40">
        <v>90844.238942479569</v>
      </c>
      <c r="F61" s="41">
        <f t="shared" si="0"/>
        <v>0.15601282883309459</v>
      </c>
      <c r="G61" s="13">
        <v>2333</v>
      </c>
      <c r="H61" s="13">
        <v>33238</v>
      </c>
      <c r="I61" s="42">
        <v>249.58721817402485</v>
      </c>
    </row>
    <row r="62" spans="2:9" x14ac:dyDescent="0.25">
      <c r="B62" s="39" t="s">
        <v>165</v>
      </c>
      <c r="C62" s="13" t="s">
        <v>166</v>
      </c>
      <c r="D62" s="40">
        <v>522286.41</v>
      </c>
      <c r="E62" s="40">
        <v>139935.48435283138</v>
      </c>
      <c r="F62" s="41">
        <f t="shared" si="0"/>
        <v>0.26792863393254168</v>
      </c>
      <c r="G62" s="13">
        <v>1399</v>
      </c>
      <c r="H62" s="13">
        <v>33238</v>
      </c>
      <c r="I62" s="42">
        <v>373.32838456040025</v>
      </c>
    </row>
    <row r="63" spans="2:9" x14ac:dyDescent="0.25">
      <c r="B63" s="39" t="s">
        <v>167</v>
      </c>
      <c r="C63" s="13" t="s">
        <v>168</v>
      </c>
      <c r="D63" s="40">
        <v>1702665.67</v>
      </c>
      <c r="E63" s="40">
        <v>9675.9575297305328</v>
      </c>
      <c r="F63" s="41">
        <f t="shared" si="0"/>
        <v>5.6828288137920424E-3</v>
      </c>
      <c r="G63" s="13">
        <v>8623</v>
      </c>
      <c r="H63" s="13">
        <v>37506</v>
      </c>
      <c r="I63" s="42">
        <v>197.45629943175229</v>
      </c>
    </row>
    <row r="64" spans="2:9" x14ac:dyDescent="0.25">
      <c r="B64" s="39" t="s">
        <v>169</v>
      </c>
      <c r="C64" s="13" t="s">
        <v>170</v>
      </c>
      <c r="D64" s="40">
        <v>1181620.6299999999</v>
      </c>
      <c r="E64" s="40">
        <v>234673.12297526351</v>
      </c>
      <c r="F64" s="41">
        <f t="shared" si="0"/>
        <v>0.19860276387969253</v>
      </c>
      <c r="G64" s="13">
        <v>5771</v>
      </c>
      <c r="H64" s="13">
        <v>37597</v>
      </c>
      <c r="I64" s="42">
        <v>0</v>
      </c>
    </row>
    <row r="65" spans="2:9" x14ac:dyDescent="0.25">
      <c r="B65" s="39" t="s">
        <v>171</v>
      </c>
      <c r="C65" s="13" t="s">
        <v>172</v>
      </c>
      <c r="D65" s="40">
        <v>1162920.67</v>
      </c>
      <c r="E65" s="40">
        <v>263137.07097592216</v>
      </c>
      <c r="F65" s="41">
        <f t="shared" si="0"/>
        <v>0.22627258914911383</v>
      </c>
      <c r="G65" s="13">
        <v>4583</v>
      </c>
      <c r="H65" s="13">
        <v>36939</v>
      </c>
      <c r="I65" s="42">
        <v>253.74660048003489</v>
      </c>
    </row>
    <row r="66" spans="2:9" x14ac:dyDescent="0.25">
      <c r="B66" s="39" t="s">
        <v>173</v>
      </c>
      <c r="C66" s="13" t="s">
        <v>174</v>
      </c>
      <c r="D66" s="40">
        <v>892807.13</v>
      </c>
      <c r="E66" s="40">
        <v>-26169.511479112545</v>
      </c>
      <c r="F66" s="41">
        <f t="shared" si="0"/>
        <v>-2.9311494722396029E-2</v>
      </c>
      <c r="G66" s="13">
        <v>5953</v>
      </c>
      <c r="H66" s="13">
        <v>37639</v>
      </c>
      <c r="I66" s="42">
        <v>0</v>
      </c>
    </row>
    <row r="67" spans="2:9" x14ac:dyDescent="0.25">
      <c r="B67" s="39" t="s">
        <v>175</v>
      </c>
      <c r="C67" s="13" t="s">
        <v>176</v>
      </c>
      <c r="D67" s="40">
        <v>979275.19</v>
      </c>
      <c r="E67" s="40">
        <v>71107.485092043833</v>
      </c>
      <c r="F67" s="41">
        <f t="shared" si="0"/>
        <v>7.2612362508687509E-2</v>
      </c>
      <c r="G67" s="13">
        <v>4925</v>
      </c>
      <c r="H67" s="13">
        <v>36897</v>
      </c>
      <c r="I67" s="42">
        <v>198.83760203045685</v>
      </c>
    </row>
    <row r="68" spans="2:9" x14ac:dyDescent="0.25">
      <c r="B68" s="39" t="s">
        <v>177</v>
      </c>
      <c r="C68" s="13" t="s">
        <v>178</v>
      </c>
      <c r="D68" s="40">
        <v>876484.23</v>
      </c>
      <c r="E68" s="40">
        <v>98552.079057183568</v>
      </c>
      <c r="F68" s="41">
        <f t="shared" ref="F68:F75" si="1">E68/D68</f>
        <v>0.11244021932623199</v>
      </c>
      <c r="G68" s="13">
        <v>4497</v>
      </c>
      <c r="H68" s="13">
        <v>37604</v>
      </c>
      <c r="I68" s="42">
        <v>0</v>
      </c>
    </row>
    <row r="69" spans="2:9" x14ac:dyDescent="0.25">
      <c r="B69" s="39" t="s">
        <v>179</v>
      </c>
      <c r="C69" s="13" t="s">
        <v>180</v>
      </c>
      <c r="D69" s="40">
        <v>771115.11</v>
      </c>
      <c r="E69" s="40">
        <v>76161.358190171755</v>
      </c>
      <c r="F69" s="41">
        <f t="shared" si="1"/>
        <v>9.8767819748950006E-2</v>
      </c>
      <c r="G69" s="13">
        <v>5565</v>
      </c>
      <c r="H69" s="13">
        <v>37240</v>
      </c>
      <c r="I69" s="42">
        <v>138.56515902964961</v>
      </c>
    </row>
    <row r="70" spans="2:9" x14ac:dyDescent="0.25">
      <c r="B70" s="39" t="s">
        <v>181</v>
      </c>
      <c r="C70" s="13" t="s">
        <v>182</v>
      </c>
      <c r="D70" s="40">
        <v>1040010.06</v>
      </c>
      <c r="E70" s="40">
        <v>212672.53810157024</v>
      </c>
      <c r="F70" s="41">
        <f t="shared" si="1"/>
        <v>0.20449084704197018</v>
      </c>
      <c r="G70" s="13">
        <v>3862</v>
      </c>
      <c r="H70" s="13">
        <v>37408</v>
      </c>
      <c r="I70" s="42">
        <v>269.29312791299844</v>
      </c>
    </row>
    <row r="71" spans="2:9" x14ac:dyDescent="0.25">
      <c r="B71" s="39" t="s">
        <v>183</v>
      </c>
      <c r="C71" s="13" t="s">
        <v>184</v>
      </c>
      <c r="D71" s="40">
        <v>825472.24</v>
      </c>
      <c r="E71" s="40">
        <v>88874.895993767335</v>
      </c>
      <c r="F71" s="41">
        <f t="shared" si="1"/>
        <v>0.10766551761179435</v>
      </c>
      <c r="G71" s="13">
        <v>3251</v>
      </c>
      <c r="H71" s="13">
        <v>36871</v>
      </c>
      <c r="I71" s="42">
        <v>253.91333128268224</v>
      </c>
    </row>
    <row r="72" spans="2:9" x14ac:dyDescent="0.25">
      <c r="B72" s="39" t="s">
        <v>185</v>
      </c>
      <c r="C72" s="13" t="s">
        <v>186</v>
      </c>
      <c r="D72" s="40">
        <v>327260.11</v>
      </c>
      <c r="E72" s="40">
        <v>8186.08</v>
      </c>
      <c r="F72" s="41">
        <f t="shared" si="1"/>
        <v>2.5013986580888211E-2</v>
      </c>
      <c r="G72" s="13">
        <v>2640</v>
      </c>
      <c r="H72" s="13">
        <v>37800</v>
      </c>
      <c r="I72" s="42">
        <v>0</v>
      </c>
    </row>
    <row r="73" spans="2:9" x14ac:dyDescent="0.25">
      <c r="B73" s="39" t="s">
        <v>187</v>
      </c>
      <c r="C73" s="13" t="s">
        <v>188</v>
      </c>
      <c r="D73" s="40">
        <v>773089.09</v>
      </c>
      <c r="E73" s="40">
        <v>69270.953675528246</v>
      </c>
      <c r="F73" s="41">
        <f t="shared" si="1"/>
        <v>8.9602808488124241E-2</v>
      </c>
      <c r="G73" s="13">
        <v>2790</v>
      </c>
      <c r="H73" s="13">
        <v>37569</v>
      </c>
      <c r="I73" s="42">
        <v>277.09286379928312</v>
      </c>
    </row>
    <row r="74" spans="2:9" x14ac:dyDescent="0.25">
      <c r="B74" s="39" t="s">
        <v>189</v>
      </c>
      <c r="C74" s="13" t="s">
        <v>190</v>
      </c>
      <c r="D74" s="40">
        <v>567489.86</v>
      </c>
      <c r="E74" s="40">
        <v>27337.432131760248</v>
      </c>
      <c r="F74" s="41">
        <f t="shared" si="1"/>
        <v>4.8172547315224711E-2</v>
      </c>
      <c r="G74" s="13">
        <v>2238</v>
      </c>
      <c r="H74" s="13">
        <v>37680</v>
      </c>
      <c r="I74" s="42">
        <v>0</v>
      </c>
    </row>
    <row r="75" spans="2:9" ht="13.8" thickBot="1" x14ac:dyDescent="0.3">
      <c r="B75" s="47" t="s">
        <v>191</v>
      </c>
      <c r="C75" s="48" t="s">
        <v>192</v>
      </c>
      <c r="D75" s="49">
        <v>746389.39</v>
      </c>
      <c r="E75" s="49">
        <v>73975.675059651956</v>
      </c>
      <c r="F75" s="50">
        <f t="shared" si="1"/>
        <v>9.9111370084791733E-2</v>
      </c>
      <c r="G75" s="48">
        <v>1714</v>
      </c>
      <c r="H75" s="48">
        <v>37669</v>
      </c>
      <c r="I75" s="51">
        <v>0</v>
      </c>
    </row>
  </sheetData>
  <mergeCells count="2">
    <mergeCell ref="L5:N5"/>
    <mergeCell ref="L6:N6"/>
  </mergeCells>
  <conditionalFormatting sqref="B3:I75">
    <cfRule type="expression" dxfId="5" priority="5" stopIfTrue="1">
      <formula>$F$3&lt;5%</formula>
    </cfRule>
  </conditionalFormatting>
  <conditionalFormatting sqref="F2:F75">
    <cfRule type="cellIs" dxfId="4" priority="1" operator="greaterThan">
      <formula>0.2</formula>
    </cfRule>
    <cfRule type="cellIs" dxfId="3" priority="2" operator="greaterThan">
      <formula>0.2</formula>
    </cfRule>
    <cfRule type="cellIs" dxfId="2" priority="3" operator="lessThan">
      <formula>0.05</formula>
    </cfRule>
    <cfRule type="cellIs" dxfId="1" priority="4" operator="lessThan">
      <formula>0.1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6"/>
  <sheetViews>
    <sheetView showGridLines="0" zoomScale="85" workbookViewId="0">
      <selection activeCell="K13" sqref="K13"/>
    </sheetView>
  </sheetViews>
  <sheetFormatPr defaultRowHeight="13.2" x14ac:dyDescent="0.25"/>
  <cols>
    <col min="1" max="2" width="8.77734375" style="1"/>
    <col min="3" max="3" width="19.5546875" style="1" customWidth="1"/>
    <col min="4" max="10" width="8.77734375" style="1"/>
    <col min="11" max="11" width="19.5546875" style="1" customWidth="1"/>
    <col min="12" max="258" width="8.77734375" style="1"/>
    <col min="259" max="259" width="19.5546875" style="1" customWidth="1"/>
    <col min="260" max="266" width="8.77734375" style="1"/>
    <col min="267" max="267" width="19.5546875" style="1" customWidth="1"/>
    <col min="268" max="514" width="8.77734375" style="1"/>
    <col min="515" max="515" width="19.5546875" style="1" customWidth="1"/>
    <col min="516" max="522" width="8.77734375" style="1"/>
    <col min="523" max="523" width="19.5546875" style="1" customWidth="1"/>
    <col min="524" max="770" width="8.77734375" style="1"/>
    <col min="771" max="771" width="19.5546875" style="1" customWidth="1"/>
    <col min="772" max="778" width="8.77734375" style="1"/>
    <col min="779" max="779" width="19.5546875" style="1" customWidth="1"/>
    <col min="780" max="1026" width="8.77734375" style="1"/>
    <col min="1027" max="1027" width="19.5546875" style="1" customWidth="1"/>
    <col min="1028" max="1034" width="8.77734375" style="1"/>
    <col min="1035" max="1035" width="19.5546875" style="1" customWidth="1"/>
    <col min="1036" max="1282" width="8.77734375" style="1"/>
    <col min="1283" max="1283" width="19.5546875" style="1" customWidth="1"/>
    <col min="1284" max="1290" width="8.77734375" style="1"/>
    <col min="1291" max="1291" width="19.5546875" style="1" customWidth="1"/>
    <col min="1292" max="1538" width="8.77734375" style="1"/>
    <col min="1539" max="1539" width="19.5546875" style="1" customWidth="1"/>
    <col min="1540" max="1546" width="8.77734375" style="1"/>
    <col min="1547" max="1547" width="19.5546875" style="1" customWidth="1"/>
    <col min="1548" max="1794" width="8.77734375" style="1"/>
    <col min="1795" max="1795" width="19.5546875" style="1" customWidth="1"/>
    <col min="1796" max="1802" width="8.77734375" style="1"/>
    <col min="1803" max="1803" width="19.5546875" style="1" customWidth="1"/>
    <col min="1804" max="2050" width="8.77734375" style="1"/>
    <col min="2051" max="2051" width="19.5546875" style="1" customWidth="1"/>
    <col min="2052" max="2058" width="8.77734375" style="1"/>
    <col min="2059" max="2059" width="19.5546875" style="1" customWidth="1"/>
    <col min="2060" max="2306" width="8.77734375" style="1"/>
    <col min="2307" max="2307" width="19.5546875" style="1" customWidth="1"/>
    <col min="2308" max="2314" width="8.77734375" style="1"/>
    <col min="2315" max="2315" width="19.5546875" style="1" customWidth="1"/>
    <col min="2316" max="2562" width="8.77734375" style="1"/>
    <col min="2563" max="2563" width="19.5546875" style="1" customWidth="1"/>
    <col min="2564" max="2570" width="8.77734375" style="1"/>
    <col min="2571" max="2571" width="19.5546875" style="1" customWidth="1"/>
    <col min="2572" max="2818" width="8.77734375" style="1"/>
    <col min="2819" max="2819" width="19.5546875" style="1" customWidth="1"/>
    <col min="2820" max="2826" width="8.77734375" style="1"/>
    <col min="2827" max="2827" width="19.5546875" style="1" customWidth="1"/>
    <col min="2828" max="3074" width="8.77734375" style="1"/>
    <col min="3075" max="3075" width="19.5546875" style="1" customWidth="1"/>
    <col min="3076" max="3082" width="8.77734375" style="1"/>
    <col min="3083" max="3083" width="19.5546875" style="1" customWidth="1"/>
    <col min="3084" max="3330" width="8.77734375" style="1"/>
    <col min="3331" max="3331" width="19.5546875" style="1" customWidth="1"/>
    <col min="3332" max="3338" width="8.77734375" style="1"/>
    <col min="3339" max="3339" width="19.5546875" style="1" customWidth="1"/>
    <col min="3340" max="3586" width="8.77734375" style="1"/>
    <col min="3587" max="3587" width="19.5546875" style="1" customWidth="1"/>
    <col min="3588" max="3594" width="8.77734375" style="1"/>
    <col min="3595" max="3595" width="19.5546875" style="1" customWidth="1"/>
    <col min="3596" max="3842" width="8.77734375" style="1"/>
    <col min="3843" max="3843" width="19.5546875" style="1" customWidth="1"/>
    <col min="3844" max="3850" width="8.77734375" style="1"/>
    <col min="3851" max="3851" width="19.5546875" style="1" customWidth="1"/>
    <col min="3852" max="4098" width="8.77734375" style="1"/>
    <col min="4099" max="4099" width="19.5546875" style="1" customWidth="1"/>
    <col min="4100" max="4106" width="8.77734375" style="1"/>
    <col min="4107" max="4107" width="19.5546875" style="1" customWidth="1"/>
    <col min="4108" max="4354" width="8.77734375" style="1"/>
    <col min="4355" max="4355" width="19.5546875" style="1" customWidth="1"/>
    <col min="4356" max="4362" width="8.77734375" style="1"/>
    <col min="4363" max="4363" width="19.5546875" style="1" customWidth="1"/>
    <col min="4364" max="4610" width="8.77734375" style="1"/>
    <col min="4611" max="4611" width="19.5546875" style="1" customWidth="1"/>
    <col min="4612" max="4618" width="8.77734375" style="1"/>
    <col min="4619" max="4619" width="19.5546875" style="1" customWidth="1"/>
    <col min="4620" max="4866" width="8.77734375" style="1"/>
    <col min="4867" max="4867" width="19.5546875" style="1" customWidth="1"/>
    <col min="4868" max="4874" width="8.77734375" style="1"/>
    <col min="4875" max="4875" width="19.5546875" style="1" customWidth="1"/>
    <col min="4876" max="5122" width="8.77734375" style="1"/>
    <col min="5123" max="5123" width="19.5546875" style="1" customWidth="1"/>
    <col min="5124" max="5130" width="8.77734375" style="1"/>
    <col min="5131" max="5131" width="19.5546875" style="1" customWidth="1"/>
    <col min="5132" max="5378" width="8.77734375" style="1"/>
    <col min="5379" max="5379" width="19.5546875" style="1" customWidth="1"/>
    <col min="5380" max="5386" width="8.77734375" style="1"/>
    <col min="5387" max="5387" width="19.5546875" style="1" customWidth="1"/>
    <col min="5388" max="5634" width="8.77734375" style="1"/>
    <col min="5635" max="5635" width="19.5546875" style="1" customWidth="1"/>
    <col min="5636" max="5642" width="8.77734375" style="1"/>
    <col min="5643" max="5643" width="19.5546875" style="1" customWidth="1"/>
    <col min="5644" max="5890" width="8.77734375" style="1"/>
    <col min="5891" max="5891" width="19.5546875" style="1" customWidth="1"/>
    <col min="5892" max="5898" width="8.77734375" style="1"/>
    <col min="5899" max="5899" width="19.5546875" style="1" customWidth="1"/>
    <col min="5900" max="6146" width="8.77734375" style="1"/>
    <col min="6147" max="6147" width="19.5546875" style="1" customWidth="1"/>
    <col min="6148" max="6154" width="8.77734375" style="1"/>
    <col min="6155" max="6155" width="19.5546875" style="1" customWidth="1"/>
    <col min="6156" max="6402" width="8.77734375" style="1"/>
    <col min="6403" max="6403" width="19.5546875" style="1" customWidth="1"/>
    <col min="6404" max="6410" width="8.77734375" style="1"/>
    <col min="6411" max="6411" width="19.5546875" style="1" customWidth="1"/>
    <col min="6412" max="6658" width="8.77734375" style="1"/>
    <col min="6659" max="6659" width="19.5546875" style="1" customWidth="1"/>
    <col min="6660" max="6666" width="8.77734375" style="1"/>
    <col min="6667" max="6667" width="19.5546875" style="1" customWidth="1"/>
    <col min="6668" max="6914" width="8.77734375" style="1"/>
    <col min="6915" max="6915" width="19.5546875" style="1" customWidth="1"/>
    <col min="6916" max="6922" width="8.77734375" style="1"/>
    <col min="6923" max="6923" width="19.5546875" style="1" customWidth="1"/>
    <col min="6924" max="7170" width="8.77734375" style="1"/>
    <col min="7171" max="7171" width="19.5546875" style="1" customWidth="1"/>
    <col min="7172" max="7178" width="8.77734375" style="1"/>
    <col min="7179" max="7179" width="19.5546875" style="1" customWidth="1"/>
    <col min="7180" max="7426" width="8.77734375" style="1"/>
    <col min="7427" max="7427" width="19.5546875" style="1" customWidth="1"/>
    <col min="7428" max="7434" width="8.77734375" style="1"/>
    <col min="7435" max="7435" width="19.5546875" style="1" customWidth="1"/>
    <col min="7436" max="7682" width="8.77734375" style="1"/>
    <col min="7683" max="7683" width="19.5546875" style="1" customWidth="1"/>
    <col min="7684" max="7690" width="8.77734375" style="1"/>
    <col min="7691" max="7691" width="19.5546875" style="1" customWidth="1"/>
    <col min="7692" max="7938" width="8.77734375" style="1"/>
    <col min="7939" max="7939" width="19.5546875" style="1" customWidth="1"/>
    <col min="7940" max="7946" width="8.77734375" style="1"/>
    <col min="7947" max="7947" width="19.5546875" style="1" customWidth="1"/>
    <col min="7948" max="8194" width="8.77734375" style="1"/>
    <col min="8195" max="8195" width="19.5546875" style="1" customWidth="1"/>
    <col min="8196" max="8202" width="8.77734375" style="1"/>
    <col min="8203" max="8203" width="19.5546875" style="1" customWidth="1"/>
    <col min="8204" max="8450" width="8.77734375" style="1"/>
    <col min="8451" max="8451" width="19.5546875" style="1" customWidth="1"/>
    <col min="8452" max="8458" width="8.77734375" style="1"/>
    <col min="8459" max="8459" width="19.5546875" style="1" customWidth="1"/>
    <col min="8460" max="8706" width="8.77734375" style="1"/>
    <col min="8707" max="8707" width="19.5546875" style="1" customWidth="1"/>
    <col min="8708" max="8714" width="8.77734375" style="1"/>
    <col min="8715" max="8715" width="19.5546875" style="1" customWidth="1"/>
    <col min="8716" max="8962" width="8.77734375" style="1"/>
    <col min="8963" max="8963" width="19.5546875" style="1" customWidth="1"/>
    <col min="8964" max="8970" width="8.77734375" style="1"/>
    <col min="8971" max="8971" width="19.5546875" style="1" customWidth="1"/>
    <col min="8972" max="9218" width="8.77734375" style="1"/>
    <col min="9219" max="9219" width="19.5546875" style="1" customWidth="1"/>
    <col min="9220" max="9226" width="8.77734375" style="1"/>
    <col min="9227" max="9227" width="19.5546875" style="1" customWidth="1"/>
    <col min="9228" max="9474" width="8.77734375" style="1"/>
    <col min="9475" max="9475" width="19.5546875" style="1" customWidth="1"/>
    <col min="9476" max="9482" width="8.77734375" style="1"/>
    <col min="9483" max="9483" width="19.5546875" style="1" customWidth="1"/>
    <col min="9484" max="9730" width="8.77734375" style="1"/>
    <col min="9731" max="9731" width="19.5546875" style="1" customWidth="1"/>
    <col min="9732" max="9738" width="8.77734375" style="1"/>
    <col min="9739" max="9739" width="19.5546875" style="1" customWidth="1"/>
    <col min="9740" max="9986" width="8.77734375" style="1"/>
    <col min="9987" max="9987" width="19.5546875" style="1" customWidth="1"/>
    <col min="9988" max="9994" width="8.77734375" style="1"/>
    <col min="9995" max="9995" width="19.5546875" style="1" customWidth="1"/>
    <col min="9996" max="10242" width="8.77734375" style="1"/>
    <col min="10243" max="10243" width="19.5546875" style="1" customWidth="1"/>
    <col min="10244" max="10250" width="8.77734375" style="1"/>
    <col min="10251" max="10251" width="19.5546875" style="1" customWidth="1"/>
    <col min="10252" max="10498" width="8.77734375" style="1"/>
    <col min="10499" max="10499" width="19.5546875" style="1" customWidth="1"/>
    <col min="10500" max="10506" width="8.77734375" style="1"/>
    <col min="10507" max="10507" width="19.5546875" style="1" customWidth="1"/>
    <col min="10508" max="10754" width="8.77734375" style="1"/>
    <col min="10755" max="10755" width="19.5546875" style="1" customWidth="1"/>
    <col min="10756" max="10762" width="8.77734375" style="1"/>
    <col min="10763" max="10763" width="19.5546875" style="1" customWidth="1"/>
    <col min="10764" max="11010" width="8.77734375" style="1"/>
    <col min="11011" max="11011" width="19.5546875" style="1" customWidth="1"/>
    <col min="11012" max="11018" width="8.77734375" style="1"/>
    <col min="11019" max="11019" width="19.5546875" style="1" customWidth="1"/>
    <col min="11020" max="11266" width="8.77734375" style="1"/>
    <col min="11267" max="11267" width="19.5546875" style="1" customWidth="1"/>
    <col min="11268" max="11274" width="8.77734375" style="1"/>
    <col min="11275" max="11275" width="19.5546875" style="1" customWidth="1"/>
    <col min="11276" max="11522" width="8.77734375" style="1"/>
    <col min="11523" max="11523" width="19.5546875" style="1" customWidth="1"/>
    <col min="11524" max="11530" width="8.77734375" style="1"/>
    <col min="11531" max="11531" width="19.5546875" style="1" customWidth="1"/>
    <col min="11532" max="11778" width="8.77734375" style="1"/>
    <col min="11779" max="11779" width="19.5546875" style="1" customWidth="1"/>
    <col min="11780" max="11786" width="8.77734375" style="1"/>
    <col min="11787" max="11787" width="19.5546875" style="1" customWidth="1"/>
    <col min="11788" max="12034" width="8.77734375" style="1"/>
    <col min="12035" max="12035" width="19.5546875" style="1" customWidth="1"/>
    <col min="12036" max="12042" width="8.77734375" style="1"/>
    <col min="12043" max="12043" width="19.5546875" style="1" customWidth="1"/>
    <col min="12044" max="12290" width="8.77734375" style="1"/>
    <col min="12291" max="12291" width="19.5546875" style="1" customWidth="1"/>
    <col min="12292" max="12298" width="8.77734375" style="1"/>
    <col min="12299" max="12299" width="19.5546875" style="1" customWidth="1"/>
    <col min="12300" max="12546" width="8.77734375" style="1"/>
    <col min="12547" max="12547" width="19.5546875" style="1" customWidth="1"/>
    <col min="12548" max="12554" width="8.77734375" style="1"/>
    <col min="12555" max="12555" width="19.5546875" style="1" customWidth="1"/>
    <col min="12556" max="12802" width="8.77734375" style="1"/>
    <col min="12803" max="12803" width="19.5546875" style="1" customWidth="1"/>
    <col min="12804" max="12810" width="8.77734375" style="1"/>
    <col min="12811" max="12811" width="19.5546875" style="1" customWidth="1"/>
    <col min="12812" max="13058" width="8.77734375" style="1"/>
    <col min="13059" max="13059" width="19.5546875" style="1" customWidth="1"/>
    <col min="13060" max="13066" width="8.77734375" style="1"/>
    <col min="13067" max="13067" width="19.5546875" style="1" customWidth="1"/>
    <col min="13068" max="13314" width="8.77734375" style="1"/>
    <col min="13315" max="13315" width="19.5546875" style="1" customWidth="1"/>
    <col min="13316" max="13322" width="8.77734375" style="1"/>
    <col min="13323" max="13323" width="19.5546875" style="1" customWidth="1"/>
    <col min="13324" max="13570" width="8.77734375" style="1"/>
    <col min="13571" max="13571" width="19.5546875" style="1" customWidth="1"/>
    <col min="13572" max="13578" width="8.77734375" style="1"/>
    <col min="13579" max="13579" width="19.5546875" style="1" customWidth="1"/>
    <col min="13580" max="13826" width="8.77734375" style="1"/>
    <col min="13827" max="13827" width="19.5546875" style="1" customWidth="1"/>
    <col min="13828" max="13834" width="8.77734375" style="1"/>
    <col min="13835" max="13835" width="19.5546875" style="1" customWidth="1"/>
    <col min="13836" max="14082" width="8.77734375" style="1"/>
    <col min="14083" max="14083" width="19.5546875" style="1" customWidth="1"/>
    <col min="14084" max="14090" width="8.77734375" style="1"/>
    <col min="14091" max="14091" width="19.5546875" style="1" customWidth="1"/>
    <col min="14092" max="14338" width="8.77734375" style="1"/>
    <col min="14339" max="14339" width="19.5546875" style="1" customWidth="1"/>
    <col min="14340" max="14346" width="8.77734375" style="1"/>
    <col min="14347" max="14347" width="19.5546875" style="1" customWidth="1"/>
    <col min="14348" max="14594" width="8.77734375" style="1"/>
    <col min="14595" max="14595" width="19.5546875" style="1" customWidth="1"/>
    <col min="14596" max="14602" width="8.77734375" style="1"/>
    <col min="14603" max="14603" width="19.5546875" style="1" customWidth="1"/>
    <col min="14604" max="14850" width="8.77734375" style="1"/>
    <col min="14851" max="14851" width="19.5546875" style="1" customWidth="1"/>
    <col min="14852" max="14858" width="8.77734375" style="1"/>
    <col min="14859" max="14859" width="19.5546875" style="1" customWidth="1"/>
    <col min="14860" max="15106" width="8.77734375" style="1"/>
    <col min="15107" max="15107" width="19.5546875" style="1" customWidth="1"/>
    <col min="15108" max="15114" width="8.77734375" style="1"/>
    <col min="15115" max="15115" width="19.5546875" style="1" customWidth="1"/>
    <col min="15116" max="15362" width="8.77734375" style="1"/>
    <col min="15363" max="15363" width="19.5546875" style="1" customWidth="1"/>
    <col min="15364" max="15370" width="8.77734375" style="1"/>
    <col min="15371" max="15371" width="19.5546875" style="1" customWidth="1"/>
    <col min="15372" max="15618" width="8.77734375" style="1"/>
    <col min="15619" max="15619" width="19.5546875" style="1" customWidth="1"/>
    <col min="15620" max="15626" width="8.77734375" style="1"/>
    <col min="15627" max="15627" width="19.5546875" style="1" customWidth="1"/>
    <col min="15628" max="15874" width="8.77734375" style="1"/>
    <col min="15875" max="15875" width="19.5546875" style="1" customWidth="1"/>
    <col min="15876" max="15882" width="8.77734375" style="1"/>
    <col min="15883" max="15883" width="19.5546875" style="1" customWidth="1"/>
    <col min="15884" max="16130" width="8.77734375" style="1"/>
    <col min="16131" max="16131" width="19.5546875" style="1" customWidth="1"/>
    <col min="16132" max="16138" width="8.77734375" style="1"/>
    <col min="16139" max="16139" width="19.5546875" style="1" customWidth="1"/>
    <col min="16140" max="16384" width="8.77734375" style="1"/>
  </cols>
  <sheetData>
    <row r="1" spans="2:15" x14ac:dyDescent="0.25">
      <c r="B1" s="1" t="s">
        <v>287</v>
      </c>
    </row>
    <row r="2" spans="2:15" ht="13.8" thickBot="1" x14ac:dyDescent="0.3"/>
    <row r="3" spans="2:15" ht="52.8" x14ac:dyDescent="0.25">
      <c r="B3" s="31" t="s">
        <v>35</v>
      </c>
      <c r="C3" s="32" t="s">
        <v>36</v>
      </c>
      <c r="D3" s="32" t="s">
        <v>37</v>
      </c>
      <c r="E3" s="32" t="s">
        <v>38</v>
      </c>
      <c r="F3" s="32" t="s">
        <v>39</v>
      </c>
      <c r="G3" s="32" t="s">
        <v>40</v>
      </c>
      <c r="H3" s="32" t="s">
        <v>41</v>
      </c>
      <c r="I3" s="33" t="s">
        <v>42</v>
      </c>
      <c r="K3" s="53" t="s">
        <v>194</v>
      </c>
      <c r="L3" s="53"/>
      <c r="M3" s="53"/>
      <c r="N3" s="53"/>
      <c r="O3" s="53"/>
    </row>
    <row r="4" spans="2:15" x14ac:dyDescent="0.25">
      <c r="B4" s="35" t="s">
        <v>44</v>
      </c>
      <c r="C4" s="9" t="s">
        <v>45</v>
      </c>
      <c r="D4" s="36">
        <v>1818689.11</v>
      </c>
      <c r="E4" s="36">
        <v>156257.96591549597</v>
      </c>
      <c r="F4" s="37">
        <f>E4/D4</f>
        <v>8.5917909254702662E-2</v>
      </c>
      <c r="G4" s="9">
        <v>7000</v>
      </c>
      <c r="H4" s="9">
        <v>33238</v>
      </c>
      <c r="I4" s="54">
        <v>259.81272999999999</v>
      </c>
      <c r="K4" s="1" t="s">
        <v>195</v>
      </c>
    </row>
    <row r="5" spans="2:15" x14ac:dyDescent="0.25">
      <c r="B5" s="39" t="s">
        <v>46</v>
      </c>
      <c r="C5" s="13" t="s">
        <v>47</v>
      </c>
      <c r="D5" s="40">
        <v>2101606.88</v>
      </c>
      <c r="E5" s="40">
        <v>304645.92834053718</v>
      </c>
      <c r="F5" s="41">
        <f t="shared" ref="F5:F68" si="0">E5/D5</f>
        <v>0.14495857014920754</v>
      </c>
      <c r="G5" s="13">
        <v>7964</v>
      </c>
      <c r="H5" s="13">
        <v>30316</v>
      </c>
      <c r="I5" s="55">
        <v>263.88835760924155</v>
      </c>
      <c r="K5" s="1" t="s">
        <v>196</v>
      </c>
    </row>
    <row r="6" spans="2:15" x14ac:dyDescent="0.25">
      <c r="B6" s="39" t="s">
        <v>48</v>
      </c>
      <c r="C6" s="13" t="s">
        <v>49</v>
      </c>
      <c r="D6" s="40">
        <v>1253984.8700000001</v>
      </c>
      <c r="E6" s="40">
        <v>269404.17633052322</v>
      </c>
      <c r="F6" s="41">
        <f t="shared" si="0"/>
        <v>0.21483845840223192</v>
      </c>
      <c r="G6" s="13">
        <v>8964</v>
      </c>
      <c r="H6" s="13">
        <v>25568</v>
      </c>
      <c r="I6" s="55">
        <v>139.89121709058458</v>
      </c>
      <c r="K6" s="1" t="s">
        <v>197</v>
      </c>
    </row>
    <row r="7" spans="2:15" x14ac:dyDescent="0.25">
      <c r="B7" s="39" t="s">
        <v>51</v>
      </c>
      <c r="C7" s="13" t="s">
        <v>52</v>
      </c>
      <c r="D7" s="40">
        <v>1944308.29</v>
      </c>
      <c r="E7" s="40">
        <v>403151.36078824569</v>
      </c>
      <c r="F7" s="41">
        <f t="shared" si="0"/>
        <v>0.20734950463449686</v>
      </c>
      <c r="G7" s="13">
        <v>8559</v>
      </c>
      <c r="H7" s="13">
        <v>28490</v>
      </c>
      <c r="I7" s="55">
        <v>227.16535693422128</v>
      </c>
    </row>
    <row r="8" spans="2:15" x14ac:dyDescent="0.25">
      <c r="B8" s="39" t="s">
        <v>53</v>
      </c>
      <c r="C8" s="13" t="s">
        <v>54</v>
      </c>
      <c r="D8" s="40">
        <v>1768975.33</v>
      </c>
      <c r="E8" s="40">
        <v>461946.47797033167</v>
      </c>
      <c r="F8" s="41">
        <f t="shared" si="0"/>
        <v>0.26113788594798076</v>
      </c>
      <c r="G8" s="13">
        <v>5939</v>
      </c>
      <c r="H8" s="13">
        <v>30316</v>
      </c>
      <c r="I8" s="55">
        <v>297.85743896278836</v>
      </c>
      <c r="K8" s="1" t="s">
        <v>198</v>
      </c>
      <c r="L8" s="56">
        <f>COUNTIF(D4:D76,"&gt;1000000")</f>
        <v>39</v>
      </c>
    </row>
    <row r="9" spans="2:15" x14ac:dyDescent="0.25">
      <c r="B9" s="39" t="s">
        <v>57</v>
      </c>
      <c r="C9" s="13" t="s">
        <v>58</v>
      </c>
      <c r="D9" s="40">
        <v>1546512.37</v>
      </c>
      <c r="E9" s="40">
        <v>322116.42332158599</v>
      </c>
      <c r="F9" s="41">
        <f t="shared" si="0"/>
        <v>0.20828570761550777</v>
      </c>
      <c r="G9" s="13">
        <v>7981</v>
      </c>
      <c r="H9" s="13">
        <v>35170</v>
      </c>
      <c r="I9" s="55">
        <v>193.77426011777973</v>
      </c>
      <c r="L9" s="56">
        <f>COUNTIF(E4:E76,"&gt;150000")</f>
        <v>39</v>
      </c>
    </row>
    <row r="10" spans="2:15" x14ac:dyDescent="0.25">
      <c r="B10" s="39" t="s">
        <v>59</v>
      </c>
      <c r="C10" s="13" t="s">
        <v>60</v>
      </c>
      <c r="D10" s="40">
        <v>2450138.2000000002</v>
      </c>
      <c r="E10" s="40">
        <v>265225.64927932981</v>
      </c>
      <c r="F10" s="41">
        <f t="shared" si="0"/>
        <v>0.10824926091080486</v>
      </c>
      <c r="G10" s="13">
        <v>5000</v>
      </c>
      <c r="H10" s="13">
        <v>36694</v>
      </c>
      <c r="I10" s="55">
        <v>490.02764000000002</v>
      </c>
      <c r="L10" s="56">
        <f t="shared" ref="L10" si="1">COUNTIF(D6:D78,"&gt;1000000")</f>
        <v>37</v>
      </c>
    </row>
    <row r="11" spans="2:15" x14ac:dyDescent="0.25">
      <c r="B11" s="39" t="s">
        <v>61</v>
      </c>
      <c r="C11" s="13" t="s">
        <v>62</v>
      </c>
      <c r="D11" s="40">
        <v>1866503.8</v>
      </c>
      <c r="E11" s="40">
        <v>298338.72164485091</v>
      </c>
      <c r="F11" s="41">
        <f t="shared" si="0"/>
        <v>0.15983826105516147</v>
      </c>
      <c r="G11" s="13">
        <v>7357</v>
      </c>
      <c r="H11" s="13">
        <v>33238</v>
      </c>
      <c r="I11" s="55">
        <v>253.70447193149383</v>
      </c>
    </row>
    <row r="12" spans="2:15" x14ac:dyDescent="0.25">
      <c r="B12" s="39" t="s">
        <v>63</v>
      </c>
      <c r="C12" s="13" t="s">
        <v>64</v>
      </c>
      <c r="D12" s="40">
        <v>1343230.05</v>
      </c>
      <c r="E12" s="40">
        <v>219646.5593262068</v>
      </c>
      <c r="F12" s="41">
        <f t="shared" si="0"/>
        <v>0.16352117742318734</v>
      </c>
      <c r="G12" s="13">
        <v>6068</v>
      </c>
      <c r="H12" s="13">
        <v>35525</v>
      </c>
      <c r="I12" s="55">
        <v>221.3628955174687</v>
      </c>
    </row>
    <row r="13" spans="2:15" x14ac:dyDescent="0.25">
      <c r="B13" s="39" t="s">
        <v>65</v>
      </c>
      <c r="C13" s="13" t="s">
        <v>66</v>
      </c>
      <c r="D13" s="40">
        <v>1536114.95</v>
      </c>
      <c r="E13" s="40">
        <v>277769.86330888793</v>
      </c>
      <c r="F13" s="41">
        <f t="shared" si="0"/>
        <v>0.18082622222307512</v>
      </c>
      <c r="G13" s="13">
        <v>9725</v>
      </c>
      <c r="H13" s="13">
        <v>33603</v>
      </c>
      <c r="I13" s="55">
        <v>157.955264781491</v>
      </c>
    </row>
    <row r="14" spans="2:15" x14ac:dyDescent="0.25">
      <c r="B14" s="39" t="s">
        <v>67</v>
      </c>
      <c r="C14" s="13" t="s">
        <v>68</v>
      </c>
      <c r="D14" s="40">
        <v>1128281.6599999999</v>
      </c>
      <c r="E14" s="40">
        <v>254525.80076896658</v>
      </c>
      <c r="F14" s="41">
        <f t="shared" si="0"/>
        <v>0.22558711161623118</v>
      </c>
      <c r="G14" s="13">
        <v>5399</v>
      </c>
      <c r="H14" s="13">
        <v>35377</v>
      </c>
      <c r="I14" s="55">
        <v>208.97974810150026</v>
      </c>
    </row>
    <row r="15" spans="2:15" x14ac:dyDescent="0.25">
      <c r="B15" s="39" t="s">
        <v>69</v>
      </c>
      <c r="C15" s="13" t="s">
        <v>70</v>
      </c>
      <c r="D15" s="40">
        <v>571255.24</v>
      </c>
      <c r="E15" s="40">
        <v>28557.42910777378</v>
      </c>
      <c r="F15" s="41">
        <f t="shared" si="0"/>
        <v>4.9990664606899327E-2</v>
      </c>
      <c r="G15" s="13">
        <v>7558</v>
      </c>
      <c r="H15" s="13">
        <v>36160</v>
      </c>
      <c r="I15" s="55">
        <v>75.582857898915051</v>
      </c>
    </row>
    <row r="16" spans="2:15" x14ac:dyDescent="0.25">
      <c r="B16" s="39" t="s">
        <v>71</v>
      </c>
      <c r="C16" s="13" t="s">
        <v>72</v>
      </c>
      <c r="D16" s="40">
        <v>1459168.94</v>
      </c>
      <c r="E16" s="40">
        <v>260972.75007140776</v>
      </c>
      <c r="F16" s="41">
        <f t="shared" si="0"/>
        <v>0.17885026395326628</v>
      </c>
      <c r="G16" s="13">
        <v>4250</v>
      </c>
      <c r="H16" s="13">
        <v>32142</v>
      </c>
      <c r="I16" s="55">
        <v>343.33386823529412</v>
      </c>
    </row>
    <row r="17" spans="2:9" x14ac:dyDescent="0.25">
      <c r="B17" s="39" t="s">
        <v>73</v>
      </c>
      <c r="C17" s="13" t="s">
        <v>74</v>
      </c>
      <c r="D17" s="40">
        <v>922433.21</v>
      </c>
      <c r="E17" s="40">
        <v>136265.90592717921</v>
      </c>
      <c r="F17" s="41">
        <f t="shared" si="0"/>
        <v>0.14772441457000363</v>
      </c>
      <c r="G17" s="13">
        <v>7816</v>
      </c>
      <c r="H17" s="13">
        <v>31047</v>
      </c>
      <c r="I17" s="55">
        <v>118.01857855680655</v>
      </c>
    </row>
    <row r="18" spans="2:9" x14ac:dyDescent="0.25">
      <c r="B18" s="39" t="s">
        <v>75</v>
      </c>
      <c r="C18" s="13" t="s">
        <v>76</v>
      </c>
      <c r="D18" s="40">
        <v>1186068.96</v>
      </c>
      <c r="E18" s="40">
        <v>235377.50346232529</v>
      </c>
      <c r="F18" s="41">
        <f t="shared" si="0"/>
        <v>0.19845178602627397</v>
      </c>
      <c r="G18" s="13">
        <v>7911</v>
      </c>
      <c r="H18" s="13">
        <v>30681</v>
      </c>
      <c r="I18" s="55">
        <v>149.92655290102388</v>
      </c>
    </row>
    <row r="19" spans="2:9" x14ac:dyDescent="0.25">
      <c r="B19" s="39" t="s">
        <v>77</v>
      </c>
      <c r="C19" s="13" t="s">
        <v>78</v>
      </c>
      <c r="D19" s="40">
        <v>1497507.5</v>
      </c>
      <c r="E19" s="40">
        <v>274388.30963879742</v>
      </c>
      <c r="F19" s="41">
        <f t="shared" si="0"/>
        <v>0.18323000695408698</v>
      </c>
      <c r="G19" s="13">
        <v>7948</v>
      </c>
      <c r="H19" s="13">
        <v>36891</v>
      </c>
      <c r="I19" s="55">
        <v>188.41312279818823</v>
      </c>
    </row>
    <row r="20" spans="2:9" x14ac:dyDescent="0.25">
      <c r="B20" s="39" t="s">
        <v>79</v>
      </c>
      <c r="C20" s="13" t="s">
        <v>80</v>
      </c>
      <c r="D20" s="40">
        <v>1051958.96</v>
      </c>
      <c r="E20" s="40">
        <v>200960.89786706801</v>
      </c>
      <c r="F20" s="41">
        <f t="shared" si="0"/>
        <v>0.19103492199645128</v>
      </c>
      <c r="G20" s="13">
        <v>9150</v>
      </c>
      <c r="H20" s="13">
        <v>31412</v>
      </c>
      <c r="I20" s="55">
        <v>114.96819234972678</v>
      </c>
    </row>
    <row r="21" spans="2:9" x14ac:dyDescent="0.25">
      <c r="B21" s="39" t="s">
        <v>81</v>
      </c>
      <c r="C21" s="13" t="s">
        <v>82</v>
      </c>
      <c r="D21" s="40">
        <v>1021786.13</v>
      </c>
      <c r="E21" s="40">
        <v>149792.40199632422</v>
      </c>
      <c r="F21" s="41">
        <f t="shared" si="0"/>
        <v>0.14659858614084359</v>
      </c>
      <c r="G21" s="13">
        <v>5780</v>
      </c>
      <c r="H21" s="13">
        <v>35359</v>
      </c>
      <c r="I21" s="55">
        <v>176.77960726643599</v>
      </c>
    </row>
    <row r="22" spans="2:9" x14ac:dyDescent="0.25">
      <c r="B22" s="39" t="s">
        <v>83</v>
      </c>
      <c r="C22" s="13" t="s">
        <v>84</v>
      </c>
      <c r="D22" s="40">
        <v>1479304.59</v>
      </c>
      <c r="E22" s="40">
        <v>234810.83679553473</v>
      </c>
      <c r="F22" s="41">
        <f t="shared" si="0"/>
        <v>0.15873055379050419</v>
      </c>
      <c r="G22" s="13">
        <v>4460</v>
      </c>
      <c r="H22" s="13">
        <v>35795</v>
      </c>
      <c r="I22" s="55">
        <v>331.68264349775785</v>
      </c>
    </row>
    <row r="23" spans="2:9" x14ac:dyDescent="0.25">
      <c r="B23" s="39" t="s">
        <v>85</v>
      </c>
      <c r="C23" s="13" t="s">
        <v>86</v>
      </c>
      <c r="D23" s="40">
        <v>1079499.57</v>
      </c>
      <c r="E23" s="40">
        <v>99683.558238699392</v>
      </c>
      <c r="F23" s="41">
        <f t="shared" si="0"/>
        <v>9.2342378829015553E-2</v>
      </c>
      <c r="G23" s="13">
        <v>8437</v>
      </c>
      <c r="H23" s="13">
        <v>35388</v>
      </c>
      <c r="I23" s="55">
        <v>127.94827189759394</v>
      </c>
    </row>
    <row r="24" spans="2:9" x14ac:dyDescent="0.25">
      <c r="B24" s="39" t="s">
        <v>87</v>
      </c>
      <c r="C24" s="13" t="s">
        <v>88</v>
      </c>
      <c r="D24" s="40">
        <v>1861551.58</v>
      </c>
      <c r="E24" s="40">
        <v>330358.33135254763</v>
      </c>
      <c r="F24" s="41">
        <f t="shared" si="0"/>
        <v>0.17746396871396258</v>
      </c>
      <c r="G24" s="13">
        <v>7178</v>
      </c>
      <c r="H24" s="13">
        <v>30681</v>
      </c>
      <c r="I24" s="55">
        <v>259.34126219002508</v>
      </c>
    </row>
    <row r="25" spans="2:9" x14ac:dyDescent="0.25">
      <c r="B25" s="39" t="s">
        <v>89</v>
      </c>
      <c r="C25" s="13" t="s">
        <v>90</v>
      </c>
      <c r="D25" s="40">
        <v>699877.34</v>
      </c>
      <c r="E25" s="40">
        <v>64653.389181720908</v>
      </c>
      <c r="F25" s="41">
        <f t="shared" si="0"/>
        <v>9.2378171840398357E-2</v>
      </c>
      <c r="G25" s="13">
        <v>4628</v>
      </c>
      <c r="H25" s="13">
        <v>35611</v>
      </c>
      <c r="I25" s="55">
        <v>151.22673725151253</v>
      </c>
    </row>
    <row r="26" spans="2:9" x14ac:dyDescent="0.25">
      <c r="B26" s="39" t="s">
        <v>91</v>
      </c>
      <c r="C26" s="13" t="s">
        <v>92</v>
      </c>
      <c r="D26" s="40">
        <v>1203563.54</v>
      </c>
      <c r="E26" s="40">
        <v>191220.44137054554</v>
      </c>
      <c r="F26" s="41">
        <f t="shared" si="0"/>
        <v>0.15887855939084489</v>
      </c>
      <c r="G26" s="13">
        <v>4425</v>
      </c>
      <c r="H26" s="13">
        <v>34334</v>
      </c>
      <c r="I26" s="55">
        <v>271.99176045197743</v>
      </c>
    </row>
    <row r="27" spans="2:9" x14ac:dyDescent="0.25">
      <c r="B27" s="39" t="s">
        <v>93</v>
      </c>
      <c r="C27" s="13" t="s">
        <v>94</v>
      </c>
      <c r="D27" s="40">
        <v>1475451.14</v>
      </c>
      <c r="E27" s="40">
        <v>256010.69981881435</v>
      </c>
      <c r="F27" s="41">
        <f t="shared" si="0"/>
        <v>0.17351350571921639</v>
      </c>
      <c r="G27" s="13">
        <v>4890</v>
      </c>
      <c r="H27" s="13">
        <v>29586</v>
      </c>
      <c r="I27" s="55">
        <v>301.72824948875251</v>
      </c>
    </row>
    <row r="28" spans="2:9" x14ac:dyDescent="0.25">
      <c r="B28" s="39" t="s">
        <v>95</v>
      </c>
      <c r="C28" s="13" t="s">
        <v>96</v>
      </c>
      <c r="D28" s="40">
        <v>872078.46</v>
      </c>
      <c r="E28" s="40">
        <v>50535.381538149064</v>
      </c>
      <c r="F28" s="41">
        <f t="shared" si="0"/>
        <v>5.7948205185745637E-2</v>
      </c>
      <c r="G28" s="13">
        <v>4094</v>
      </c>
      <c r="H28" s="13">
        <v>35706</v>
      </c>
      <c r="I28" s="55">
        <v>213.01379091353198</v>
      </c>
    </row>
    <row r="29" spans="2:9" x14ac:dyDescent="0.25">
      <c r="B29" s="39" t="s">
        <v>97</v>
      </c>
      <c r="C29" s="13" t="s">
        <v>98</v>
      </c>
      <c r="D29" s="40">
        <v>1102690.1499999999</v>
      </c>
      <c r="E29" s="40">
        <v>152104.88803427856</v>
      </c>
      <c r="F29" s="41">
        <f t="shared" si="0"/>
        <v>0.13793982655443016</v>
      </c>
      <c r="G29" s="13">
        <v>5141</v>
      </c>
      <c r="H29" s="13">
        <v>35805</v>
      </c>
      <c r="I29" s="55">
        <v>214.48942812682355</v>
      </c>
    </row>
    <row r="30" spans="2:9" x14ac:dyDescent="0.25">
      <c r="B30" s="39" t="s">
        <v>99</v>
      </c>
      <c r="C30" s="13" t="s">
        <v>100</v>
      </c>
      <c r="D30" s="40">
        <v>999016.87</v>
      </c>
      <c r="E30" s="40">
        <v>220149.85802491722</v>
      </c>
      <c r="F30" s="41">
        <f t="shared" si="0"/>
        <v>0.2203665069488939</v>
      </c>
      <c r="G30" s="13">
        <v>4064</v>
      </c>
      <c r="H30" s="13">
        <v>31412</v>
      </c>
      <c r="I30" s="55">
        <v>245.82108021653542</v>
      </c>
    </row>
    <row r="31" spans="2:9" x14ac:dyDescent="0.25">
      <c r="B31" s="39" t="s">
        <v>101</v>
      </c>
      <c r="C31" s="13" t="s">
        <v>102</v>
      </c>
      <c r="D31" s="40">
        <v>1254786.8700000001</v>
      </c>
      <c r="E31" s="40">
        <v>305473.01561039587</v>
      </c>
      <c r="F31" s="41">
        <f t="shared" si="0"/>
        <v>0.24344613648244171</v>
      </c>
      <c r="G31" s="13">
        <v>5176</v>
      </c>
      <c r="H31" s="13">
        <v>31412</v>
      </c>
      <c r="I31" s="55">
        <v>242.42404752704795</v>
      </c>
    </row>
    <row r="32" spans="2:9" x14ac:dyDescent="0.25">
      <c r="B32" s="39" t="s">
        <v>103</v>
      </c>
      <c r="C32" s="13" t="s">
        <v>104</v>
      </c>
      <c r="D32" s="40">
        <v>1683835.36</v>
      </c>
      <c r="E32" s="40">
        <v>206976.12807126588</v>
      </c>
      <c r="F32" s="41">
        <f t="shared" si="0"/>
        <v>0.12291945696595055</v>
      </c>
      <c r="G32" s="13">
        <v>3400</v>
      </c>
      <c r="H32" s="13">
        <v>35394</v>
      </c>
      <c r="I32" s="55">
        <v>495.24569411764708</v>
      </c>
    </row>
    <row r="33" spans="2:9" x14ac:dyDescent="0.25">
      <c r="B33" s="39" t="s">
        <v>105</v>
      </c>
      <c r="C33" s="13" t="s">
        <v>106</v>
      </c>
      <c r="D33" s="40">
        <v>869786.03</v>
      </c>
      <c r="E33" s="40">
        <v>197848.94489724271</v>
      </c>
      <c r="F33" s="41">
        <f t="shared" si="0"/>
        <v>0.22746852452578792</v>
      </c>
      <c r="G33" s="13">
        <v>5820</v>
      </c>
      <c r="H33" s="13">
        <v>29951</v>
      </c>
      <c r="I33" s="55">
        <v>149.44777147766322</v>
      </c>
    </row>
    <row r="34" spans="2:9" x14ac:dyDescent="0.25">
      <c r="B34" s="39" t="s">
        <v>107</v>
      </c>
      <c r="C34" s="13" t="s">
        <v>108</v>
      </c>
      <c r="D34" s="40">
        <v>656909.44999999995</v>
      </c>
      <c r="E34" s="40">
        <v>12382.430699751691</v>
      </c>
      <c r="F34" s="41">
        <f t="shared" si="0"/>
        <v>1.8849524389931812E-2</v>
      </c>
      <c r="G34" s="13">
        <v>3870</v>
      </c>
      <c r="H34" s="13">
        <v>33238</v>
      </c>
      <c r="I34" s="55">
        <v>169.74404392764856</v>
      </c>
    </row>
    <row r="35" spans="2:9" x14ac:dyDescent="0.25">
      <c r="B35" s="39" t="s">
        <v>109</v>
      </c>
      <c r="C35" s="13" t="s">
        <v>110</v>
      </c>
      <c r="D35" s="40">
        <v>800698.88</v>
      </c>
      <c r="E35" s="40">
        <v>109496.6998226548</v>
      </c>
      <c r="F35" s="41">
        <f t="shared" si="0"/>
        <v>0.13675140874763655</v>
      </c>
      <c r="G35" s="13">
        <v>4620</v>
      </c>
      <c r="H35" s="13">
        <v>35374</v>
      </c>
      <c r="I35" s="55">
        <v>173.3114458874459</v>
      </c>
    </row>
    <row r="36" spans="2:9" x14ac:dyDescent="0.25">
      <c r="B36" s="39" t="s">
        <v>111</v>
      </c>
      <c r="C36" s="13" t="s">
        <v>112</v>
      </c>
      <c r="D36" s="40">
        <v>1090656.6399999999</v>
      </c>
      <c r="E36" s="40">
        <v>144023.52694775333</v>
      </c>
      <c r="F36" s="41">
        <f t="shared" si="0"/>
        <v>0.13205212499119187</v>
      </c>
      <c r="G36" s="13">
        <v>3918</v>
      </c>
      <c r="H36" s="13">
        <v>35430</v>
      </c>
      <c r="I36" s="55">
        <v>278.37076059213882</v>
      </c>
    </row>
    <row r="37" spans="2:9" x14ac:dyDescent="0.25">
      <c r="B37" s="39" t="s">
        <v>113</v>
      </c>
      <c r="C37" s="13" t="s">
        <v>114</v>
      </c>
      <c r="D37" s="40">
        <v>962991.85</v>
      </c>
      <c r="E37" s="40">
        <v>134580.73487108218</v>
      </c>
      <c r="F37" s="41">
        <f t="shared" si="0"/>
        <v>0.13975272466852362</v>
      </c>
      <c r="G37" s="13">
        <v>3666</v>
      </c>
      <c r="H37" s="13">
        <v>32873</v>
      </c>
      <c r="I37" s="55">
        <v>262.68190125477361</v>
      </c>
    </row>
    <row r="38" spans="2:9" x14ac:dyDescent="0.25">
      <c r="B38" s="39" t="s">
        <v>115</v>
      </c>
      <c r="C38" s="13" t="s">
        <v>116</v>
      </c>
      <c r="D38" s="40">
        <v>1403773.65</v>
      </c>
      <c r="E38" s="40">
        <v>261806.90555112509</v>
      </c>
      <c r="F38" s="41">
        <f t="shared" si="0"/>
        <v>0.18650222245667961</v>
      </c>
      <c r="G38" s="13">
        <v>6344</v>
      </c>
      <c r="H38" s="13">
        <v>30316</v>
      </c>
      <c r="I38" s="55">
        <v>221.27579602774273</v>
      </c>
    </row>
    <row r="39" spans="2:9" x14ac:dyDescent="0.25">
      <c r="B39" s="39" t="s">
        <v>117</v>
      </c>
      <c r="C39" s="13" t="s">
        <v>118</v>
      </c>
      <c r="D39" s="40">
        <v>1031821.11</v>
      </c>
      <c r="E39" s="40">
        <v>187885.10747333849</v>
      </c>
      <c r="F39" s="41">
        <f t="shared" si="0"/>
        <v>0.18209077683372701</v>
      </c>
      <c r="G39" s="13">
        <v>4645</v>
      </c>
      <c r="H39" s="13">
        <v>35741</v>
      </c>
      <c r="I39" s="55">
        <v>222.13586867599568</v>
      </c>
    </row>
    <row r="40" spans="2:9" x14ac:dyDescent="0.25">
      <c r="B40" s="39" t="s">
        <v>119</v>
      </c>
      <c r="C40" s="13" t="s">
        <v>120</v>
      </c>
      <c r="D40" s="40">
        <v>1105184.72</v>
      </c>
      <c r="E40" s="40">
        <v>212478.62957680182</v>
      </c>
      <c r="F40" s="41">
        <f t="shared" si="0"/>
        <v>0.19225621358283149</v>
      </c>
      <c r="G40" s="13">
        <v>4540</v>
      </c>
      <c r="H40" s="13">
        <v>35735</v>
      </c>
      <c r="I40" s="55">
        <v>243.43275770925109</v>
      </c>
    </row>
    <row r="41" spans="2:9" x14ac:dyDescent="0.25">
      <c r="B41" s="39" t="s">
        <v>121</v>
      </c>
      <c r="C41" s="13" t="s">
        <v>122</v>
      </c>
      <c r="D41" s="40">
        <v>1061745.1200000001</v>
      </c>
      <c r="E41" s="40">
        <v>202455.69999062634</v>
      </c>
      <c r="F41" s="41">
        <f t="shared" si="0"/>
        <v>0.19068201602906951</v>
      </c>
      <c r="G41" s="13">
        <v>3322</v>
      </c>
      <c r="H41" s="13">
        <v>35430</v>
      </c>
      <c r="I41" s="55">
        <v>319.61021071643592</v>
      </c>
    </row>
    <row r="42" spans="2:9" x14ac:dyDescent="0.25">
      <c r="B42" s="39" t="s">
        <v>123</v>
      </c>
      <c r="C42" s="13" t="s">
        <v>124</v>
      </c>
      <c r="D42" s="40">
        <v>1754944.02</v>
      </c>
      <c r="E42" s="40">
        <v>107789.11931036887</v>
      </c>
      <c r="F42" s="41">
        <f t="shared" si="0"/>
        <v>6.1420260750179867E-2</v>
      </c>
      <c r="G42" s="13">
        <v>5161</v>
      </c>
      <c r="H42" s="13">
        <v>32873</v>
      </c>
      <c r="I42" s="55">
        <v>340.03953109862431</v>
      </c>
    </row>
    <row r="43" spans="2:9" x14ac:dyDescent="0.25">
      <c r="B43" s="39" t="s">
        <v>125</v>
      </c>
      <c r="C43" s="13" t="s">
        <v>126</v>
      </c>
      <c r="D43" s="40">
        <v>964401.4</v>
      </c>
      <c r="E43" s="40">
        <v>100372.25414804605</v>
      </c>
      <c r="F43" s="41">
        <f t="shared" si="0"/>
        <v>0.10407725885512614</v>
      </c>
      <c r="G43" s="13">
        <v>2992</v>
      </c>
      <c r="H43" s="13">
        <v>30681</v>
      </c>
      <c r="I43" s="55">
        <v>322.32667112299464</v>
      </c>
    </row>
    <row r="44" spans="2:9" x14ac:dyDescent="0.25">
      <c r="B44" s="39" t="s">
        <v>127</v>
      </c>
      <c r="C44" s="13" t="s">
        <v>128</v>
      </c>
      <c r="D44" s="40">
        <v>1040856.18</v>
      </c>
      <c r="E44" s="40">
        <v>228276.14488603809</v>
      </c>
      <c r="F44" s="41">
        <f t="shared" si="0"/>
        <v>0.2193157414754823</v>
      </c>
      <c r="G44" s="13">
        <v>5766</v>
      </c>
      <c r="H44" s="13">
        <v>31412</v>
      </c>
      <c r="I44" s="55">
        <v>180.51616024973987</v>
      </c>
    </row>
    <row r="45" spans="2:9" x14ac:dyDescent="0.25">
      <c r="B45" s="39" t="s">
        <v>129</v>
      </c>
      <c r="C45" s="13" t="s">
        <v>130</v>
      </c>
      <c r="D45" s="40">
        <v>832758.64</v>
      </c>
      <c r="E45" s="40">
        <v>153736.51301186252</v>
      </c>
      <c r="F45" s="41">
        <f t="shared" si="0"/>
        <v>0.18461112935659546</v>
      </c>
      <c r="G45" s="13">
        <v>3839</v>
      </c>
      <c r="H45" s="13">
        <v>35520</v>
      </c>
      <c r="I45" s="55">
        <v>216.92071893722323</v>
      </c>
    </row>
    <row r="46" spans="2:9" x14ac:dyDescent="0.25">
      <c r="B46" s="39" t="s">
        <v>131</v>
      </c>
      <c r="C46" s="13" t="s">
        <v>132</v>
      </c>
      <c r="D46" s="40">
        <v>732919.19</v>
      </c>
      <c r="E46" s="40">
        <v>136492.19256014284</v>
      </c>
      <c r="F46" s="41">
        <f t="shared" si="0"/>
        <v>0.18623088932920812</v>
      </c>
      <c r="G46" s="13">
        <v>3194</v>
      </c>
      <c r="H46" s="13">
        <v>31412</v>
      </c>
      <c r="I46" s="55">
        <v>229.46749843456479</v>
      </c>
    </row>
    <row r="47" spans="2:9" x14ac:dyDescent="0.25">
      <c r="B47" s="39" t="s">
        <v>133</v>
      </c>
      <c r="C47" s="13" t="s">
        <v>134</v>
      </c>
      <c r="D47" s="40">
        <v>1159958.33</v>
      </c>
      <c r="E47" s="40">
        <v>241308.87514554395</v>
      </c>
      <c r="F47" s="41">
        <f t="shared" si="0"/>
        <v>0.20803236539156017</v>
      </c>
      <c r="G47" s="13">
        <v>3867</v>
      </c>
      <c r="H47" s="13">
        <v>35064</v>
      </c>
      <c r="I47" s="55">
        <v>299.96336436514093</v>
      </c>
    </row>
    <row r="48" spans="2:9" x14ac:dyDescent="0.25">
      <c r="B48" s="39" t="s">
        <v>135</v>
      </c>
      <c r="C48" s="13" t="s">
        <v>136</v>
      </c>
      <c r="D48" s="40">
        <v>945809.63</v>
      </c>
      <c r="E48" s="40">
        <v>229517.21321398148</v>
      </c>
      <c r="F48" s="41">
        <f t="shared" si="0"/>
        <v>0.24266745223769975</v>
      </c>
      <c r="G48" s="13">
        <v>3424</v>
      </c>
      <c r="H48" s="13">
        <v>35064</v>
      </c>
      <c r="I48" s="55">
        <v>276.22944801401871</v>
      </c>
    </row>
    <row r="49" spans="2:9" x14ac:dyDescent="0.25">
      <c r="B49" s="39" t="s">
        <v>137</v>
      </c>
      <c r="C49" s="13" t="s">
        <v>138</v>
      </c>
      <c r="D49" s="40">
        <v>795640.47</v>
      </c>
      <c r="E49" s="40">
        <v>153742.68512297166</v>
      </c>
      <c r="F49" s="41">
        <f t="shared" si="0"/>
        <v>0.19323135375827685</v>
      </c>
      <c r="G49" s="13">
        <v>4457</v>
      </c>
      <c r="H49" s="13">
        <v>31047</v>
      </c>
      <c r="I49" s="55">
        <v>178.51480143594344</v>
      </c>
    </row>
    <row r="50" spans="2:9" x14ac:dyDescent="0.25">
      <c r="B50" s="39" t="s">
        <v>139</v>
      </c>
      <c r="C50" s="13" t="s">
        <v>140</v>
      </c>
      <c r="D50" s="40">
        <v>924065.93</v>
      </c>
      <c r="E50" s="40">
        <v>98952.599527125305</v>
      </c>
      <c r="F50" s="41">
        <f t="shared" si="0"/>
        <v>0.10708391719097933</v>
      </c>
      <c r="G50" s="13">
        <v>2628</v>
      </c>
      <c r="H50" s="13">
        <v>35795</v>
      </c>
      <c r="I50" s="55">
        <v>351.6232610350076</v>
      </c>
    </row>
    <row r="51" spans="2:9" x14ac:dyDescent="0.25">
      <c r="B51" s="39" t="s">
        <v>141</v>
      </c>
      <c r="C51" s="13" t="s">
        <v>142</v>
      </c>
      <c r="D51" s="40">
        <v>1073737.8</v>
      </c>
      <c r="E51" s="40">
        <v>222556.54487459964</v>
      </c>
      <c r="F51" s="41">
        <f t="shared" si="0"/>
        <v>0.20727271115406354</v>
      </c>
      <c r="G51" s="13">
        <v>6368</v>
      </c>
      <c r="H51" s="13">
        <v>35312</v>
      </c>
      <c r="I51" s="55">
        <v>168.6146042713568</v>
      </c>
    </row>
    <row r="52" spans="2:9" x14ac:dyDescent="0.25">
      <c r="B52" s="39" t="s">
        <v>143</v>
      </c>
      <c r="C52" s="13" t="s">
        <v>144</v>
      </c>
      <c r="D52" s="40">
        <v>834211.3</v>
      </c>
      <c r="E52" s="40">
        <v>122824.7991126703</v>
      </c>
      <c r="F52" s="41">
        <f t="shared" si="0"/>
        <v>0.14723463840956158</v>
      </c>
      <c r="G52" s="13">
        <v>4833</v>
      </c>
      <c r="H52" s="13">
        <v>35064</v>
      </c>
      <c r="I52" s="55">
        <v>172.60734533416098</v>
      </c>
    </row>
    <row r="53" spans="2:9" x14ac:dyDescent="0.25">
      <c r="B53" s="39" t="s">
        <v>145</v>
      </c>
      <c r="C53" s="13" t="s">
        <v>146</v>
      </c>
      <c r="D53" s="40">
        <v>1014863.19</v>
      </c>
      <c r="E53" s="40">
        <v>177117.95176813824</v>
      </c>
      <c r="F53" s="41">
        <f t="shared" si="0"/>
        <v>0.1745239688594265</v>
      </c>
      <c r="G53" s="13">
        <v>2506</v>
      </c>
      <c r="H53" s="13">
        <v>35064</v>
      </c>
      <c r="I53" s="55">
        <v>404.97333998403826</v>
      </c>
    </row>
    <row r="54" spans="2:9" x14ac:dyDescent="0.25">
      <c r="B54" s="39" t="s">
        <v>147</v>
      </c>
      <c r="C54" s="13" t="s">
        <v>148</v>
      </c>
      <c r="D54" s="40">
        <v>683063.68</v>
      </c>
      <c r="E54" s="40">
        <v>128974.581784307</v>
      </c>
      <c r="F54" s="41">
        <f t="shared" si="0"/>
        <v>0.18881780068339599</v>
      </c>
      <c r="G54" s="13">
        <v>3039</v>
      </c>
      <c r="H54" s="13">
        <v>32142</v>
      </c>
      <c r="I54" s="55">
        <v>224.76593616321159</v>
      </c>
    </row>
    <row r="55" spans="2:9" x14ac:dyDescent="0.25">
      <c r="B55" s="39" t="s">
        <v>149</v>
      </c>
      <c r="C55" s="13" t="s">
        <v>150</v>
      </c>
      <c r="D55" s="40">
        <v>1001368.32</v>
      </c>
      <c r="E55" s="40">
        <v>173404.09836427544</v>
      </c>
      <c r="F55" s="41">
        <f t="shared" si="0"/>
        <v>0.17316715028919175</v>
      </c>
      <c r="G55" s="13">
        <v>2307</v>
      </c>
      <c r="H55" s="13">
        <v>33603</v>
      </c>
      <c r="I55" s="55">
        <v>434.056488946684</v>
      </c>
    </row>
    <row r="56" spans="2:9" x14ac:dyDescent="0.25">
      <c r="B56" s="39" t="s">
        <v>151</v>
      </c>
      <c r="C56" s="13" t="s">
        <v>152</v>
      </c>
      <c r="D56" s="40">
        <v>588473.65</v>
      </c>
      <c r="E56" s="40">
        <v>83336.532259716187</v>
      </c>
      <c r="F56" s="41">
        <f t="shared" si="0"/>
        <v>0.14161472184815102</v>
      </c>
      <c r="G56" s="13">
        <v>3024</v>
      </c>
      <c r="H56" s="13">
        <v>35534</v>
      </c>
      <c r="I56" s="55">
        <v>194.60107473544974</v>
      </c>
    </row>
    <row r="57" spans="2:9" x14ac:dyDescent="0.25">
      <c r="B57" s="39" t="s">
        <v>153</v>
      </c>
      <c r="C57" s="13" t="s">
        <v>154</v>
      </c>
      <c r="D57" s="40">
        <v>824535.52</v>
      </c>
      <c r="E57" s="40">
        <v>116588.27457354618</v>
      </c>
      <c r="F57" s="41">
        <f t="shared" si="0"/>
        <v>0.1413987290366171</v>
      </c>
      <c r="G57" s="13">
        <v>2811</v>
      </c>
      <c r="H57" s="13">
        <v>24472</v>
      </c>
      <c r="I57" s="55">
        <v>293.32462468872291</v>
      </c>
    </row>
    <row r="58" spans="2:9" x14ac:dyDescent="0.25">
      <c r="B58" s="39" t="s">
        <v>155</v>
      </c>
      <c r="C58" s="13" t="s">
        <v>156</v>
      </c>
      <c r="D58" s="40">
        <v>524330.48</v>
      </c>
      <c r="E58" s="40">
        <v>65886.191917300923</v>
      </c>
      <c r="F58" s="41">
        <f t="shared" si="0"/>
        <v>0.12565775675925026</v>
      </c>
      <c r="G58" s="13">
        <v>2292</v>
      </c>
      <c r="H58" s="13">
        <v>25568</v>
      </c>
      <c r="I58" s="55">
        <v>228.76547993019196</v>
      </c>
    </row>
    <row r="59" spans="2:9" x14ac:dyDescent="0.25">
      <c r="B59" s="39" t="s">
        <v>157</v>
      </c>
      <c r="C59" s="13" t="s">
        <v>158</v>
      </c>
      <c r="D59" s="40">
        <v>458696.02</v>
      </c>
      <c r="E59" s="40">
        <v>95323.759752707992</v>
      </c>
      <c r="F59" s="41">
        <f t="shared" si="0"/>
        <v>0.20781466504267465</v>
      </c>
      <c r="G59" s="13">
        <v>1984</v>
      </c>
      <c r="H59" s="13">
        <v>33238</v>
      </c>
      <c r="I59" s="55">
        <v>231.19759072580646</v>
      </c>
    </row>
    <row r="60" spans="2:9" x14ac:dyDescent="0.25">
      <c r="B60" s="39" t="s">
        <v>159</v>
      </c>
      <c r="C60" s="13" t="s">
        <v>160</v>
      </c>
      <c r="D60" s="40">
        <v>542026.93999999994</v>
      </c>
      <c r="E60" s="40">
        <v>84827.336405656781</v>
      </c>
      <c r="F60" s="41">
        <f t="shared" si="0"/>
        <v>0.15650022193667493</v>
      </c>
      <c r="G60" s="13">
        <v>2408</v>
      </c>
      <c r="H60" s="13">
        <v>31412</v>
      </c>
      <c r="I60" s="55">
        <v>225.0942441860465</v>
      </c>
    </row>
    <row r="61" spans="2:9" x14ac:dyDescent="0.25">
      <c r="B61" s="39" t="s">
        <v>161</v>
      </c>
      <c r="C61" s="13" t="s">
        <v>162</v>
      </c>
      <c r="D61" s="40">
        <v>498550.18</v>
      </c>
      <c r="E61" s="40">
        <v>52363.364491985245</v>
      </c>
      <c r="F61" s="41">
        <f t="shared" si="0"/>
        <v>0.10503128189019056</v>
      </c>
      <c r="G61" s="13">
        <v>2282</v>
      </c>
      <c r="H61" s="13">
        <v>34334</v>
      </c>
      <c r="I61" s="55">
        <v>218.47071866783523</v>
      </c>
    </row>
    <row r="62" spans="2:9" x14ac:dyDescent="0.25">
      <c r="B62" s="39" t="s">
        <v>163</v>
      </c>
      <c r="C62" s="13" t="s">
        <v>164</v>
      </c>
      <c r="D62" s="40">
        <v>582286.98</v>
      </c>
      <c r="E62" s="40">
        <v>90844.238942479569</v>
      </c>
      <c r="F62" s="41">
        <f t="shared" si="0"/>
        <v>0.15601282883309459</v>
      </c>
      <c r="G62" s="13">
        <v>2333</v>
      </c>
      <c r="H62" s="13">
        <v>33238</v>
      </c>
      <c r="I62" s="55">
        <v>249.58721817402485</v>
      </c>
    </row>
    <row r="63" spans="2:9" x14ac:dyDescent="0.25">
      <c r="B63" s="39" t="s">
        <v>165</v>
      </c>
      <c r="C63" s="13" t="s">
        <v>166</v>
      </c>
      <c r="D63" s="40">
        <v>522286.41</v>
      </c>
      <c r="E63" s="40">
        <v>139935.48435283138</v>
      </c>
      <c r="F63" s="41">
        <f t="shared" si="0"/>
        <v>0.26792863393254168</v>
      </c>
      <c r="G63" s="13">
        <v>1399</v>
      </c>
      <c r="H63" s="13">
        <v>33238</v>
      </c>
      <c r="I63" s="55">
        <v>373.32838456040025</v>
      </c>
    </row>
    <row r="64" spans="2:9" x14ac:dyDescent="0.25">
      <c r="B64" s="39" t="s">
        <v>167</v>
      </c>
      <c r="C64" s="13" t="s">
        <v>168</v>
      </c>
      <c r="D64" s="40">
        <v>1702665.67</v>
      </c>
      <c r="E64" s="40">
        <v>9675.9575297305328</v>
      </c>
      <c r="F64" s="41">
        <f t="shared" si="0"/>
        <v>5.6828288137920424E-3</v>
      </c>
      <c r="G64" s="13">
        <v>8623</v>
      </c>
      <c r="H64" s="13">
        <v>37506</v>
      </c>
      <c r="I64" s="55">
        <v>197.45629943175229</v>
      </c>
    </row>
    <row r="65" spans="2:9" x14ac:dyDescent="0.25">
      <c r="B65" s="39" t="s">
        <v>169</v>
      </c>
      <c r="C65" s="13" t="s">
        <v>170</v>
      </c>
      <c r="D65" s="40">
        <v>1181620.6299999999</v>
      </c>
      <c r="E65" s="40">
        <v>234673.12297526351</v>
      </c>
      <c r="F65" s="41">
        <f t="shared" si="0"/>
        <v>0.19860276387969253</v>
      </c>
      <c r="G65" s="13">
        <v>5771</v>
      </c>
      <c r="H65" s="13">
        <v>37597</v>
      </c>
      <c r="I65" s="55">
        <v>0</v>
      </c>
    </row>
    <row r="66" spans="2:9" x14ac:dyDescent="0.25">
      <c r="B66" s="39" t="s">
        <v>171</v>
      </c>
      <c r="C66" s="13" t="s">
        <v>172</v>
      </c>
      <c r="D66" s="40">
        <v>1162920.67</v>
      </c>
      <c r="E66" s="40">
        <v>263137.07097592216</v>
      </c>
      <c r="F66" s="41">
        <f t="shared" si="0"/>
        <v>0.22627258914911383</v>
      </c>
      <c r="G66" s="13">
        <v>4583</v>
      </c>
      <c r="H66" s="13">
        <v>36939</v>
      </c>
      <c r="I66" s="55">
        <v>253.74660048003489</v>
      </c>
    </row>
    <row r="67" spans="2:9" x14ac:dyDescent="0.25">
      <c r="B67" s="39" t="s">
        <v>173</v>
      </c>
      <c r="C67" s="13" t="s">
        <v>174</v>
      </c>
      <c r="D67" s="40">
        <v>892807.13</v>
      </c>
      <c r="E67" s="40">
        <v>-26169.511479112545</v>
      </c>
      <c r="F67" s="41">
        <f t="shared" si="0"/>
        <v>-2.9311494722396029E-2</v>
      </c>
      <c r="G67" s="13">
        <v>5953</v>
      </c>
      <c r="H67" s="13">
        <v>37639</v>
      </c>
      <c r="I67" s="55">
        <v>0</v>
      </c>
    </row>
    <row r="68" spans="2:9" x14ac:dyDescent="0.25">
      <c r="B68" s="39" t="s">
        <v>175</v>
      </c>
      <c r="C68" s="13" t="s">
        <v>176</v>
      </c>
      <c r="D68" s="40">
        <v>979275.19</v>
      </c>
      <c r="E68" s="40">
        <v>71107.485092043833</v>
      </c>
      <c r="F68" s="41">
        <f t="shared" si="0"/>
        <v>7.2612362508687509E-2</v>
      </c>
      <c r="G68" s="13">
        <v>4925</v>
      </c>
      <c r="H68" s="13">
        <v>36897</v>
      </c>
      <c r="I68" s="55">
        <v>198.83760203045685</v>
      </c>
    </row>
    <row r="69" spans="2:9" x14ac:dyDescent="0.25">
      <c r="B69" s="39" t="s">
        <v>177</v>
      </c>
      <c r="C69" s="13" t="s">
        <v>178</v>
      </c>
      <c r="D69" s="40">
        <v>876484.23</v>
      </c>
      <c r="E69" s="40">
        <v>98552.079057183568</v>
      </c>
      <c r="F69" s="41">
        <f t="shared" ref="F69:F76" si="2">E69/D69</f>
        <v>0.11244021932623199</v>
      </c>
      <c r="G69" s="13">
        <v>4497</v>
      </c>
      <c r="H69" s="13">
        <v>37604</v>
      </c>
      <c r="I69" s="55">
        <v>0</v>
      </c>
    </row>
    <row r="70" spans="2:9" x14ac:dyDescent="0.25">
      <c r="B70" s="39" t="s">
        <v>179</v>
      </c>
      <c r="C70" s="13" t="s">
        <v>180</v>
      </c>
      <c r="D70" s="40">
        <v>771115.11</v>
      </c>
      <c r="E70" s="40">
        <v>76161.358190171755</v>
      </c>
      <c r="F70" s="41">
        <f t="shared" si="2"/>
        <v>9.8767819748950006E-2</v>
      </c>
      <c r="G70" s="13">
        <v>5565</v>
      </c>
      <c r="H70" s="13">
        <v>37240</v>
      </c>
      <c r="I70" s="55">
        <v>138.56515902964961</v>
      </c>
    </row>
    <row r="71" spans="2:9" x14ac:dyDescent="0.25">
      <c r="B71" s="39" t="s">
        <v>181</v>
      </c>
      <c r="C71" s="13" t="s">
        <v>182</v>
      </c>
      <c r="D71" s="40">
        <v>1040010.06</v>
      </c>
      <c r="E71" s="40">
        <v>212672.53810157024</v>
      </c>
      <c r="F71" s="41">
        <f t="shared" si="2"/>
        <v>0.20449084704197018</v>
      </c>
      <c r="G71" s="13">
        <v>3862</v>
      </c>
      <c r="H71" s="13">
        <v>37408</v>
      </c>
      <c r="I71" s="55">
        <v>269.29312791299844</v>
      </c>
    </row>
    <row r="72" spans="2:9" x14ac:dyDescent="0.25">
      <c r="B72" s="39" t="s">
        <v>183</v>
      </c>
      <c r="C72" s="13" t="s">
        <v>184</v>
      </c>
      <c r="D72" s="40">
        <v>825472.24</v>
      </c>
      <c r="E72" s="40">
        <v>88874.895993767335</v>
      </c>
      <c r="F72" s="41">
        <f t="shared" si="2"/>
        <v>0.10766551761179435</v>
      </c>
      <c r="G72" s="13">
        <v>3251</v>
      </c>
      <c r="H72" s="13">
        <v>36871</v>
      </c>
      <c r="I72" s="55">
        <v>253.91333128268224</v>
      </c>
    </row>
    <row r="73" spans="2:9" x14ac:dyDescent="0.25">
      <c r="B73" s="39" t="s">
        <v>185</v>
      </c>
      <c r="C73" s="13" t="s">
        <v>186</v>
      </c>
      <c r="D73" s="40">
        <v>327260.11</v>
      </c>
      <c r="E73" s="40">
        <v>8186.08</v>
      </c>
      <c r="F73" s="41">
        <f t="shared" si="2"/>
        <v>2.5013986580888211E-2</v>
      </c>
      <c r="G73" s="13">
        <v>2640</v>
      </c>
      <c r="H73" s="13">
        <v>37800</v>
      </c>
      <c r="I73" s="55">
        <v>0</v>
      </c>
    </row>
    <row r="74" spans="2:9" x14ac:dyDescent="0.25">
      <c r="B74" s="39" t="s">
        <v>187</v>
      </c>
      <c r="C74" s="13" t="s">
        <v>188</v>
      </c>
      <c r="D74" s="40">
        <v>773089.09</v>
      </c>
      <c r="E74" s="40">
        <v>69270.953675528246</v>
      </c>
      <c r="F74" s="41">
        <f t="shared" si="2"/>
        <v>8.9602808488124241E-2</v>
      </c>
      <c r="G74" s="13">
        <v>2790</v>
      </c>
      <c r="H74" s="13">
        <v>37569</v>
      </c>
      <c r="I74" s="55">
        <v>277.09286379928312</v>
      </c>
    </row>
    <row r="75" spans="2:9" x14ac:dyDescent="0.25">
      <c r="B75" s="39" t="s">
        <v>189</v>
      </c>
      <c r="C75" s="13" t="s">
        <v>190</v>
      </c>
      <c r="D75" s="40">
        <v>567489.86</v>
      </c>
      <c r="E75" s="40">
        <v>27337.432131760248</v>
      </c>
      <c r="F75" s="41">
        <f t="shared" si="2"/>
        <v>4.8172547315224711E-2</v>
      </c>
      <c r="G75" s="13">
        <v>2238</v>
      </c>
      <c r="H75" s="13">
        <v>37680</v>
      </c>
      <c r="I75" s="55">
        <v>0</v>
      </c>
    </row>
    <row r="76" spans="2:9" ht="13.8" thickBot="1" x14ac:dyDescent="0.3">
      <c r="B76" s="47" t="s">
        <v>191</v>
      </c>
      <c r="C76" s="48" t="s">
        <v>192</v>
      </c>
      <c r="D76" s="49">
        <v>746389.39</v>
      </c>
      <c r="E76" s="49">
        <v>73975.675059651956</v>
      </c>
      <c r="F76" s="50">
        <f t="shared" si="2"/>
        <v>9.9111370084791733E-2</v>
      </c>
      <c r="G76" s="48">
        <v>1714</v>
      </c>
      <c r="H76" s="48">
        <v>37669</v>
      </c>
      <c r="I76" s="57">
        <v>0</v>
      </c>
    </row>
  </sheetData>
  <conditionalFormatting sqref="B4:I76">
    <cfRule type="expression" dxfId="0" priority="1" stopIfTrue="1">
      <formula>$F$3&lt;5%</formula>
    </cfRule>
  </conditionalFormatting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workbookViewId="0">
      <selection activeCell="G15" sqref="G15"/>
    </sheetView>
  </sheetViews>
  <sheetFormatPr defaultRowHeight="13.2" x14ac:dyDescent="0.25"/>
  <cols>
    <col min="1" max="1" width="8.77734375" style="1"/>
    <col min="2" max="2" width="12.44140625" style="1" customWidth="1"/>
    <col min="3" max="257" width="8.77734375" style="1"/>
    <col min="258" max="258" width="12.44140625" style="1" customWidth="1"/>
    <col min="259" max="513" width="8.77734375" style="1"/>
    <col min="514" max="514" width="12.44140625" style="1" customWidth="1"/>
    <col min="515" max="769" width="8.77734375" style="1"/>
    <col min="770" max="770" width="12.44140625" style="1" customWidth="1"/>
    <col min="771" max="1025" width="8.77734375" style="1"/>
    <col min="1026" max="1026" width="12.44140625" style="1" customWidth="1"/>
    <col min="1027" max="1281" width="8.77734375" style="1"/>
    <col min="1282" max="1282" width="12.44140625" style="1" customWidth="1"/>
    <col min="1283" max="1537" width="8.77734375" style="1"/>
    <col min="1538" max="1538" width="12.44140625" style="1" customWidth="1"/>
    <col min="1539" max="1793" width="8.77734375" style="1"/>
    <col min="1794" max="1794" width="12.44140625" style="1" customWidth="1"/>
    <col min="1795" max="2049" width="8.77734375" style="1"/>
    <col min="2050" max="2050" width="12.44140625" style="1" customWidth="1"/>
    <col min="2051" max="2305" width="8.77734375" style="1"/>
    <col min="2306" max="2306" width="12.44140625" style="1" customWidth="1"/>
    <col min="2307" max="2561" width="8.77734375" style="1"/>
    <col min="2562" max="2562" width="12.44140625" style="1" customWidth="1"/>
    <col min="2563" max="2817" width="8.77734375" style="1"/>
    <col min="2818" max="2818" width="12.44140625" style="1" customWidth="1"/>
    <col min="2819" max="3073" width="8.77734375" style="1"/>
    <col min="3074" max="3074" width="12.44140625" style="1" customWidth="1"/>
    <col min="3075" max="3329" width="8.77734375" style="1"/>
    <col min="3330" max="3330" width="12.44140625" style="1" customWidth="1"/>
    <col min="3331" max="3585" width="8.77734375" style="1"/>
    <col min="3586" max="3586" width="12.44140625" style="1" customWidth="1"/>
    <col min="3587" max="3841" width="8.77734375" style="1"/>
    <col min="3842" max="3842" width="12.44140625" style="1" customWidth="1"/>
    <col min="3843" max="4097" width="8.77734375" style="1"/>
    <col min="4098" max="4098" width="12.44140625" style="1" customWidth="1"/>
    <col min="4099" max="4353" width="8.77734375" style="1"/>
    <col min="4354" max="4354" width="12.44140625" style="1" customWidth="1"/>
    <col min="4355" max="4609" width="8.77734375" style="1"/>
    <col min="4610" max="4610" width="12.44140625" style="1" customWidth="1"/>
    <col min="4611" max="4865" width="8.77734375" style="1"/>
    <col min="4866" max="4866" width="12.44140625" style="1" customWidth="1"/>
    <col min="4867" max="5121" width="8.77734375" style="1"/>
    <col min="5122" max="5122" width="12.44140625" style="1" customWidth="1"/>
    <col min="5123" max="5377" width="8.77734375" style="1"/>
    <col min="5378" max="5378" width="12.44140625" style="1" customWidth="1"/>
    <col min="5379" max="5633" width="8.77734375" style="1"/>
    <col min="5634" max="5634" width="12.44140625" style="1" customWidth="1"/>
    <col min="5635" max="5889" width="8.77734375" style="1"/>
    <col min="5890" max="5890" width="12.44140625" style="1" customWidth="1"/>
    <col min="5891" max="6145" width="8.77734375" style="1"/>
    <col min="6146" max="6146" width="12.44140625" style="1" customWidth="1"/>
    <col min="6147" max="6401" width="8.77734375" style="1"/>
    <col min="6402" max="6402" width="12.44140625" style="1" customWidth="1"/>
    <col min="6403" max="6657" width="8.77734375" style="1"/>
    <col min="6658" max="6658" width="12.44140625" style="1" customWidth="1"/>
    <col min="6659" max="6913" width="8.77734375" style="1"/>
    <col min="6914" max="6914" width="12.44140625" style="1" customWidth="1"/>
    <col min="6915" max="7169" width="8.77734375" style="1"/>
    <col min="7170" max="7170" width="12.44140625" style="1" customWidth="1"/>
    <col min="7171" max="7425" width="8.77734375" style="1"/>
    <col min="7426" max="7426" width="12.44140625" style="1" customWidth="1"/>
    <col min="7427" max="7681" width="8.77734375" style="1"/>
    <col min="7682" max="7682" width="12.44140625" style="1" customWidth="1"/>
    <col min="7683" max="7937" width="8.77734375" style="1"/>
    <col min="7938" max="7938" width="12.44140625" style="1" customWidth="1"/>
    <col min="7939" max="8193" width="8.77734375" style="1"/>
    <col min="8194" max="8194" width="12.44140625" style="1" customWidth="1"/>
    <col min="8195" max="8449" width="8.77734375" style="1"/>
    <col min="8450" max="8450" width="12.44140625" style="1" customWidth="1"/>
    <col min="8451" max="8705" width="8.77734375" style="1"/>
    <col min="8706" max="8706" width="12.44140625" style="1" customWidth="1"/>
    <col min="8707" max="8961" width="8.77734375" style="1"/>
    <col min="8962" max="8962" width="12.44140625" style="1" customWidth="1"/>
    <col min="8963" max="9217" width="8.77734375" style="1"/>
    <col min="9218" max="9218" width="12.44140625" style="1" customWidth="1"/>
    <col min="9219" max="9473" width="8.77734375" style="1"/>
    <col min="9474" max="9474" width="12.44140625" style="1" customWidth="1"/>
    <col min="9475" max="9729" width="8.77734375" style="1"/>
    <col min="9730" max="9730" width="12.44140625" style="1" customWidth="1"/>
    <col min="9731" max="9985" width="8.77734375" style="1"/>
    <col min="9986" max="9986" width="12.44140625" style="1" customWidth="1"/>
    <col min="9987" max="10241" width="8.77734375" style="1"/>
    <col min="10242" max="10242" width="12.44140625" style="1" customWidth="1"/>
    <col min="10243" max="10497" width="8.77734375" style="1"/>
    <col min="10498" max="10498" width="12.44140625" style="1" customWidth="1"/>
    <col min="10499" max="10753" width="8.77734375" style="1"/>
    <col min="10754" max="10754" width="12.44140625" style="1" customWidth="1"/>
    <col min="10755" max="11009" width="8.77734375" style="1"/>
    <col min="11010" max="11010" width="12.44140625" style="1" customWidth="1"/>
    <col min="11011" max="11265" width="8.77734375" style="1"/>
    <col min="11266" max="11266" width="12.44140625" style="1" customWidth="1"/>
    <col min="11267" max="11521" width="8.77734375" style="1"/>
    <col min="11522" max="11522" width="12.44140625" style="1" customWidth="1"/>
    <col min="11523" max="11777" width="8.77734375" style="1"/>
    <col min="11778" max="11778" width="12.44140625" style="1" customWidth="1"/>
    <col min="11779" max="12033" width="8.77734375" style="1"/>
    <col min="12034" max="12034" width="12.44140625" style="1" customWidth="1"/>
    <col min="12035" max="12289" width="8.77734375" style="1"/>
    <col min="12290" max="12290" width="12.44140625" style="1" customWidth="1"/>
    <col min="12291" max="12545" width="8.77734375" style="1"/>
    <col min="12546" max="12546" width="12.44140625" style="1" customWidth="1"/>
    <col min="12547" max="12801" width="8.77734375" style="1"/>
    <col min="12802" max="12802" width="12.44140625" style="1" customWidth="1"/>
    <col min="12803" max="13057" width="8.77734375" style="1"/>
    <col min="13058" max="13058" width="12.44140625" style="1" customWidth="1"/>
    <col min="13059" max="13313" width="8.77734375" style="1"/>
    <col min="13314" max="13314" width="12.44140625" style="1" customWidth="1"/>
    <col min="13315" max="13569" width="8.77734375" style="1"/>
    <col min="13570" max="13570" width="12.44140625" style="1" customWidth="1"/>
    <col min="13571" max="13825" width="8.77734375" style="1"/>
    <col min="13826" max="13826" width="12.44140625" style="1" customWidth="1"/>
    <col min="13827" max="14081" width="8.77734375" style="1"/>
    <col min="14082" max="14082" width="12.44140625" style="1" customWidth="1"/>
    <col min="14083" max="14337" width="8.77734375" style="1"/>
    <col min="14338" max="14338" width="12.44140625" style="1" customWidth="1"/>
    <col min="14339" max="14593" width="8.77734375" style="1"/>
    <col min="14594" max="14594" width="12.44140625" style="1" customWidth="1"/>
    <col min="14595" max="14849" width="8.77734375" style="1"/>
    <col min="14850" max="14850" width="12.44140625" style="1" customWidth="1"/>
    <col min="14851" max="15105" width="8.77734375" style="1"/>
    <col min="15106" max="15106" width="12.44140625" style="1" customWidth="1"/>
    <col min="15107" max="15361" width="8.77734375" style="1"/>
    <col min="15362" max="15362" width="12.44140625" style="1" customWidth="1"/>
    <col min="15363" max="15617" width="8.77734375" style="1"/>
    <col min="15618" max="15618" width="12.44140625" style="1" customWidth="1"/>
    <col min="15619" max="15873" width="8.77734375" style="1"/>
    <col min="15874" max="15874" width="12.44140625" style="1" customWidth="1"/>
    <col min="15875" max="16129" width="8.77734375" style="1"/>
    <col min="16130" max="16130" width="12.44140625" style="1" customWidth="1"/>
    <col min="16131" max="16384" width="8.77734375" style="1"/>
  </cols>
  <sheetData>
    <row r="1" spans="1:4" x14ac:dyDescent="0.25">
      <c r="A1" s="1" t="s">
        <v>288</v>
      </c>
    </row>
    <row r="2" spans="1:4" x14ac:dyDescent="0.25">
      <c r="B2" s="1" t="s">
        <v>200</v>
      </c>
    </row>
    <row r="3" spans="1:4" x14ac:dyDescent="0.25">
      <c r="B3" s="58" t="s">
        <v>201</v>
      </c>
      <c r="C3" s="59" t="s">
        <v>202</v>
      </c>
      <c r="D3" s="60" t="s">
        <v>203</v>
      </c>
    </row>
    <row r="4" spans="1:4" x14ac:dyDescent="0.25">
      <c r="B4" s="61" t="s">
        <v>204</v>
      </c>
      <c r="C4" s="61" t="s">
        <v>399</v>
      </c>
      <c r="D4" s="62">
        <v>304</v>
      </c>
    </row>
    <row r="5" spans="1:4" x14ac:dyDescent="0.25">
      <c r="B5" s="61" t="s">
        <v>205</v>
      </c>
      <c r="C5" s="61" t="s">
        <v>400</v>
      </c>
      <c r="D5" s="62">
        <v>23</v>
      </c>
    </row>
    <row r="6" spans="1:4" x14ac:dyDescent="0.25">
      <c r="B6" s="61" t="s">
        <v>206</v>
      </c>
      <c r="C6" s="61" t="s">
        <v>401</v>
      </c>
      <c r="D6" s="62">
        <v>4123</v>
      </c>
    </row>
    <row r="7" spans="1:4" x14ac:dyDescent="0.25">
      <c r="B7" s="61" t="s">
        <v>207</v>
      </c>
      <c r="C7" s="61" t="s">
        <v>402</v>
      </c>
      <c r="D7" s="62">
        <v>12</v>
      </c>
    </row>
    <row r="8" spans="1:4" x14ac:dyDescent="0.25">
      <c r="B8" s="63" t="s">
        <v>208</v>
      </c>
      <c r="C8" s="63" t="s">
        <v>403</v>
      </c>
      <c r="D8" s="64">
        <v>374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showGridLines="0" zoomScale="85" workbookViewId="0">
      <selection activeCell="F5" sqref="F5"/>
    </sheetView>
  </sheetViews>
  <sheetFormatPr defaultRowHeight="13.2" x14ac:dyDescent="0.25"/>
  <cols>
    <col min="1" max="1" width="8.77734375" style="1"/>
    <col min="2" max="2" width="14.5546875" style="1" bestFit="1" customWidth="1"/>
    <col min="3" max="258" width="8.77734375" style="1"/>
    <col min="259" max="259" width="14.5546875" style="1" bestFit="1" customWidth="1"/>
    <col min="260" max="514" width="8.77734375" style="1"/>
    <col min="515" max="515" width="14.5546875" style="1" bestFit="1" customWidth="1"/>
    <col min="516" max="770" width="8.77734375" style="1"/>
    <col min="771" max="771" width="14.5546875" style="1" bestFit="1" customWidth="1"/>
    <col min="772" max="1026" width="8.77734375" style="1"/>
    <col min="1027" max="1027" width="14.5546875" style="1" bestFit="1" customWidth="1"/>
    <col min="1028" max="1282" width="8.77734375" style="1"/>
    <col min="1283" max="1283" width="14.5546875" style="1" bestFit="1" customWidth="1"/>
    <col min="1284" max="1538" width="8.77734375" style="1"/>
    <col min="1539" max="1539" width="14.5546875" style="1" bestFit="1" customWidth="1"/>
    <col min="1540" max="1794" width="8.77734375" style="1"/>
    <col min="1795" max="1795" width="14.5546875" style="1" bestFit="1" customWidth="1"/>
    <col min="1796" max="2050" width="8.77734375" style="1"/>
    <col min="2051" max="2051" width="14.5546875" style="1" bestFit="1" customWidth="1"/>
    <col min="2052" max="2306" width="8.77734375" style="1"/>
    <col min="2307" max="2307" width="14.5546875" style="1" bestFit="1" customWidth="1"/>
    <col min="2308" max="2562" width="8.77734375" style="1"/>
    <col min="2563" max="2563" width="14.5546875" style="1" bestFit="1" customWidth="1"/>
    <col min="2564" max="2818" width="8.77734375" style="1"/>
    <col min="2819" max="2819" width="14.5546875" style="1" bestFit="1" customWidth="1"/>
    <col min="2820" max="3074" width="8.77734375" style="1"/>
    <col min="3075" max="3075" width="14.5546875" style="1" bestFit="1" customWidth="1"/>
    <col min="3076" max="3330" width="8.77734375" style="1"/>
    <col min="3331" max="3331" width="14.5546875" style="1" bestFit="1" customWidth="1"/>
    <col min="3332" max="3586" width="8.77734375" style="1"/>
    <col min="3587" max="3587" width="14.5546875" style="1" bestFit="1" customWidth="1"/>
    <col min="3588" max="3842" width="8.77734375" style="1"/>
    <col min="3843" max="3843" width="14.5546875" style="1" bestFit="1" customWidth="1"/>
    <col min="3844" max="4098" width="8.77734375" style="1"/>
    <col min="4099" max="4099" width="14.5546875" style="1" bestFit="1" customWidth="1"/>
    <col min="4100" max="4354" width="8.77734375" style="1"/>
    <col min="4355" max="4355" width="14.5546875" style="1" bestFit="1" customWidth="1"/>
    <col min="4356" max="4610" width="8.77734375" style="1"/>
    <col min="4611" max="4611" width="14.5546875" style="1" bestFit="1" customWidth="1"/>
    <col min="4612" max="4866" width="8.77734375" style="1"/>
    <col min="4867" max="4867" width="14.5546875" style="1" bestFit="1" customWidth="1"/>
    <col min="4868" max="5122" width="8.77734375" style="1"/>
    <col min="5123" max="5123" width="14.5546875" style="1" bestFit="1" customWidth="1"/>
    <col min="5124" max="5378" width="8.77734375" style="1"/>
    <col min="5379" max="5379" width="14.5546875" style="1" bestFit="1" customWidth="1"/>
    <col min="5380" max="5634" width="8.77734375" style="1"/>
    <col min="5635" max="5635" width="14.5546875" style="1" bestFit="1" customWidth="1"/>
    <col min="5636" max="5890" width="8.77734375" style="1"/>
    <col min="5891" max="5891" width="14.5546875" style="1" bestFit="1" customWidth="1"/>
    <col min="5892" max="6146" width="8.77734375" style="1"/>
    <col min="6147" max="6147" width="14.5546875" style="1" bestFit="1" customWidth="1"/>
    <col min="6148" max="6402" width="8.77734375" style="1"/>
    <col min="6403" max="6403" width="14.5546875" style="1" bestFit="1" customWidth="1"/>
    <col min="6404" max="6658" width="8.77734375" style="1"/>
    <col min="6659" max="6659" width="14.5546875" style="1" bestFit="1" customWidth="1"/>
    <col min="6660" max="6914" width="8.77734375" style="1"/>
    <col min="6915" max="6915" width="14.5546875" style="1" bestFit="1" customWidth="1"/>
    <col min="6916" max="7170" width="8.77734375" style="1"/>
    <col min="7171" max="7171" width="14.5546875" style="1" bestFit="1" customWidth="1"/>
    <col min="7172" max="7426" width="8.77734375" style="1"/>
    <col min="7427" max="7427" width="14.5546875" style="1" bestFit="1" customWidth="1"/>
    <col min="7428" max="7682" width="8.77734375" style="1"/>
    <col min="7683" max="7683" width="14.5546875" style="1" bestFit="1" customWidth="1"/>
    <col min="7684" max="7938" width="8.77734375" style="1"/>
    <col min="7939" max="7939" width="14.5546875" style="1" bestFit="1" customWidth="1"/>
    <col min="7940" max="8194" width="8.77734375" style="1"/>
    <col min="8195" max="8195" width="14.5546875" style="1" bestFit="1" customWidth="1"/>
    <col min="8196" max="8450" width="8.77734375" style="1"/>
    <col min="8451" max="8451" width="14.5546875" style="1" bestFit="1" customWidth="1"/>
    <col min="8452" max="8706" width="8.77734375" style="1"/>
    <col min="8707" max="8707" width="14.5546875" style="1" bestFit="1" customWidth="1"/>
    <col min="8708" max="8962" width="8.77734375" style="1"/>
    <col min="8963" max="8963" width="14.5546875" style="1" bestFit="1" customWidth="1"/>
    <col min="8964" max="9218" width="8.77734375" style="1"/>
    <col min="9219" max="9219" width="14.5546875" style="1" bestFit="1" customWidth="1"/>
    <col min="9220" max="9474" width="8.77734375" style="1"/>
    <col min="9475" max="9475" width="14.5546875" style="1" bestFit="1" customWidth="1"/>
    <col min="9476" max="9730" width="8.77734375" style="1"/>
    <col min="9731" max="9731" width="14.5546875" style="1" bestFit="1" customWidth="1"/>
    <col min="9732" max="9986" width="8.77734375" style="1"/>
    <col min="9987" max="9987" width="14.5546875" style="1" bestFit="1" customWidth="1"/>
    <col min="9988" max="10242" width="8.77734375" style="1"/>
    <col min="10243" max="10243" width="14.5546875" style="1" bestFit="1" customWidth="1"/>
    <col min="10244" max="10498" width="8.77734375" style="1"/>
    <col min="10499" max="10499" width="14.5546875" style="1" bestFit="1" customWidth="1"/>
    <col min="10500" max="10754" width="8.77734375" style="1"/>
    <col min="10755" max="10755" width="14.5546875" style="1" bestFit="1" customWidth="1"/>
    <col min="10756" max="11010" width="8.77734375" style="1"/>
    <col min="11011" max="11011" width="14.5546875" style="1" bestFit="1" customWidth="1"/>
    <col min="11012" max="11266" width="8.77734375" style="1"/>
    <col min="11267" max="11267" width="14.5546875" style="1" bestFit="1" customWidth="1"/>
    <col min="11268" max="11522" width="8.77734375" style="1"/>
    <col min="11523" max="11523" width="14.5546875" style="1" bestFit="1" customWidth="1"/>
    <col min="11524" max="11778" width="8.77734375" style="1"/>
    <col min="11779" max="11779" width="14.5546875" style="1" bestFit="1" customWidth="1"/>
    <col min="11780" max="12034" width="8.77734375" style="1"/>
    <col min="12035" max="12035" width="14.5546875" style="1" bestFit="1" customWidth="1"/>
    <col min="12036" max="12290" width="8.77734375" style="1"/>
    <col min="12291" max="12291" width="14.5546875" style="1" bestFit="1" customWidth="1"/>
    <col min="12292" max="12546" width="8.77734375" style="1"/>
    <col min="12547" max="12547" width="14.5546875" style="1" bestFit="1" customWidth="1"/>
    <col min="12548" max="12802" width="8.77734375" style="1"/>
    <col min="12803" max="12803" width="14.5546875" style="1" bestFit="1" customWidth="1"/>
    <col min="12804" max="13058" width="8.77734375" style="1"/>
    <col min="13059" max="13059" width="14.5546875" style="1" bestFit="1" customWidth="1"/>
    <col min="13060" max="13314" width="8.77734375" style="1"/>
    <col min="13315" max="13315" width="14.5546875" style="1" bestFit="1" customWidth="1"/>
    <col min="13316" max="13570" width="8.77734375" style="1"/>
    <col min="13571" max="13571" width="14.5546875" style="1" bestFit="1" customWidth="1"/>
    <col min="13572" max="13826" width="8.77734375" style="1"/>
    <col min="13827" max="13827" width="14.5546875" style="1" bestFit="1" customWidth="1"/>
    <col min="13828" max="14082" width="8.77734375" style="1"/>
    <col min="14083" max="14083" width="14.5546875" style="1" bestFit="1" customWidth="1"/>
    <col min="14084" max="14338" width="8.77734375" style="1"/>
    <col min="14339" max="14339" width="14.5546875" style="1" bestFit="1" customWidth="1"/>
    <col min="14340" max="14594" width="8.77734375" style="1"/>
    <col min="14595" max="14595" width="14.5546875" style="1" bestFit="1" customWidth="1"/>
    <col min="14596" max="14850" width="8.77734375" style="1"/>
    <col min="14851" max="14851" width="14.5546875" style="1" bestFit="1" customWidth="1"/>
    <col min="14852" max="15106" width="8.77734375" style="1"/>
    <col min="15107" max="15107" width="14.5546875" style="1" bestFit="1" customWidth="1"/>
    <col min="15108" max="15362" width="8.77734375" style="1"/>
    <col min="15363" max="15363" width="14.5546875" style="1" bestFit="1" customWidth="1"/>
    <col min="15364" max="15618" width="8.77734375" style="1"/>
    <col min="15619" max="15619" width="14.5546875" style="1" bestFit="1" customWidth="1"/>
    <col min="15620" max="15874" width="8.77734375" style="1"/>
    <col min="15875" max="15875" width="14.5546875" style="1" bestFit="1" customWidth="1"/>
    <col min="15876" max="16130" width="8.77734375" style="1"/>
    <col min="16131" max="16131" width="14.5546875" style="1" bestFit="1" customWidth="1"/>
    <col min="16132" max="16384" width="8.77734375" style="1"/>
  </cols>
  <sheetData>
    <row r="1" spans="1:6" x14ac:dyDescent="0.25">
      <c r="A1" s="65" t="s">
        <v>289</v>
      </c>
    </row>
    <row r="2" spans="1:6" x14ac:dyDescent="0.25">
      <c r="B2" s="1" t="s">
        <v>281</v>
      </c>
    </row>
    <row r="3" spans="1:6" x14ac:dyDescent="0.25">
      <c r="B3" s="66" t="s">
        <v>210</v>
      </c>
      <c r="C3" s="67" t="s">
        <v>279</v>
      </c>
      <c r="D3" s="67" t="s">
        <v>211</v>
      </c>
      <c r="E3" s="67" t="s">
        <v>212</v>
      </c>
      <c r="F3" s="68" t="s">
        <v>213</v>
      </c>
    </row>
    <row r="4" spans="1:6" x14ac:dyDescent="0.25">
      <c r="B4" s="69" t="s">
        <v>214</v>
      </c>
      <c r="C4" s="70" t="s">
        <v>280</v>
      </c>
      <c r="D4" s="70">
        <v>100</v>
      </c>
      <c r="E4" s="70">
        <v>65</v>
      </c>
      <c r="F4" s="71" t="s">
        <v>215</v>
      </c>
    </row>
    <row r="5" spans="1:6" x14ac:dyDescent="0.25">
      <c r="B5" s="69" t="s">
        <v>216</v>
      </c>
      <c r="C5" s="72" t="str">
        <f>LEFT(B5,5)</f>
        <v>100's</v>
      </c>
      <c r="D5" s="72" t="str">
        <f>MID(B5,7,3)</f>
        <v>100</v>
      </c>
      <c r="E5" s="72" t="str">
        <f>MID(B5,11,2)</f>
        <v>65</v>
      </c>
      <c r="F5" s="73"/>
    </row>
    <row r="6" spans="1:6" x14ac:dyDescent="0.25">
      <c r="B6" s="69" t="s">
        <v>217</v>
      </c>
      <c r="C6" s="72" t="str">
        <f t="shared" ref="C6:C67" si="0">LEFT(B6,5)</f>
        <v>100's</v>
      </c>
      <c r="D6" s="72" t="str">
        <f t="shared" ref="D6:D67" si="1">MID(B6,7,3)</f>
        <v>100</v>
      </c>
      <c r="E6" s="72" t="str">
        <f t="shared" ref="E6:E67" si="2">MID(B6,11,2)</f>
        <v>65</v>
      </c>
      <c r="F6" s="73"/>
    </row>
    <row r="7" spans="1:6" x14ac:dyDescent="0.25">
      <c r="B7" s="69" t="s">
        <v>218</v>
      </c>
      <c r="C7" s="72" t="str">
        <f t="shared" si="0"/>
        <v>100's</v>
      </c>
      <c r="D7" s="72" t="str">
        <f t="shared" si="1"/>
        <v>100</v>
      </c>
      <c r="E7" s="72" t="str">
        <f t="shared" si="2"/>
        <v>06</v>
      </c>
      <c r="F7" s="73"/>
    </row>
    <row r="8" spans="1:6" x14ac:dyDescent="0.25">
      <c r="B8" s="69" t="s">
        <v>219</v>
      </c>
      <c r="C8" s="72" t="str">
        <f t="shared" si="0"/>
        <v>100's</v>
      </c>
      <c r="D8" s="72" t="str">
        <f t="shared" si="1"/>
        <v>100</v>
      </c>
      <c r="E8" s="72" t="str">
        <f t="shared" si="2"/>
        <v>06</v>
      </c>
      <c r="F8" s="73"/>
    </row>
    <row r="9" spans="1:6" x14ac:dyDescent="0.25">
      <c r="B9" s="69" t="s">
        <v>220</v>
      </c>
      <c r="C9" s="72" t="str">
        <f t="shared" si="0"/>
        <v>100's</v>
      </c>
      <c r="D9" s="72" t="str">
        <f t="shared" si="1"/>
        <v>100</v>
      </c>
      <c r="E9" s="72" t="str">
        <f t="shared" si="2"/>
        <v>06</v>
      </c>
      <c r="F9" s="73"/>
    </row>
    <row r="10" spans="1:6" x14ac:dyDescent="0.25">
      <c r="B10" s="69" t="s">
        <v>221</v>
      </c>
      <c r="C10" s="72" t="str">
        <f t="shared" si="0"/>
        <v>100's</v>
      </c>
      <c r="D10" s="72" t="str">
        <f t="shared" si="1"/>
        <v>100</v>
      </c>
      <c r="E10" s="72" t="str">
        <f t="shared" si="2"/>
        <v>06</v>
      </c>
      <c r="F10" s="73"/>
    </row>
    <row r="11" spans="1:6" x14ac:dyDescent="0.25">
      <c r="B11" s="69" t="s">
        <v>222</v>
      </c>
      <c r="C11" s="72" t="str">
        <f t="shared" si="0"/>
        <v>100's</v>
      </c>
      <c r="D11" s="72" t="str">
        <f t="shared" si="1"/>
        <v>100</v>
      </c>
      <c r="E11" s="72" t="str">
        <f t="shared" si="2"/>
        <v>05</v>
      </c>
      <c r="F11" s="73"/>
    </row>
    <row r="12" spans="1:6" x14ac:dyDescent="0.25">
      <c r="B12" s="69" t="s">
        <v>223</v>
      </c>
      <c r="C12" s="72" t="str">
        <f t="shared" si="0"/>
        <v>100's</v>
      </c>
      <c r="D12" s="72" t="str">
        <f t="shared" si="1"/>
        <v>100</v>
      </c>
      <c r="E12" s="72" t="str">
        <f t="shared" si="2"/>
        <v>05</v>
      </c>
      <c r="F12" s="73"/>
    </row>
    <row r="13" spans="1:6" x14ac:dyDescent="0.25">
      <c r="B13" s="69" t="s">
        <v>224</v>
      </c>
      <c r="C13" s="72" t="str">
        <f t="shared" si="0"/>
        <v>100's</v>
      </c>
      <c r="D13" s="72" t="str">
        <f t="shared" si="1"/>
        <v>100</v>
      </c>
      <c r="E13" s="72" t="str">
        <f t="shared" si="2"/>
        <v>05</v>
      </c>
      <c r="F13" s="73"/>
    </row>
    <row r="14" spans="1:6" x14ac:dyDescent="0.25">
      <c r="B14" s="69" t="s">
        <v>225</v>
      </c>
      <c r="C14" s="72" t="str">
        <f t="shared" si="0"/>
        <v>100's</v>
      </c>
      <c r="D14" s="72" t="str">
        <f t="shared" si="1"/>
        <v>100</v>
      </c>
      <c r="E14" s="72" t="str">
        <f t="shared" si="2"/>
        <v>05</v>
      </c>
      <c r="F14" s="73"/>
    </row>
    <row r="15" spans="1:6" x14ac:dyDescent="0.25">
      <c r="B15" s="69" t="s">
        <v>226</v>
      </c>
      <c r="C15" s="72" t="str">
        <f t="shared" si="0"/>
        <v>100's</v>
      </c>
      <c r="D15" s="72" t="str">
        <f t="shared" si="1"/>
        <v>100</v>
      </c>
      <c r="E15" s="72" t="str">
        <f t="shared" si="2"/>
        <v>04</v>
      </c>
      <c r="F15" s="73"/>
    </row>
    <row r="16" spans="1:6" x14ac:dyDescent="0.25">
      <c r="B16" s="69" t="s">
        <v>227</v>
      </c>
      <c r="C16" s="72" t="str">
        <f t="shared" si="0"/>
        <v>100's</v>
      </c>
      <c r="D16" s="72" t="str">
        <f t="shared" si="1"/>
        <v>100</v>
      </c>
      <c r="E16" s="72" t="str">
        <f t="shared" si="2"/>
        <v>04</v>
      </c>
      <c r="F16" s="73"/>
    </row>
    <row r="17" spans="2:6" x14ac:dyDescent="0.25">
      <c r="B17" s="69" t="s">
        <v>228</v>
      </c>
      <c r="C17" s="72" t="str">
        <f t="shared" si="0"/>
        <v>100's</v>
      </c>
      <c r="D17" s="72" t="str">
        <f t="shared" si="1"/>
        <v>100</v>
      </c>
      <c r="E17" s="72" t="str">
        <f t="shared" si="2"/>
        <v>04</v>
      </c>
      <c r="F17" s="73"/>
    </row>
    <row r="18" spans="2:6" x14ac:dyDescent="0.25">
      <c r="B18" s="69" t="s">
        <v>229</v>
      </c>
      <c r="C18" s="72" t="str">
        <f t="shared" si="0"/>
        <v>100's</v>
      </c>
      <c r="D18" s="72" t="str">
        <f t="shared" si="1"/>
        <v>100</v>
      </c>
      <c r="E18" s="72" t="str">
        <f t="shared" si="2"/>
        <v>04</v>
      </c>
      <c r="F18" s="73"/>
    </row>
    <row r="19" spans="2:6" x14ac:dyDescent="0.25">
      <c r="B19" s="69" t="s">
        <v>230</v>
      </c>
      <c r="C19" s="72" t="str">
        <f t="shared" si="0"/>
        <v>100's</v>
      </c>
      <c r="D19" s="72" t="str">
        <f t="shared" si="1"/>
        <v>100</v>
      </c>
      <c r="E19" s="72" t="str">
        <f t="shared" si="2"/>
        <v>04</v>
      </c>
      <c r="F19" s="73"/>
    </row>
    <row r="20" spans="2:6" x14ac:dyDescent="0.25">
      <c r="B20" s="69" t="s">
        <v>231</v>
      </c>
      <c r="C20" s="72" t="str">
        <f t="shared" si="0"/>
        <v>100's</v>
      </c>
      <c r="D20" s="72" t="str">
        <f t="shared" si="1"/>
        <v>100</v>
      </c>
      <c r="E20" s="72" t="str">
        <f t="shared" si="2"/>
        <v>02</v>
      </c>
      <c r="F20" s="73"/>
    </row>
    <row r="21" spans="2:6" x14ac:dyDescent="0.25">
      <c r="B21" s="69" t="s">
        <v>232</v>
      </c>
      <c r="C21" s="72" t="str">
        <f t="shared" si="0"/>
        <v>100's</v>
      </c>
      <c r="D21" s="72" t="str">
        <f t="shared" si="1"/>
        <v>100</v>
      </c>
      <c r="E21" s="72" t="str">
        <f t="shared" si="2"/>
        <v>02</v>
      </c>
      <c r="F21" s="73"/>
    </row>
    <row r="22" spans="2:6" x14ac:dyDescent="0.25">
      <c r="B22" s="69" t="s">
        <v>233</v>
      </c>
      <c r="C22" s="72" t="str">
        <f t="shared" si="0"/>
        <v>100's</v>
      </c>
      <c r="D22" s="72" t="str">
        <f t="shared" si="1"/>
        <v>100</v>
      </c>
      <c r="E22" s="72" t="str">
        <f t="shared" si="2"/>
        <v>02</v>
      </c>
      <c r="F22" s="73"/>
    </row>
    <row r="23" spans="2:6" x14ac:dyDescent="0.25">
      <c r="B23" s="69" t="s">
        <v>234</v>
      </c>
      <c r="C23" s="72" t="str">
        <f t="shared" si="0"/>
        <v>100's</v>
      </c>
      <c r="D23" s="72" t="str">
        <f t="shared" si="1"/>
        <v>100</v>
      </c>
      <c r="E23" s="72" t="str">
        <f t="shared" si="2"/>
        <v>02</v>
      </c>
      <c r="F23" s="73"/>
    </row>
    <row r="24" spans="2:6" x14ac:dyDescent="0.25">
      <c r="B24" s="69" t="s">
        <v>235</v>
      </c>
      <c r="C24" s="72" t="str">
        <f t="shared" si="0"/>
        <v>100's</v>
      </c>
      <c r="D24" s="72" t="str">
        <f t="shared" si="1"/>
        <v>100</v>
      </c>
      <c r="E24" s="72" t="str">
        <f t="shared" si="2"/>
        <v>02</v>
      </c>
      <c r="F24" s="73"/>
    </row>
    <row r="25" spans="2:6" x14ac:dyDescent="0.25">
      <c r="B25" s="69" t="s">
        <v>236</v>
      </c>
      <c r="C25" s="72" t="str">
        <f t="shared" si="0"/>
        <v>100's</v>
      </c>
      <c r="D25" s="72" t="str">
        <f t="shared" si="1"/>
        <v>100</v>
      </c>
      <c r="E25" s="72" t="str">
        <f t="shared" si="2"/>
        <v>01</v>
      </c>
      <c r="F25" s="73"/>
    </row>
    <row r="26" spans="2:6" x14ac:dyDescent="0.25">
      <c r="B26" s="69" t="s">
        <v>237</v>
      </c>
      <c r="C26" s="72" t="str">
        <f t="shared" si="0"/>
        <v>100's</v>
      </c>
      <c r="D26" s="72" t="str">
        <f t="shared" si="1"/>
        <v>100</v>
      </c>
      <c r="E26" s="72" t="str">
        <f t="shared" si="2"/>
        <v>01</v>
      </c>
      <c r="F26" s="73"/>
    </row>
    <row r="27" spans="2:6" x14ac:dyDescent="0.25">
      <c r="B27" s="69" t="s">
        <v>238</v>
      </c>
      <c r="C27" s="72" t="str">
        <f t="shared" si="0"/>
        <v>100's</v>
      </c>
      <c r="D27" s="72" t="str">
        <f t="shared" si="1"/>
        <v>100</v>
      </c>
      <c r="E27" s="72" t="str">
        <f t="shared" si="2"/>
        <v>01</v>
      </c>
      <c r="F27" s="73"/>
    </row>
    <row r="28" spans="2:6" x14ac:dyDescent="0.25">
      <c r="B28" s="69" t="s">
        <v>239</v>
      </c>
      <c r="C28" s="72" t="str">
        <f t="shared" si="0"/>
        <v>100's</v>
      </c>
      <c r="D28" s="72" t="str">
        <f t="shared" si="1"/>
        <v>100</v>
      </c>
      <c r="E28" s="72" t="str">
        <f t="shared" si="2"/>
        <v>01</v>
      </c>
      <c r="F28" s="73"/>
    </row>
    <row r="29" spans="2:6" x14ac:dyDescent="0.25">
      <c r="B29" s="69" t="s">
        <v>240</v>
      </c>
      <c r="C29" s="72" t="str">
        <f t="shared" si="0"/>
        <v>100's</v>
      </c>
      <c r="D29" s="72" t="str">
        <f t="shared" si="1"/>
        <v>100</v>
      </c>
      <c r="E29" s="72" t="str">
        <f t="shared" si="2"/>
        <v>01</v>
      </c>
      <c r="F29" s="73"/>
    </row>
    <row r="30" spans="2:6" x14ac:dyDescent="0.25">
      <c r="B30" s="69" t="s">
        <v>241</v>
      </c>
      <c r="C30" s="72" t="str">
        <f t="shared" si="0"/>
        <v>100's</v>
      </c>
      <c r="D30" s="72" t="str">
        <f t="shared" si="1"/>
        <v>100</v>
      </c>
      <c r="E30" s="72" t="str">
        <f t="shared" si="2"/>
        <v>25</v>
      </c>
      <c r="F30" s="73"/>
    </row>
    <row r="31" spans="2:6" x14ac:dyDescent="0.25">
      <c r="B31" s="69" t="s">
        <v>242</v>
      </c>
      <c r="C31" s="72" t="str">
        <f t="shared" si="0"/>
        <v>100's</v>
      </c>
      <c r="D31" s="72" t="str">
        <f t="shared" si="1"/>
        <v>100</v>
      </c>
      <c r="E31" s="72" t="str">
        <f t="shared" si="2"/>
        <v>25</v>
      </c>
      <c r="F31" s="73"/>
    </row>
    <row r="32" spans="2:6" x14ac:dyDescent="0.25">
      <c r="B32" s="69" t="s">
        <v>243</v>
      </c>
      <c r="C32" s="72" t="str">
        <f t="shared" si="0"/>
        <v>100's</v>
      </c>
      <c r="D32" s="72" t="str">
        <f t="shared" si="1"/>
        <v>100</v>
      </c>
      <c r="E32" s="72" t="str">
        <f t="shared" si="2"/>
        <v>25</v>
      </c>
      <c r="F32" s="73"/>
    </row>
    <row r="33" spans="2:6" x14ac:dyDescent="0.25">
      <c r="B33" s="69" t="s">
        <v>244</v>
      </c>
      <c r="C33" s="72" t="str">
        <f t="shared" si="0"/>
        <v>100's</v>
      </c>
      <c r="D33" s="72" t="str">
        <f t="shared" si="1"/>
        <v>100</v>
      </c>
      <c r="E33" s="72" t="str">
        <f t="shared" si="2"/>
        <v>25</v>
      </c>
      <c r="F33" s="73"/>
    </row>
    <row r="34" spans="2:6" x14ac:dyDescent="0.25">
      <c r="B34" s="69" t="s">
        <v>245</v>
      </c>
      <c r="C34" s="72" t="str">
        <f t="shared" si="0"/>
        <v>100's</v>
      </c>
      <c r="D34" s="72" t="str">
        <f t="shared" si="1"/>
        <v>100</v>
      </c>
      <c r="E34" s="72" t="str">
        <f t="shared" si="2"/>
        <v>11</v>
      </c>
      <c r="F34" s="73"/>
    </row>
    <row r="35" spans="2:6" x14ac:dyDescent="0.25">
      <c r="B35" s="69" t="s">
        <v>246</v>
      </c>
      <c r="C35" s="72" t="str">
        <f t="shared" si="0"/>
        <v>100's</v>
      </c>
      <c r="D35" s="72" t="str">
        <f t="shared" si="1"/>
        <v>100</v>
      </c>
      <c r="E35" s="72" t="str">
        <f t="shared" si="2"/>
        <v>11</v>
      </c>
      <c r="F35" s="73"/>
    </row>
    <row r="36" spans="2:6" x14ac:dyDescent="0.25">
      <c r="B36" s="69" t="s">
        <v>247</v>
      </c>
      <c r="C36" s="72" t="str">
        <f t="shared" si="0"/>
        <v>100's</v>
      </c>
      <c r="D36" s="72" t="str">
        <f t="shared" si="1"/>
        <v>100</v>
      </c>
      <c r="E36" s="72" t="str">
        <f t="shared" si="2"/>
        <v>11</v>
      </c>
      <c r="F36" s="73"/>
    </row>
    <row r="37" spans="2:6" x14ac:dyDescent="0.25">
      <c r="B37" s="69" t="s">
        <v>248</v>
      </c>
      <c r="C37" s="72" t="str">
        <f t="shared" si="0"/>
        <v>100's</v>
      </c>
      <c r="D37" s="72" t="str">
        <f t="shared" si="1"/>
        <v>100</v>
      </c>
      <c r="E37" s="72" t="str">
        <f t="shared" si="2"/>
        <v>11</v>
      </c>
      <c r="F37" s="73"/>
    </row>
    <row r="38" spans="2:6" x14ac:dyDescent="0.25">
      <c r="B38" s="69" t="s">
        <v>249</v>
      </c>
      <c r="C38" s="72" t="str">
        <f t="shared" si="0"/>
        <v>125's</v>
      </c>
      <c r="D38" s="72" t="str">
        <f t="shared" si="1"/>
        <v>125</v>
      </c>
      <c r="E38" s="72" t="str">
        <f t="shared" si="2"/>
        <v>06</v>
      </c>
      <c r="F38" s="73"/>
    </row>
    <row r="39" spans="2:6" x14ac:dyDescent="0.25">
      <c r="B39" s="69" t="s">
        <v>250</v>
      </c>
      <c r="C39" s="72" t="str">
        <f t="shared" si="0"/>
        <v>125's</v>
      </c>
      <c r="D39" s="72" t="str">
        <f t="shared" si="1"/>
        <v>125</v>
      </c>
      <c r="E39" s="72" t="str">
        <f t="shared" si="2"/>
        <v>06</v>
      </c>
      <c r="F39" s="73"/>
    </row>
    <row r="40" spans="2:6" x14ac:dyDescent="0.25">
      <c r="B40" s="69" t="s">
        <v>251</v>
      </c>
      <c r="C40" s="72" t="str">
        <f t="shared" si="0"/>
        <v>125's</v>
      </c>
      <c r="D40" s="72" t="str">
        <f t="shared" si="1"/>
        <v>125</v>
      </c>
      <c r="E40" s="72" t="str">
        <f t="shared" si="2"/>
        <v>06</v>
      </c>
      <c r="F40" s="73"/>
    </row>
    <row r="41" spans="2:6" x14ac:dyDescent="0.25">
      <c r="B41" s="69" t="s">
        <v>252</v>
      </c>
      <c r="C41" s="72" t="str">
        <f t="shared" si="0"/>
        <v>125's</v>
      </c>
      <c r="D41" s="72" t="str">
        <f t="shared" si="1"/>
        <v>125</v>
      </c>
      <c r="E41" s="72" t="str">
        <f t="shared" si="2"/>
        <v>06</v>
      </c>
      <c r="F41" s="73"/>
    </row>
    <row r="42" spans="2:6" x14ac:dyDescent="0.25">
      <c r="B42" s="69" t="s">
        <v>253</v>
      </c>
      <c r="C42" s="72" t="str">
        <f t="shared" si="0"/>
        <v>125's</v>
      </c>
      <c r="D42" s="72" t="str">
        <f t="shared" si="1"/>
        <v>125</v>
      </c>
      <c r="E42" s="72" t="str">
        <f t="shared" si="2"/>
        <v>05</v>
      </c>
      <c r="F42" s="73"/>
    </row>
    <row r="43" spans="2:6" x14ac:dyDescent="0.25">
      <c r="B43" s="69" t="s">
        <v>254</v>
      </c>
      <c r="C43" s="72" t="str">
        <f t="shared" si="0"/>
        <v>125's</v>
      </c>
      <c r="D43" s="72" t="str">
        <f t="shared" si="1"/>
        <v>125</v>
      </c>
      <c r="E43" s="72" t="str">
        <f t="shared" si="2"/>
        <v>05</v>
      </c>
      <c r="F43" s="73"/>
    </row>
    <row r="44" spans="2:6" x14ac:dyDescent="0.25">
      <c r="B44" s="69" t="s">
        <v>255</v>
      </c>
      <c r="C44" s="72" t="str">
        <f t="shared" si="0"/>
        <v>125's</v>
      </c>
      <c r="D44" s="72" t="str">
        <f t="shared" si="1"/>
        <v>125</v>
      </c>
      <c r="E44" s="72" t="str">
        <f t="shared" si="2"/>
        <v>05</v>
      </c>
      <c r="F44" s="73"/>
    </row>
    <row r="45" spans="2:6" x14ac:dyDescent="0.25">
      <c r="B45" s="69" t="s">
        <v>256</v>
      </c>
      <c r="C45" s="72" t="str">
        <f t="shared" si="0"/>
        <v>125's</v>
      </c>
      <c r="D45" s="72" t="str">
        <f t="shared" si="1"/>
        <v>125</v>
      </c>
      <c r="E45" s="72" t="str">
        <f t="shared" si="2"/>
        <v>05</v>
      </c>
      <c r="F45" s="73"/>
    </row>
    <row r="46" spans="2:6" x14ac:dyDescent="0.25">
      <c r="B46" s="69" t="s">
        <v>257</v>
      </c>
      <c r="C46" s="72" t="str">
        <f t="shared" si="0"/>
        <v>125's</v>
      </c>
      <c r="D46" s="72" t="str">
        <f t="shared" si="1"/>
        <v>125</v>
      </c>
      <c r="E46" s="72" t="str">
        <f t="shared" si="2"/>
        <v>04</v>
      </c>
      <c r="F46" s="73"/>
    </row>
    <row r="47" spans="2:6" x14ac:dyDescent="0.25">
      <c r="B47" s="69" t="s">
        <v>258</v>
      </c>
      <c r="C47" s="72" t="str">
        <f t="shared" si="0"/>
        <v>125's</v>
      </c>
      <c r="D47" s="72" t="str">
        <f t="shared" si="1"/>
        <v>125</v>
      </c>
      <c r="E47" s="72" t="str">
        <f t="shared" si="2"/>
        <v>04</v>
      </c>
      <c r="F47" s="73"/>
    </row>
    <row r="48" spans="2:6" x14ac:dyDescent="0.25">
      <c r="B48" s="69" t="s">
        <v>259</v>
      </c>
      <c r="C48" s="72" t="str">
        <f t="shared" si="0"/>
        <v>125's</v>
      </c>
      <c r="D48" s="72" t="str">
        <f t="shared" si="1"/>
        <v>125</v>
      </c>
      <c r="E48" s="72" t="str">
        <f t="shared" si="2"/>
        <v>04</v>
      </c>
      <c r="F48" s="73"/>
    </row>
    <row r="49" spans="2:6" x14ac:dyDescent="0.25">
      <c r="B49" s="69" t="s">
        <v>260</v>
      </c>
      <c r="C49" s="72" t="str">
        <f t="shared" si="0"/>
        <v>125's</v>
      </c>
      <c r="D49" s="72" t="str">
        <f t="shared" si="1"/>
        <v>125</v>
      </c>
      <c r="E49" s="72" t="str">
        <f t="shared" si="2"/>
        <v>04</v>
      </c>
      <c r="F49" s="73"/>
    </row>
    <row r="50" spans="2:6" x14ac:dyDescent="0.25">
      <c r="B50" s="69" t="s">
        <v>261</v>
      </c>
      <c r="C50" s="72" t="str">
        <f t="shared" si="0"/>
        <v>125's</v>
      </c>
      <c r="D50" s="72" t="str">
        <f t="shared" si="1"/>
        <v>125</v>
      </c>
      <c r="E50" s="72" t="str">
        <f t="shared" si="2"/>
        <v>02</v>
      </c>
      <c r="F50" s="73"/>
    </row>
    <row r="51" spans="2:6" x14ac:dyDescent="0.25">
      <c r="B51" s="69" t="s">
        <v>262</v>
      </c>
      <c r="C51" s="72" t="str">
        <f t="shared" si="0"/>
        <v>125's</v>
      </c>
      <c r="D51" s="72" t="str">
        <f t="shared" si="1"/>
        <v>125</v>
      </c>
      <c r="E51" s="72" t="str">
        <f t="shared" si="2"/>
        <v>02</v>
      </c>
      <c r="F51" s="73"/>
    </row>
    <row r="52" spans="2:6" x14ac:dyDescent="0.25">
      <c r="B52" s="69" t="s">
        <v>263</v>
      </c>
      <c r="C52" s="72" t="str">
        <f t="shared" si="0"/>
        <v>125's</v>
      </c>
      <c r="D52" s="72" t="str">
        <f t="shared" si="1"/>
        <v>125</v>
      </c>
      <c r="E52" s="72" t="str">
        <f t="shared" si="2"/>
        <v>02</v>
      </c>
      <c r="F52" s="73"/>
    </row>
    <row r="53" spans="2:6" x14ac:dyDescent="0.25">
      <c r="B53" s="69" t="s">
        <v>264</v>
      </c>
      <c r="C53" s="72" t="str">
        <f t="shared" si="0"/>
        <v>125's</v>
      </c>
      <c r="D53" s="72" t="str">
        <f t="shared" si="1"/>
        <v>125</v>
      </c>
      <c r="E53" s="72" t="str">
        <f t="shared" si="2"/>
        <v>02</v>
      </c>
      <c r="F53" s="73"/>
    </row>
    <row r="54" spans="2:6" x14ac:dyDescent="0.25">
      <c r="B54" s="69" t="s">
        <v>265</v>
      </c>
      <c r="C54" s="72" t="str">
        <f t="shared" si="0"/>
        <v>125's</v>
      </c>
      <c r="D54" s="72" t="str">
        <f t="shared" si="1"/>
        <v>125</v>
      </c>
      <c r="E54" s="72" t="str">
        <f t="shared" si="2"/>
        <v>02</v>
      </c>
      <c r="F54" s="73"/>
    </row>
    <row r="55" spans="2:6" x14ac:dyDescent="0.25">
      <c r="B55" s="69" t="s">
        <v>266</v>
      </c>
      <c r="C55" s="72" t="str">
        <f t="shared" si="0"/>
        <v>125's</v>
      </c>
      <c r="D55" s="72" t="str">
        <f t="shared" si="1"/>
        <v>125</v>
      </c>
      <c r="E55" s="72" t="str">
        <f t="shared" si="2"/>
        <v>25</v>
      </c>
      <c r="F55" s="73"/>
    </row>
    <row r="56" spans="2:6" x14ac:dyDescent="0.25">
      <c r="B56" s="69" t="s">
        <v>267</v>
      </c>
      <c r="C56" s="72" t="str">
        <f t="shared" si="0"/>
        <v>125's</v>
      </c>
      <c r="D56" s="72" t="str">
        <f t="shared" si="1"/>
        <v>125</v>
      </c>
      <c r="E56" s="72" t="str">
        <f t="shared" si="2"/>
        <v>25</v>
      </c>
      <c r="F56" s="73"/>
    </row>
    <row r="57" spans="2:6" x14ac:dyDescent="0.25">
      <c r="B57" s="69" t="s">
        <v>268</v>
      </c>
      <c r="C57" s="72" t="str">
        <f t="shared" si="0"/>
        <v>125's</v>
      </c>
      <c r="D57" s="72" t="str">
        <f t="shared" si="1"/>
        <v>125</v>
      </c>
      <c r="E57" s="72" t="str">
        <f t="shared" si="2"/>
        <v>25</v>
      </c>
      <c r="F57" s="73"/>
    </row>
    <row r="58" spans="2:6" x14ac:dyDescent="0.25">
      <c r="B58" s="69" t="s">
        <v>269</v>
      </c>
      <c r="C58" s="72" t="str">
        <f t="shared" si="0"/>
        <v>125's</v>
      </c>
      <c r="D58" s="72" t="str">
        <f t="shared" si="1"/>
        <v>125</v>
      </c>
      <c r="E58" s="72" t="str">
        <f t="shared" si="2"/>
        <v>25</v>
      </c>
      <c r="F58" s="73"/>
    </row>
    <row r="59" spans="2:6" x14ac:dyDescent="0.25">
      <c r="B59" s="69" t="s">
        <v>270</v>
      </c>
      <c r="C59" s="72" t="str">
        <f t="shared" si="0"/>
        <v>125's</v>
      </c>
      <c r="D59" s="72" t="str">
        <f t="shared" si="1"/>
        <v>125</v>
      </c>
      <c r="E59" s="72" t="str">
        <f t="shared" si="2"/>
        <v>11</v>
      </c>
      <c r="F59" s="73"/>
    </row>
    <row r="60" spans="2:6" x14ac:dyDescent="0.25">
      <c r="B60" s="69" t="s">
        <v>271</v>
      </c>
      <c r="C60" s="72" t="str">
        <f t="shared" si="0"/>
        <v>125's</v>
      </c>
      <c r="D60" s="72" t="str">
        <f t="shared" si="1"/>
        <v>125</v>
      </c>
      <c r="E60" s="72" t="str">
        <f t="shared" si="2"/>
        <v>11</v>
      </c>
      <c r="F60" s="73"/>
    </row>
    <row r="61" spans="2:6" x14ac:dyDescent="0.25">
      <c r="B61" s="69" t="s">
        <v>272</v>
      </c>
      <c r="C61" s="72" t="str">
        <f t="shared" si="0"/>
        <v>125's</v>
      </c>
      <c r="D61" s="72" t="str">
        <f t="shared" si="1"/>
        <v>125</v>
      </c>
      <c r="E61" s="72" t="str">
        <f t="shared" si="2"/>
        <v>11</v>
      </c>
      <c r="F61" s="73"/>
    </row>
    <row r="62" spans="2:6" x14ac:dyDescent="0.25">
      <c r="B62" s="69" t="s">
        <v>273</v>
      </c>
      <c r="C62" s="72" t="str">
        <f t="shared" si="0"/>
        <v>125's</v>
      </c>
      <c r="D62" s="72" t="str">
        <f t="shared" si="1"/>
        <v>125</v>
      </c>
      <c r="E62" s="72" t="str">
        <f t="shared" si="2"/>
        <v>11</v>
      </c>
      <c r="F62" s="73"/>
    </row>
    <row r="63" spans="2:6" x14ac:dyDescent="0.25">
      <c r="B63" s="69" t="s">
        <v>274</v>
      </c>
      <c r="C63" s="72" t="str">
        <f t="shared" si="0"/>
        <v>125's</v>
      </c>
      <c r="D63" s="72" t="str">
        <f t="shared" si="1"/>
        <v>125</v>
      </c>
      <c r="E63" s="72" t="str">
        <f t="shared" si="2"/>
        <v>01</v>
      </c>
      <c r="F63" s="73"/>
    </row>
    <row r="64" spans="2:6" x14ac:dyDescent="0.25">
      <c r="B64" s="69" t="s">
        <v>275</v>
      </c>
      <c r="C64" s="72" t="str">
        <f t="shared" si="0"/>
        <v>125's</v>
      </c>
      <c r="D64" s="72" t="str">
        <f t="shared" si="1"/>
        <v>125</v>
      </c>
      <c r="E64" s="72" t="str">
        <f t="shared" si="2"/>
        <v>01</v>
      </c>
      <c r="F64" s="73"/>
    </row>
    <row r="65" spans="2:6" x14ac:dyDescent="0.25">
      <c r="B65" s="69" t="s">
        <v>276</v>
      </c>
      <c r="C65" s="72" t="str">
        <f t="shared" si="0"/>
        <v>125's</v>
      </c>
      <c r="D65" s="72" t="str">
        <f t="shared" si="1"/>
        <v>125</v>
      </c>
      <c r="E65" s="72" t="str">
        <f t="shared" si="2"/>
        <v>01</v>
      </c>
      <c r="F65" s="73"/>
    </row>
    <row r="66" spans="2:6" x14ac:dyDescent="0.25">
      <c r="B66" s="69" t="s">
        <v>277</v>
      </c>
      <c r="C66" s="72" t="str">
        <f t="shared" si="0"/>
        <v>125's</v>
      </c>
      <c r="D66" s="72" t="str">
        <f t="shared" si="1"/>
        <v>125</v>
      </c>
      <c r="E66" s="72" t="str">
        <f t="shared" si="2"/>
        <v>01</v>
      </c>
      <c r="F66" s="73"/>
    </row>
    <row r="67" spans="2:6" x14ac:dyDescent="0.25">
      <c r="B67" s="74" t="s">
        <v>278</v>
      </c>
      <c r="C67" s="72" t="str">
        <f t="shared" si="0"/>
        <v>125's</v>
      </c>
      <c r="D67" s="72" t="str">
        <f t="shared" si="1"/>
        <v>125</v>
      </c>
      <c r="E67" s="72" t="str">
        <f t="shared" si="2"/>
        <v>01</v>
      </c>
      <c r="F67" s="76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showGridLines="0" topLeftCell="A11" zoomScaleNormal="100" workbookViewId="0">
      <selection activeCell="G32" sqref="G32"/>
    </sheetView>
  </sheetViews>
  <sheetFormatPr defaultRowHeight="13.2" x14ac:dyDescent="0.25"/>
  <cols>
    <col min="1" max="1" width="8.77734375" style="1"/>
    <col min="2" max="2" width="9.21875" style="1" bestFit="1" customWidth="1"/>
    <col min="3" max="3" width="16.88671875" style="1" customWidth="1"/>
    <col min="4" max="4" width="11" style="1" customWidth="1"/>
    <col min="5" max="10" width="8.77734375" style="1"/>
    <col min="11" max="11" width="9.21875" style="1" bestFit="1" customWidth="1"/>
    <col min="12" max="257" width="8.77734375" style="1"/>
    <col min="258" max="258" width="9.21875" style="1" bestFit="1" customWidth="1"/>
    <col min="259" max="259" width="10.77734375" style="1" customWidth="1"/>
    <col min="260" max="260" width="11" style="1" customWidth="1"/>
    <col min="261" max="266" width="8.77734375" style="1"/>
    <col min="267" max="267" width="9.21875" style="1" bestFit="1" customWidth="1"/>
    <col min="268" max="513" width="8.77734375" style="1"/>
    <col min="514" max="514" width="9.21875" style="1" bestFit="1" customWidth="1"/>
    <col min="515" max="515" width="10.77734375" style="1" customWidth="1"/>
    <col min="516" max="516" width="11" style="1" customWidth="1"/>
    <col min="517" max="522" width="8.77734375" style="1"/>
    <col min="523" max="523" width="9.21875" style="1" bestFit="1" customWidth="1"/>
    <col min="524" max="769" width="8.77734375" style="1"/>
    <col min="770" max="770" width="9.21875" style="1" bestFit="1" customWidth="1"/>
    <col min="771" max="771" width="10.77734375" style="1" customWidth="1"/>
    <col min="772" max="772" width="11" style="1" customWidth="1"/>
    <col min="773" max="778" width="8.77734375" style="1"/>
    <col min="779" max="779" width="9.21875" style="1" bestFit="1" customWidth="1"/>
    <col min="780" max="1025" width="8.77734375" style="1"/>
    <col min="1026" max="1026" width="9.21875" style="1" bestFit="1" customWidth="1"/>
    <col min="1027" max="1027" width="10.77734375" style="1" customWidth="1"/>
    <col min="1028" max="1028" width="11" style="1" customWidth="1"/>
    <col min="1029" max="1034" width="8.77734375" style="1"/>
    <col min="1035" max="1035" width="9.21875" style="1" bestFit="1" customWidth="1"/>
    <col min="1036" max="1281" width="8.77734375" style="1"/>
    <col min="1282" max="1282" width="9.21875" style="1" bestFit="1" customWidth="1"/>
    <col min="1283" max="1283" width="10.77734375" style="1" customWidth="1"/>
    <col min="1284" max="1284" width="11" style="1" customWidth="1"/>
    <col min="1285" max="1290" width="8.77734375" style="1"/>
    <col min="1291" max="1291" width="9.21875" style="1" bestFit="1" customWidth="1"/>
    <col min="1292" max="1537" width="8.77734375" style="1"/>
    <col min="1538" max="1538" width="9.21875" style="1" bestFit="1" customWidth="1"/>
    <col min="1539" max="1539" width="10.77734375" style="1" customWidth="1"/>
    <col min="1540" max="1540" width="11" style="1" customWidth="1"/>
    <col min="1541" max="1546" width="8.77734375" style="1"/>
    <col min="1547" max="1547" width="9.21875" style="1" bestFit="1" customWidth="1"/>
    <col min="1548" max="1793" width="8.77734375" style="1"/>
    <col min="1794" max="1794" width="9.21875" style="1" bestFit="1" customWidth="1"/>
    <col min="1795" max="1795" width="10.77734375" style="1" customWidth="1"/>
    <col min="1796" max="1796" width="11" style="1" customWidth="1"/>
    <col min="1797" max="1802" width="8.77734375" style="1"/>
    <col min="1803" max="1803" width="9.21875" style="1" bestFit="1" customWidth="1"/>
    <col min="1804" max="2049" width="8.77734375" style="1"/>
    <col min="2050" max="2050" width="9.21875" style="1" bestFit="1" customWidth="1"/>
    <col min="2051" max="2051" width="10.77734375" style="1" customWidth="1"/>
    <col min="2052" max="2052" width="11" style="1" customWidth="1"/>
    <col min="2053" max="2058" width="8.77734375" style="1"/>
    <col min="2059" max="2059" width="9.21875" style="1" bestFit="1" customWidth="1"/>
    <col min="2060" max="2305" width="8.77734375" style="1"/>
    <col min="2306" max="2306" width="9.21875" style="1" bestFit="1" customWidth="1"/>
    <col min="2307" max="2307" width="10.77734375" style="1" customWidth="1"/>
    <col min="2308" max="2308" width="11" style="1" customWidth="1"/>
    <col min="2309" max="2314" width="8.77734375" style="1"/>
    <col min="2315" max="2315" width="9.21875" style="1" bestFit="1" customWidth="1"/>
    <col min="2316" max="2561" width="8.77734375" style="1"/>
    <col min="2562" max="2562" width="9.21875" style="1" bestFit="1" customWidth="1"/>
    <col min="2563" max="2563" width="10.77734375" style="1" customWidth="1"/>
    <col min="2564" max="2564" width="11" style="1" customWidth="1"/>
    <col min="2565" max="2570" width="8.77734375" style="1"/>
    <col min="2571" max="2571" width="9.21875" style="1" bestFit="1" customWidth="1"/>
    <col min="2572" max="2817" width="8.77734375" style="1"/>
    <col min="2818" max="2818" width="9.21875" style="1" bestFit="1" customWidth="1"/>
    <col min="2819" max="2819" width="10.77734375" style="1" customWidth="1"/>
    <col min="2820" max="2820" width="11" style="1" customWidth="1"/>
    <col min="2821" max="2826" width="8.77734375" style="1"/>
    <col min="2827" max="2827" width="9.21875" style="1" bestFit="1" customWidth="1"/>
    <col min="2828" max="3073" width="8.77734375" style="1"/>
    <col min="3074" max="3074" width="9.21875" style="1" bestFit="1" customWidth="1"/>
    <col min="3075" max="3075" width="10.77734375" style="1" customWidth="1"/>
    <col min="3076" max="3076" width="11" style="1" customWidth="1"/>
    <col min="3077" max="3082" width="8.77734375" style="1"/>
    <col min="3083" max="3083" width="9.21875" style="1" bestFit="1" customWidth="1"/>
    <col min="3084" max="3329" width="8.77734375" style="1"/>
    <col min="3330" max="3330" width="9.21875" style="1" bestFit="1" customWidth="1"/>
    <col min="3331" max="3331" width="10.77734375" style="1" customWidth="1"/>
    <col min="3332" max="3332" width="11" style="1" customWidth="1"/>
    <col min="3333" max="3338" width="8.77734375" style="1"/>
    <col min="3339" max="3339" width="9.21875" style="1" bestFit="1" customWidth="1"/>
    <col min="3340" max="3585" width="8.77734375" style="1"/>
    <col min="3586" max="3586" width="9.21875" style="1" bestFit="1" customWidth="1"/>
    <col min="3587" max="3587" width="10.77734375" style="1" customWidth="1"/>
    <col min="3588" max="3588" width="11" style="1" customWidth="1"/>
    <col min="3589" max="3594" width="8.77734375" style="1"/>
    <col min="3595" max="3595" width="9.21875" style="1" bestFit="1" customWidth="1"/>
    <col min="3596" max="3841" width="8.77734375" style="1"/>
    <col min="3842" max="3842" width="9.21875" style="1" bestFit="1" customWidth="1"/>
    <col min="3843" max="3843" width="10.77734375" style="1" customWidth="1"/>
    <col min="3844" max="3844" width="11" style="1" customWidth="1"/>
    <col min="3845" max="3850" width="8.77734375" style="1"/>
    <col min="3851" max="3851" width="9.21875" style="1" bestFit="1" customWidth="1"/>
    <col min="3852" max="4097" width="8.77734375" style="1"/>
    <col min="4098" max="4098" width="9.21875" style="1" bestFit="1" customWidth="1"/>
    <col min="4099" max="4099" width="10.77734375" style="1" customWidth="1"/>
    <col min="4100" max="4100" width="11" style="1" customWidth="1"/>
    <col min="4101" max="4106" width="8.77734375" style="1"/>
    <col min="4107" max="4107" width="9.21875" style="1" bestFit="1" customWidth="1"/>
    <col min="4108" max="4353" width="8.77734375" style="1"/>
    <col min="4354" max="4354" width="9.21875" style="1" bestFit="1" customWidth="1"/>
    <col min="4355" max="4355" width="10.77734375" style="1" customWidth="1"/>
    <col min="4356" max="4356" width="11" style="1" customWidth="1"/>
    <col min="4357" max="4362" width="8.77734375" style="1"/>
    <col min="4363" max="4363" width="9.21875" style="1" bestFit="1" customWidth="1"/>
    <col min="4364" max="4609" width="8.77734375" style="1"/>
    <col min="4610" max="4610" width="9.21875" style="1" bestFit="1" customWidth="1"/>
    <col min="4611" max="4611" width="10.77734375" style="1" customWidth="1"/>
    <col min="4612" max="4612" width="11" style="1" customWidth="1"/>
    <col min="4613" max="4618" width="8.77734375" style="1"/>
    <col min="4619" max="4619" width="9.21875" style="1" bestFit="1" customWidth="1"/>
    <col min="4620" max="4865" width="8.77734375" style="1"/>
    <col min="4866" max="4866" width="9.21875" style="1" bestFit="1" customWidth="1"/>
    <col min="4867" max="4867" width="10.77734375" style="1" customWidth="1"/>
    <col min="4868" max="4868" width="11" style="1" customWidth="1"/>
    <col min="4869" max="4874" width="8.77734375" style="1"/>
    <col min="4875" max="4875" width="9.21875" style="1" bestFit="1" customWidth="1"/>
    <col min="4876" max="5121" width="8.77734375" style="1"/>
    <col min="5122" max="5122" width="9.21875" style="1" bestFit="1" customWidth="1"/>
    <col min="5123" max="5123" width="10.77734375" style="1" customWidth="1"/>
    <col min="5124" max="5124" width="11" style="1" customWidth="1"/>
    <col min="5125" max="5130" width="8.77734375" style="1"/>
    <col min="5131" max="5131" width="9.21875" style="1" bestFit="1" customWidth="1"/>
    <col min="5132" max="5377" width="8.77734375" style="1"/>
    <col min="5378" max="5378" width="9.21875" style="1" bestFit="1" customWidth="1"/>
    <col min="5379" max="5379" width="10.77734375" style="1" customWidth="1"/>
    <col min="5380" max="5380" width="11" style="1" customWidth="1"/>
    <col min="5381" max="5386" width="8.77734375" style="1"/>
    <col min="5387" max="5387" width="9.21875" style="1" bestFit="1" customWidth="1"/>
    <col min="5388" max="5633" width="8.77734375" style="1"/>
    <col min="5634" max="5634" width="9.21875" style="1" bestFit="1" customWidth="1"/>
    <col min="5635" max="5635" width="10.77734375" style="1" customWidth="1"/>
    <col min="5636" max="5636" width="11" style="1" customWidth="1"/>
    <col min="5637" max="5642" width="8.77734375" style="1"/>
    <col min="5643" max="5643" width="9.21875" style="1" bestFit="1" customWidth="1"/>
    <col min="5644" max="5889" width="8.77734375" style="1"/>
    <col min="5890" max="5890" width="9.21875" style="1" bestFit="1" customWidth="1"/>
    <col min="5891" max="5891" width="10.77734375" style="1" customWidth="1"/>
    <col min="5892" max="5892" width="11" style="1" customWidth="1"/>
    <col min="5893" max="5898" width="8.77734375" style="1"/>
    <col min="5899" max="5899" width="9.21875" style="1" bestFit="1" customWidth="1"/>
    <col min="5900" max="6145" width="8.77734375" style="1"/>
    <col min="6146" max="6146" width="9.21875" style="1" bestFit="1" customWidth="1"/>
    <col min="6147" max="6147" width="10.77734375" style="1" customWidth="1"/>
    <col min="6148" max="6148" width="11" style="1" customWidth="1"/>
    <col min="6149" max="6154" width="8.77734375" style="1"/>
    <col min="6155" max="6155" width="9.21875" style="1" bestFit="1" customWidth="1"/>
    <col min="6156" max="6401" width="8.77734375" style="1"/>
    <col min="6402" max="6402" width="9.21875" style="1" bestFit="1" customWidth="1"/>
    <col min="6403" max="6403" width="10.77734375" style="1" customWidth="1"/>
    <col min="6404" max="6404" width="11" style="1" customWidth="1"/>
    <col min="6405" max="6410" width="8.77734375" style="1"/>
    <col min="6411" max="6411" width="9.21875" style="1" bestFit="1" customWidth="1"/>
    <col min="6412" max="6657" width="8.77734375" style="1"/>
    <col min="6658" max="6658" width="9.21875" style="1" bestFit="1" customWidth="1"/>
    <col min="6659" max="6659" width="10.77734375" style="1" customWidth="1"/>
    <col min="6660" max="6660" width="11" style="1" customWidth="1"/>
    <col min="6661" max="6666" width="8.77734375" style="1"/>
    <col min="6667" max="6667" width="9.21875" style="1" bestFit="1" customWidth="1"/>
    <col min="6668" max="6913" width="8.77734375" style="1"/>
    <col min="6914" max="6914" width="9.21875" style="1" bestFit="1" customWidth="1"/>
    <col min="6915" max="6915" width="10.77734375" style="1" customWidth="1"/>
    <col min="6916" max="6916" width="11" style="1" customWidth="1"/>
    <col min="6917" max="6922" width="8.77734375" style="1"/>
    <col min="6923" max="6923" width="9.21875" style="1" bestFit="1" customWidth="1"/>
    <col min="6924" max="7169" width="8.77734375" style="1"/>
    <col min="7170" max="7170" width="9.21875" style="1" bestFit="1" customWidth="1"/>
    <col min="7171" max="7171" width="10.77734375" style="1" customWidth="1"/>
    <col min="7172" max="7172" width="11" style="1" customWidth="1"/>
    <col min="7173" max="7178" width="8.77734375" style="1"/>
    <col min="7179" max="7179" width="9.21875" style="1" bestFit="1" customWidth="1"/>
    <col min="7180" max="7425" width="8.77734375" style="1"/>
    <col min="7426" max="7426" width="9.21875" style="1" bestFit="1" customWidth="1"/>
    <col min="7427" max="7427" width="10.77734375" style="1" customWidth="1"/>
    <col min="7428" max="7428" width="11" style="1" customWidth="1"/>
    <col min="7429" max="7434" width="8.77734375" style="1"/>
    <col min="7435" max="7435" width="9.21875" style="1" bestFit="1" customWidth="1"/>
    <col min="7436" max="7681" width="8.77734375" style="1"/>
    <col min="7682" max="7682" width="9.21875" style="1" bestFit="1" customWidth="1"/>
    <col min="7683" max="7683" width="10.77734375" style="1" customWidth="1"/>
    <col min="7684" max="7684" width="11" style="1" customWidth="1"/>
    <col min="7685" max="7690" width="8.77734375" style="1"/>
    <col min="7691" max="7691" width="9.21875" style="1" bestFit="1" customWidth="1"/>
    <col min="7692" max="7937" width="8.77734375" style="1"/>
    <col min="7938" max="7938" width="9.21875" style="1" bestFit="1" customWidth="1"/>
    <col min="7939" max="7939" width="10.77734375" style="1" customWidth="1"/>
    <col min="7940" max="7940" width="11" style="1" customWidth="1"/>
    <col min="7941" max="7946" width="8.77734375" style="1"/>
    <col min="7947" max="7947" width="9.21875" style="1" bestFit="1" customWidth="1"/>
    <col min="7948" max="8193" width="8.77734375" style="1"/>
    <col min="8194" max="8194" width="9.21875" style="1" bestFit="1" customWidth="1"/>
    <col min="8195" max="8195" width="10.77734375" style="1" customWidth="1"/>
    <col min="8196" max="8196" width="11" style="1" customWidth="1"/>
    <col min="8197" max="8202" width="8.77734375" style="1"/>
    <col min="8203" max="8203" width="9.21875" style="1" bestFit="1" customWidth="1"/>
    <col min="8204" max="8449" width="8.77734375" style="1"/>
    <col min="8450" max="8450" width="9.21875" style="1" bestFit="1" customWidth="1"/>
    <col min="8451" max="8451" width="10.77734375" style="1" customWidth="1"/>
    <col min="8452" max="8452" width="11" style="1" customWidth="1"/>
    <col min="8453" max="8458" width="8.77734375" style="1"/>
    <col min="8459" max="8459" width="9.21875" style="1" bestFit="1" customWidth="1"/>
    <col min="8460" max="8705" width="8.77734375" style="1"/>
    <col min="8706" max="8706" width="9.21875" style="1" bestFit="1" customWidth="1"/>
    <col min="8707" max="8707" width="10.77734375" style="1" customWidth="1"/>
    <col min="8708" max="8708" width="11" style="1" customWidth="1"/>
    <col min="8709" max="8714" width="8.77734375" style="1"/>
    <col min="8715" max="8715" width="9.21875" style="1" bestFit="1" customWidth="1"/>
    <col min="8716" max="8961" width="8.77734375" style="1"/>
    <col min="8962" max="8962" width="9.21875" style="1" bestFit="1" customWidth="1"/>
    <col min="8963" max="8963" width="10.77734375" style="1" customWidth="1"/>
    <col min="8964" max="8964" width="11" style="1" customWidth="1"/>
    <col min="8965" max="8970" width="8.77734375" style="1"/>
    <col min="8971" max="8971" width="9.21875" style="1" bestFit="1" customWidth="1"/>
    <col min="8972" max="9217" width="8.77734375" style="1"/>
    <col min="9218" max="9218" width="9.21875" style="1" bestFit="1" customWidth="1"/>
    <col min="9219" max="9219" width="10.77734375" style="1" customWidth="1"/>
    <col min="9220" max="9220" width="11" style="1" customWidth="1"/>
    <col min="9221" max="9226" width="8.77734375" style="1"/>
    <col min="9227" max="9227" width="9.21875" style="1" bestFit="1" customWidth="1"/>
    <col min="9228" max="9473" width="8.77734375" style="1"/>
    <col min="9474" max="9474" width="9.21875" style="1" bestFit="1" customWidth="1"/>
    <col min="9475" max="9475" width="10.77734375" style="1" customWidth="1"/>
    <col min="9476" max="9476" width="11" style="1" customWidth="1"/>
    <col min="9477" max="9482" width="8.77734375" style="1"/>
    <col min="9483" max="9483" width="9.21875" style="1" bestFit="1" customWidth="1"/>
    <col min="9484" max="9729" width="8.77734375" style="1"/>
    <col min="9730" max="9730" width="9.21875" style="1" bestFit="1" customWidth="1"/>
    <col min="9731" max="9731" width="10.77734375" style="1" customWidth="1"/>
    <col min="9732" max="9732" width="11" style="1" customWidth="1"/>
    <col min="9733" max="9738" width="8.77734375" style="1"/>
    <col min="9739" max="9739" width="9.21875" style="1" bestFit="1" customWidth="1"/>
    <col min="9740" max="9985" width="8.77734375" style="1"/>
    <col min="9986" max="9986" width="9.21875" style="1" bestFit="1" customWidth="1"/>
    <col min="9987" max="9987" width="10.77734375" style="1" customWidth="1"/>
    <col min="9988" max="9988" width="11" style="1" customWidth="1"/>
    <col min="9989" max="9994" width="8.77734375" style="1"/>
    <col min="9995" max="9995" width="9.21875" style="1" bestFit="1" customWidth="1"/>
    <col min="9996" max="10241" width="8.77734375" style="1"/>
    <col min="10242" max="10242" width="9.21875" style="1" bestFit="1" customWidth="1"/>
    <col min="10243" max="10243" width="10.77734375" style="1" customWidth="1"/>
    <col min="10244" max="10244" width="11" style="1" customWidth="1"/>
    <col min="10245" max="10250" width="8.77734375" style="1"/>
    <col min="10251" max="10251" width="9.21875" style="1" bestFit="1" customWidth="1"/>
    <col min="10252" max="10497" width="8.77734375" style="1"/>
    <col min="10498" max="10498" width="9.21875" style="1" bestFit="1" customWidth="1"/>
    <col min="10499" max="10499" width="10.77734375" style="1" customWidth="1"/>
    <col min="10500" max="10500" width="11" style="1" customWidth="1"/>
    <col min="10501" max="10506" width="8.77734375" style="1"/>
    <col min="10507" max="10507" width="9.21875" style="1" bestFit="1" customWidth="1"/>
    <col min="10508" max="10753" width="8.77734375" style="1"/>
    <col min="10754" max="10754" width="9.21875" style="1" bestFit="1" customWidth="1"/>
    <col min="10755" max="10755" width="10.77734375" style="1" customWidth="1"/>
    <col min="10756" max="10756" width="11" style="1" customWidth="1"/>
    <col min="10757" max="10762" width="8.77734375" style="1"/>
    <col min="10763" max="10763" width="9.21875" style="1" bestFit="1" customWidth="1"/>
    <col min="10764" max="11009" width="8.77734375" style="1"/>
    <col min="11010" max="11010" width="9.21875" style="1" bestFit="1" customWidth="1"/>
    <col min="11011" max="11011" width="10.77734375" style="1" customWidth="1"/>
    <col min="11012" max="11012" width="11" style="1" customWidth="1"/>
    <col min="11013" max="11018" width="8.77734375" style="1"/>
    <col min="11019" max="11019" width="9.21875" style="1" bestFit="1" customWidth="1"/>
    <col min="11020" max="11265" width="8.77734375" style="1"/>
    <col min="11266" max="11266" width="9.21875" style="1" bestFit="1" customWidth="1"/>
    <col min="11267" max="11267" width="10.77734375" style="1" customWidth="1"/>
    <col min="11268" max="11268" width="11" style="1" customWidth="1"/>
    <col min="11269" max="11274" width="8.77734375" style="1"/>
    <col min="11275" max="11275" width="9.21875" style="1" bestFit="1" customWidth="1"/>
    <col min="11276" max="11521" width="8.77734375" style="1"/>
    <col min="11522" max="11522" width="9.21875" style="1" bestFit="1" customWidth="1"/>
    <col min="11523" max="11523" width="10.77734375" style="1" customWidth="1"/>
    <col min="11524" max="11524" width="11" style="1" customWidth="1"/>
    <col min="11525" max="11530" width="8.77734375" style="1"/>
    <col min="11531" max="11531" width="9.21875" style="1" bestFit="1" customWidth="1"/>
    <col min="11532" max="11777" width="8.77734375" style="1"/>
    <col min="11778" max="11778" width="9.21875" style="1" bestFit="1" customWidth="1"/>
    <col min="11779" max="11779" width="10.77734375" style="1" customWidth="1"/>
    <col min="11780" max="11780" width="11" style="1" customWidth="1"/>
    <col min="11781" max="11786" width="8.77734375" style="1"/>
    <col min="11787" max="11787" width="9.21875" style="1" bestFit="1" customWidth="1"/>
    <col min="11788" max="12033" width="8.77734375" style="1"/>
    <col min="12034" max="12034" width="9.21875" style="1" bestFit="1" customWidth="1"/>
    <col min="12035" max="12035" width="10.77734375" style="1" customWidth="1"/>
    <col min="12036" max="12036" width="11" style="1" customWidth="1"/>
    <col min="12037" max="12042" width="8.77734375" style="1"/>
    <col min="12043" max="12043" width="9.21875" style="1" bestFit="1" customWidth="1"/>
    <col min="12044" max="12289" width="8.77734375" style="1"/>
    <col min="12290" max="12290" width="9.21875" style="1" bestFit="1" customWidth="1"/>
    <col min="12291" max="12291" width="10.77734375" style="1" customWidth="1"/>
    <col min="12292" max="12292" width="11" style="1" customWidth="1"/>
    <col min="12293" max="12298" width="8.77734375" style="1"/>
    <col min="12299" max="12299" width="9.21875" style="1" bestFit="1" customWidth="1"/>
    <col min="12300" max="12545" width="8.77734375" style="1"/>
    <col min="12546" max="12546" width="9.21875" style="1" bestFit="1" customWidth="1"/>
    <col min="12547" max="12547" width="10.77734375" style="1" customWidth="1"/>
    <col min="12548" max="12548" width="11" style="1" customWidth="1"/>
    <col min="12549" max="12554" width="8.77734375" style="1"/>
    <col min="12555" max="12555" width="9.21875" style="1" bestFit="1" customWidth="1"/>
    <col min="12556" max="12801" width="8.77734375" style="1"/>
    <col min="12802" max="12802" width="9.21875" style="1" bestFit="1" customWidth="1"/>
    <col min="12803" max="12803" width="10.77734375" style="1" customWidth="1"/>
    <col min="12804" max="12804" width="11" style="1" customWidth="1"/>
    <col min="12805" max="12810" width="8.77734375" style="1"/>
    <col min="12811" max="12811" width="9.21875" style="1" bestFit="1" customWidth="1"/>
    <col min="12812" max="13057" width="8.77734375" style="1"/>
    <col min="13058" max="13058" width="9.21875" style="1" bestFit="1" customWidth="1"/>
    <col min="13059" max="13059" width="10.77734375" style="1" customWidth="1"/>
    <col min="13060" max="13060" width="11" style="1" customWidth="1"/>
    <col min="13061" max="13066" width="8.77734375" style="1"/>
    <col min="13067" max="13067" width="9.21875" style="1" bestFit="1" customWidth="1"/>
    <col min="13068" max="13313" width="8.77734375" style="1"/>
    <col min="13314" max="13314" width="9.21875" style="1" bestFit="1" customWidth="1"/>
    <col min="13315" max="13315" width="10.77734375" style="1" customWidth="1"/>
    <col min="13316" max="13316" width="11" style="1" customWidth="1"/>
    <col min="13317" max="13322" width="8.77734375" style="1"/>
    <col min="13323" max="13323" width="9.21875" style="1" bestFit="1" customWidth="1"/>
    <col min="13324" max="13569" width="8.77734375" style="1"/>
    <col min="13570" max="13570" width="9.21875" style="1" bestFit="1" customWidth="1"/>
    <col min="13571" max="13571" width="10.77734375" style="1" customWidth="1"/>
    <col min="13572" max="13572" width="11" style="1" customWidth="1"/>
    <col min="13573" max="13578" width="8.77734375" style="1"/>
    <col min="13579" max="13579" width="9.21875" style="1" bestFit="1" customWidth="1"/>
    <col min="13580" max="13825" width="8.77734375" style="1"/>
    <col min="13826" max="13826" width="9.21875" style="1" bestFit="1" customWidth="1"/>
    <col min="13827" max="13827" width="10.77734375" style="1" customWidth="1"/>
    <col min="13828" max="13828" width="11" style="1" customWidth="1"/>
    <col min="13829" max="13834" width="8.77734375" style="1"/>
    <col min="13835" max="13835" width="9.21875" style="1" bestFit="1" customWidth="1"/>
    <col min="13836" max="14081" width="8.77734375" style="1"/>
    <col min="14082" max="14082" width="9.21875" style="1" bestFit="1" customWidth="1"/>
    <col min="14083" max="14083" width="10.77734375" style="1" customWidth="1"/>
    <col min="14084" max="14084" width="11" style="1" customWidth="1"/>
    <col min="14085" max="14090" width="8.77734375" style="1"/>
    <col min="14091" max="14091" width="9.21875" style="1" bestFit="1" customWidth="1"/>
    <col min="14092" max="14337" width="8.77734375" style="1"/>
    <col min="14338" max="14338" width="9.21875" style="1" bestFit="1" customWidth="1"/>
    <col min="14339" max="14339" width="10.77734375" style="1" customWidth="1"/>
    <col min="14340" max="14340" width="11" style="1" customWidth="1"/>
    <col min="14341" max="14346" width="8.77734375" style="1"/>
    <col min="14347" max="14347" width="9.21875" style="1" bestFit="1" customWidth="1"/>
    <col min="14348" max="14593" width="8.77734375" style="1"/>
    <col min="14594" max="14594" width="9.21875" style="1" bestFit="1" customWidth="1"/>
    <col min="14595" max="14595" width="10.77734375" style="1" customWidth="1"/>
    <col min="14596" max="14596" width="11" style="1" customWidth="1"/>
    <col min="14597" max="14602" width="8.77734375" style="1"/>
    <col min="14603" max="14603" width="9.21875" style="1" bestFit="1" customWidth="1"/>
    <col min="14604" max="14849" width="8.77734375" style="1"/>
    <col min="14850" max="14850" width="9.21875" style="1" bestFit="1" customWidth="1"/>
    <col min="14851" max="14851" width="10.77734375" style="1" customWidth="1"/>
    <col min="14852" max="14852" width="11" style="1" customWidth="1"/>
    <col min="14853" max="14858" width="8.77734375" style="1"/>
    <col min="14859" max="14859" width="9.21875" style="1" bestFit="1" customWidth="1"/>
    <col min="14860" max="15105" width="8.77734375" style="1"/>
    <col min="15106" max="15106" width="9.21875" style="1" bestFit="1" customWidth="1"/>
    <col min="15107" max="15107" width="10.77734375" style="1" customWidth="1"/>
    <col min="15108" max="15108" width="11" style="1" customWidth="1"/>
    <col min="15109" max="15114" width="8.77734375" style="1"/>
    <col min="15115" max="15115" width="9.21875" style="1" bestFit="1" customWidth="1"/>
    <col min="15116" max="15361" width="8.77734375" style="1"/>
    <col min="15362" max="15362" width="9.21875" style="1" bestFit="1" customWidth="1"/>
    <col min="15363" max="15363" width="10.77734375" style="1" customWidth="1"/>
    <col min="15364" max="15364" width="11" style="1" customWidth="1"/>
    <col min="15365" max="15370" width="8.77734375" style="1"/>
    <col min="15371" max="15371" width="9.21875" style="1" bestFit="1" customWidth="1"/>
    <col min="15372" max="15617" width="8.77734375" style="1"/>
    <col min="15618" max="15618" width="9.21875" style="1" bestFit="1" customWidth="1"/>
    <col min="15619" max="15619" width="10.77734375" style="1" customWidth="1"/>
    <col min="15620" max="15620" width="11" style="1" customWidth="1"/>
    <col min="15621" max="15626" width="8.77734375" style="1"/>
    <col min="15627" max="15627" width="9.21875" style="1" bestFit="1" customWidth="1"/>
    <col min="15628" max="15873" width="8.77734375" style="1"/>
    <col min="15874" max="15874" width="9.21875" style="1" bestFit="1" customWidth="1"/>
    <col min="15875" max="15875" width="10.77734375" style="1" customWidth="1"/>
    <col min="15876" max="15876" width="11" style="1" customWidth="1"/>
    <col min="15877" max="15882" width="8.77734375" style="1"/>
    <col min="15883" max="15883" width="9.21875" style="1" bestFit="1" customWidth="1"/>
    <col min="15884" max="16129" width="8.77734375" style="1"/>
    <col min="16130" max="16130" width="9.21875" style="1" bestFit="1" customWidth="1"/>
    <col min="16131" max="16131" width="10.77734375" style="1" customWidth="1"/>
    <col min="16132" max="16132" width="11" style="1" customWidth="1"/>
    <col min="16133" max="16138" width="8.77734375" style="1"/>
    <col min="16139" max="16139" width="9.21875" style="1" bestFit="1" customWidth="1"/>
    <col min="16140" max="16384" width="8.77734375" style="1"/>
  </cols>
  <sheetData>
    <row r="1" spans="1:5" x14ac:dyDescent="0.25">
      <c r="A1" s="1" t="s">
        <v>199</v>
      </c>
      <c r="B1" s="1">
        <v>1</v>
      </c>
      <c r="C1" s="1">
        <v>2</v>
      </c>
      <c r="D1" s="1">
        <v>3</v>
      </c>
      <c r="E1" s="1">
        <v>4</v>
      </c>
    </row>
    <row r="2" spans="1:5" x14ac:dyDescent="0.25">
      <c r="B2" s="1" t="s">
        <v>283</v>
      </c>
    </row>
    <row r="3" spans="1:5" x14ac:dyDescent="0.25">
      <c r="B3" s="77" t="s">
        <v>284</v>
      </c>
      <c r="C3" s="67" t="s">
        <v>285</v>
      </c>
      <c r="D3" s="68" t="s">
        <v>286</v>
      </c>
    </row>
    <row r="4" spans="1:5" x14ac:dyDescent="0.25">
      <c r="B4" s="12">
        <v>3644626</v>
      </c>
      <c r="C4" s="78">
        <v>51565</v>
      </c>
      <c r="D4" s="14">
        <v>27</v>
      </c>
    </row>
    <row r="5" spans="1:5" x14ac:dyDescent="0.25">
      <c r="B5" s="12">
        <v>4639128</v>
      </c>
      <c r="C5" s="78">
        <v>50895</v>
      </c>
      <c r="D5" s="14">
        <v>29</v>
      </c>
    </row>
    <row r="6" spans="1:5" x14ac:dyDescent="0.25">
      <c r="B6" s="12">
        <v>5544349</v>
      </c>
      <c r="C6" s="78">
        <v>156446</v>
      </c>
      <c r="D6" s="14">
        <v>27</v>
      </c>
    </row>
    <row r="7" spans="1:5" x14ac:dyDescent="0.25">
      <c r="B7" s="12">
        <v>5620154</v>
      </c>
      <c r="C7" s="78">
        <v>123553</v>
      </c>
      <c r="D7" s="14">
        <v>33</v>
      </c>
    </row>
    <row r="8" spans="1:5" x14ac:dyDescent="0.25">
      <c r="B8" s="12">
        <v>6529727</v>
      </c>
      <c r="C8" s="78">
        <v>190464</v>
      </c>
      <c r="D8" s="14">
        <v>14</v>
      </c>
    </row>
    <row r="9" spans="1:5" x14ac:dyDescent="0.25">
      <c r="B9" s="12">
        <v>7406159</v>
      </c>
      <c r="C9" s="78">
        <v>194059</v>
      </c>
      <c r="D9" s="14">
        <v>25</v>
      </c>
    </row>
    <row r="10" spans="1:5" x14ac:dyDescent="0.25">
      <c r="B10" s="12">
        <v>8838256</v>
      </c>
      <c r="C10" s="78">
        <v>86975</v>
      </c>
      <c r="D10" s="14">
        <v>19</v>
      </c>
    </row>
    <row r="11" spans="1:5" x14ac:dyDescent="0.25">
      <c r="B11" s="12">
        <v>11741046</v>
      </c>
      <c r="C11" s="78">
        <v>190165</v>
      </c>
      <c r="D11" s="14">
        <v>11</v>
      </c>
    </row>
    <row r="12" spans="1:5" x14ac:dyDescent="0.25">
      <c r="B12" s="12">
        <v>12696373</v>
      </c>
      <c r="C12" s="78">
        <v>68813</v>
      </c>
      <c r="D12" s="14">
        <v>40</v>
      </c>
    </row>
    <row r="13" spans="1:5" x14ac:dyDescent="0.25">
      <c r="B13" s="12">
        <v>20143706</v>
      </c>
      <c r="C13" s="78">
        <v>69328</v>
      </c>
      <c r="D13" s="14">
        <v>39</v>
      </c>
    </row>
    <row r="14" spans="1:5" x14ac:dyDescent="0.25">
      <c r="B14" s="12">
        <v>21281615</v>
      </c>
      <c r="C14" s="78">
        <v>88839</v>
      </c>
      <c r="D14" s="14">
        <v>15</v>
      </c>
    </row>
    <row r="15" spans="1:5" x14ac:dyDescent="0.25">
      <c r="B15" s="12">
        <v>29099936</v>
      </c>
      <c r="C15" s="78">
        <v>55663</v>
      </c>
      <c r="D15" s="14">
        <v>31</v>
      </c>
    </row>
    <row r="16" spans="1:5" x14ac:dyDescent="0.25">
      <c r="B16" s="12">
        <v>40407549</v>
      </c>
      <c r="C16" s="78">
        <v>172230</v>
      </c>
      <c r="D16" s="14">
        <v>31</v>
      </c>
    </row>
    <row r="17" spans="2:4" x14ac:dyDescent="0.25">
      <c r="B17" s="12">
        <v>43380927</v>
      </c>
      <c r="C17" s="78">
        <v>120902</v>
      </c>
      <c r="D17" s="14">
        <v>24</v>
      </c>
    </row>
    <row r="18" spans="2:4" x14ac:dyDescent="0.25">
      <c r="B18" s="12">
        <v>44631675</v>
      </c>
      <c r="C18" s="78">
        <v>150854</v>
      </c>
      <c r="D18" s="14">
        <v>10</v>
      </c>
    </row>
    <row r="19" spans="2:4" x14ac:dyDescent="0.25">
      <c r="B19" s="12">
        <v>45856827</v>
      </c>
      <c r="C19" s="78">
        <v>188272</v>
      </c>
      <c r="D19" s="14">
        <v>30</v>
      </c>
    </row>
    <row r="20" spans="2:4" x14ac:dyDescent="0.25">
      <c r="B20" s="12">
        <v>47927178</v>
      </c>
      <c r="C20" s="78">
        <v>84381</v>
      </c>
      <c r="D20" s="14">
        <v>16</v>
      </c>
    </row>
    <row r="21" spans="2:4" x14ac:dyDescent="0.25">
      <c r="B21" s="12">
        <v>49505709</v>
      </c>
      <c r="C21" s="78">
        <v>85323</v>
      </c>
      <c r="D21" s="14">
        <v>15</v>
      </c>
    </row>
    <row r="22" spans="2:4" x14ac:dyDescent="0.25">
      <c r="B22" s="12">
        <v>54317026</v>
      </c>
      <c r="C22" s="78">
        <v>140871</v>
      </c>
      <c r="D22" s="14">
        <v>20</v>
      </c>
    </row>
    <row r="23" spans="2:4" x14ac:dyDescent="0.25">
      <c r="B23" s="12">
        <v>54636987</v>
      </c>
      <c r="C23" s="78">
        <v>61359</v>
      </c>
      <c r="D23" s="14">
        <v>8</v>
      </c>
    </row>
    <row r="24" spans="2:4" x14ac:dyDescent="0.25">
      <c r="B24" s="12">
        <v>59654577</v>
      </c>
      <c r="C24" s="78">
        <v>114149</v>
      </c>
      <c r="D24" s="14">
        <v>4</v>
      </c>
    </row>
    <row r="25" spans="2:4" x14ac:dyDescent="0.25">
      <c r="B25" s="12">
        <v>62909768</v>
      </c>
      <c r="C25" s="78">
        <v>135109</v>
      </c>
      <c r="D25" s="14">
        <v>29</v>
      </c>
    </row>
    <row r="26" spans="2:4" x14ac:dyDescent="0.25">
      <c r="B26" s="12">
        <v>64162206</v>
      </c>
      <c r="C26" s="78">
        <v>170032</v>
      </c>
      <c r="D26" s="14">
        <v>10</v>
      </c>
    </row>
    <row r="27" spans="2:4" x14ac:dyDescent="0.25">
      <c r="B27" s="12">
        <v>72647981</v>
      </c>
      <c r="C27" s="78">
        <v>171541</v>
      </c>
      <c r="D27" s="14">
        <v>34</v>
      </c>
    </row>
    <row r="28" spans="2:4" x14ac:dyDescent="0.25">
      <c r="B28" s="12">
        <v>84765908</v>
      </c>
      <c r="C28" s="78">
        <v>90555</v>
      </c>
      <c r="D28" s="14">
        <v>31</v>
      </c>
    </row>
    <row r="29" spans="2:4" x14ac:dyDescent="0.25">
      <c r="B29" s="16">
        <v>94270333</v>
      </c>
      <c r="C29" s="79">
        <v>178939</v>
      </c>
      <c r="D29" s="18">
        <v>10</v>
      </c>
    </row>
    <row r="32" spans="2:4" x14ac:dyDescent="0.25">
      <c r="B32" s="80"/>
      <c r="C32" s="80" t="s">
        <v>285</v>
      </c>
      <c r="D32" s="81" t="s">
        <v>286</v>
      </c>
    </row>
    <row r="33" spans="2:12" x14ac:dyDescent="0.25">
      <c r="B33" s="13">
        <v>5544349</v>
      </c>
      <c r="C33" s="82">
        <f>VLOOKUP(B6,B4:C29,2,FALSE)</f>
        <v>156446</v>
      </c>
      <c r="D33" s="82">
        <f>VLOOKUP(B6,B4:D29,3,FALSE)</f>
        <v>27</v>
      </c>
    </row>
    <row r="34" spans="2:12" x14ac:dyDescent="0.25">
      <c r="B34" s="13">
        <v>11741046</v>
      </c>
      <c r="C34" s="82">
        <f>VLOOKUP(B11,B4:C29,2,FALSE)</f>
        <v>190165</v>
      </c>
      <c r="D34" s="82">
        <f>VLOOKUP(B11,B4:D29,3,FALSE)</f>
        <v>11</v>
      </c>
    </row>
    <row r="35" spans="2:12" x14ac:dyDescent="0.25">
      <c r="B35" s="17">
        <v>4639128</v>
      </c>
      <c r="C35" s="82">
        <f>VLOOKUP(B5,B4:C29,2,FALSE)</f>
        <v>50895</v>
      </c>
      <c r="D35" s="82">
        <f>VLOOKUP(B5,B4:D29,3,FALSE)</f>
        <v>29</v>
      </c>
    </row>
    <row r="36" spans="2:12" x14ac:dyDescent="0.25">
      <c r="J36" s="80"/>
      <c r="K36" s="83"/>
      <c r="L36" s="80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showGridLines="0" workbookViewId="0">
      <selection activeCell="D12" sqref="D12"/>
    </sheetView>
  </sheetViews>
  <sheetFormatPr defaultRowHeight="13.2" x14ac:dyDescent="0.25"/>
  <cols>
    <col min="1" max="1" width="8.77734375" style="1"/>
    <col min="2" max="2" width="14.77734375" style="1" customWidth="1"/>
    <col min="3" max="3" width="8.77734375" style="1"/>
    <col min="4" max="4" width="10" style="1" customWidth="1"/>
    <col min="5" max="5" width="8.77734375" style="1"/>
    <col min="6" max="6" width="12.77734375" style="1" customWidth="1"/>
    <col min="7" max="257" width="8.77734375" style="1"/>
    <col min="258" max="258" width="14.77734375" style="1" customWidth="1"/>
    <col min="259" max="259" width="8.77734375" style="1"/>
    <col min="260" max="260" width="10" style="1" customWidth="1"/>
    <col min="261" max="261" width="8.77734375" style="1"/>
    <col min="262" max="262" width="12.77734375" style="1" customWidth="1"/>
    <col min="263" max="513" width="8.77734375" style="1"/>
    <col min="514" max="514" width="14.77734375" style="1" customWidth="1"/>
    <col min="515" max="515" width="8.77734375" style="1"/>
    <col min="516" max="516" width="10" style="1" customWidth="1"/>
    <col min="517" max="517" width="8.77734375" style="1"/>
    <col min="518" max="518" width="12.77734375" style="1" customWidth="1"/>
    <col min="519" max="769" width="8.77734375" style="1"/>
    <col min="770" max="770" width="14.77734375" style="1" customWidth="1"/>
    <col min="771" max="771" width="8.77734375" style="1"/>
    <col min="772" max="772" width="10" style="1" customWidth="1"/>
    <col min="773" max="773" width="8.77734375" style="1"/>
    <col min="774" max="774" width="12.77734375" style="1" customWidth="1"/>
    <col min="775" max="1025" width="8.77734375" style="1"/>
    <col min="1026" max="1026" width="14.77734375" style="1" customWidth="1"/>
    <col min="1027" max="1027" width="8.77734375" style="1"/>
    <col min="1028" max="1028" width="10" style="1" customWidth="1"/>
    <col min="1029" max="1029" width="8.77734375" style="1"/>
    <col min="1030" max="1030" width="12.77734375" style="1" customWidth="1"/>
    <col min="1031" max="1281" width="8.77734375" style="1"/>
    <col min="1282" max="1282" width="14.77734375" style="1" customWidth="1"/>
    <col min="1283" max="1283" width="8.77734375" style="1"/>
    <col min="1284" max="1284" width="10" style="1" customWidth="1"/>
    <col min="1285" max="1285" width="8.77734375" style="1"/>
    <col min="1286" max="1286" width="12.77734375" style="1" customWidth="1"/>
    <col min="1287" max="1537" width="8.77734375" style="1"/>
    <col min="1538" max="1538" width="14.77734375" style="1" customWidth="1"/>
    <col min="1539" max="1539" width="8.77734375" style="1"/>
    <col min="1540" max="1540" width="10" style="1" customWidth="1"/>
    <col min="1541" max="1541" width="8.77734375" style="1"/>
    <col min="1542" max="1542" width="12.77734375" style="1" customWidth="1"/>
    <col min="1543" max="1793" width="8.77734375" style="1"/>
    <col min="1794" max="1794" width="14.77734375" style="1" customWidth="1"/>
    <col min="1795" max="1795" width="8.77734375" style="1"/>
    <col min="1796" max="1796" width="10" style="1" customWidth="1"/>
    <col min="1797" max="1797" width="8.77734375" style="1"/>
    <col min="1798" max="1798" width="12.77734375" style="1" customWidth="1"/>
    <col min="1799" max="2049" width="8.77734375" style="1"/>
    <col min="2050" max="2050" width="14.77734375" style="1" customWidth="1"/>
    <col min="2051" max="2051" width="8.77734375" style="1"/>
    <col min="2052" max="2052" width="10" style="1" customWidth="1"/>
    <col min="2053" max="2053" width="8.77734375" style="1"/>
    <col min="2054" max="2054" width="12.77734375" style="1" customWidth="1"/>
    <col min="2055" max="2305" width="8.77734375" style="1"/>
    <col min="2306" max="2306" width="14.77734375" style="1" customWidth="1"/>
    <col min="2307" max="2307" width="8.77734375" style="1"/>
    <col min="2308" max="2308" width="10" style="1" customWidth="1"/>
    <col min="2309" max="2309" width="8.77734375" style="1"/>
    <col min="2310" max="2310" width="12.77734375" style="1" customWidth="1"/>
    <col min="2311" max="2561" width="8.77734375" style="1"/>
    <col min="2562" max="2562" width="14.77734375" style="1" customWidth="1"/>
    <col min="2563" max="2563" width="8.77734375" style="1"/>
    <col min="2564" max="2564" width="10" style="1" customWidth="1"/>
    <col min="2565" max="2565" width="8.77734375" style="1"/>
    <col min="2566" max="2566" width="12.77734375" style="1" customWidth="1"/>
    <col min="2567" max="2817" width="8.77734375" style="1"/>
    <col min="2818" max="2818" width="14.77734375" style="1" customWidth="1"/>
    <col min="2819" max="2819" width="8.77734375" style="1"/>
    <col min="2820" max="2820" width="10" style="1" customWidth="1"/>
    <col min="2821" max="2821" width="8.77734375" style="1"/>
    <col min="2822" max="2822" width="12.77734375" style="1" customWidth="1"/>
    <col min="2823" max="3073" width="8.77734375" style="1"/>
    <col min="3074" max="3074" width="14.77734375" style="1" customWidth="1"/>
    <col min="3075" max="3075" width="8.77734375" style="1"/>
    <col min="3076" max="3076" width="10" style="1" customWidth="1"/>
    <col min="3077" max="3077" width="8.77734375" style="1"/>
    <col min="3078" max="3078" width="12.77734375" style="1" customWidth="1"/>
    <col min="3079" max="3329" width="8.77734375" style="1"/>
    <col min="3330" max="3330" width="14.77734375" style="1" customWidth="1"/>
    <col min="3331" max="3331" width="8.77734375" style="1"/>
    <col min="3332" max="3332" width="10" style="1" customWidth="1"/>
    <col min="3333" max="3333" width="8.77734375" style="1"/>
    <col min="3334" max="3334" width="12.77734375" style="1" customWidth="1"/>
    <col min="3335" max="3585" width="8.77734375" style="1"/>
    <col min="3586" max="3586" width="14.77734375" style="1" customWidth="1"/>
    <col min="3587" max="3587" width="8.77734375" style="1"/>
    <col min="3588" max="3588" width="10" style="1" customWidth="1"/>
    <col min="3589" max="3589" width="8.77734375" style="1"/>
    <col min="3590" max="3590" width="12.77734375" style="1" customWidth="1"/>
    <col min="3591" max="3841" width="8.77734375" style="1"/>
    <col min="3842" max="3842" width="14.77734375" style="1" customWidth="1"/>
    <col min="3843" max="3843" width="8.77734375" style="1"/>
    <col min="3844" max="3844" width="10" style="1" customWidth="1"/>
    <col min="3845" max="3845" width="8.77734375" style="1"/>
    <col min="3846" max="3846" width="12.77734375" style="1" customWidth="1"/>
    <col min="3847" max="4097" width="8.77734375" style="1"/>
    <col min="4098" max="4098" width="14.77734375" style="1" customWidth="1"/>
    <col min="4099" max="4099" width="8.77734375" style="1"/>
    <col min="4100" max="4100" width="10" style="1" customWidth="1"/>
    <col min="4101" max="4101" width="8.77734375" style="1"/>
    <col min="4102" max="4102" width="12.77734375" style="1" customWidth="1"/>
    <col min="4103" max="4353" width="8.77734375" style="1"/>
    <col min="4354" max="4354" width="14.77734375" style="1" customWidth="1"/>
    <col min="4355" max="4355" width="8.77734375" style="1"/>
    <col min="4356" max="4356" width="10" style="1" customWidth="1"/>
    <col min="4357" max="4357" width="8.77734375" style="1"/>
    <col min="4358" max="4358" width="12.77734375" style="1" customWidth="1"/>
    <col min="4359" max="4609" width="8.77734375" style="1"/>
    <col min="4610" max="4610" width="14.77734375" style="1" customWidth="1"/>
    <col min="4611" max="4611" width="8.77734375" style="1"/>
    <col min="4612" max="4612" width="10" style="1" customWidth="1"/>
    <col min="4613" max="4613" width="8.77734375" style="1"/>
    <col min="4614" max="4614" width="12.77734375" style="1" customWidth="1"/>
    <col min="4615" max="4865" width="8.77734375" style="1"/>
    <col min="4866" max="4866" width="14.77734375" style="1" customWidth="1"/>
    <col min="4867" max="4867" width="8.77734375" style="1"/>
    <col min="4868" max="4868" width="10" style="1" customWidth="1"/>
    <col min="4869" max="4869" width="8.77734375" style="1"/>
    <col min="4870" max="4870" width="12.77734375" style="1" customWidth="1"/>
    <col min="4871" max="5121" width="8.77734375" style="1"/>
    <col min="5122" max="5122" width="14.77734375" style="1" customWidth="1"/>
    <col min="5123" max="5123" width="8.77734375" style="1"/>
    <col min="5124" max="5124" width="10" style="1" customWidth="1"/>
    <col min="5125" max="5125" width="8.77734375" style="1"/>
    <col min="5126" max="5126" width="12.77734375" style="1" customWidth="1"/>
    <col min="5127" max="5377" width="8.77734375" style="1"/>
    <col min="5378" max="5378" width="14.77734375" style="1" customWidth="1"/>
    <col min="5379" max="5379" width="8.77734375" style="1"/>
    <col min="5380" max="5380" width="10" style="1" customWidth="1"/>
    <col min="5381" max="5381" width="8.77734375" style="1"/>
    <col min="5382" max="5382" width="12.77734375" style="1" customWidth="1"/>
    <col min="5383" max="5633" width="8.77734375" style="1"/>
    <col min="5634" max="5634" width="14.77734375" style="1" customWidth="1"/>
    <col min="5635" max="5635" width="8.77734375" style="1"/>
    <col min="5636" max="5636" width="10" style="1" customWidth="1"/>
    <col min="5637" max="5637" width="8.77734375" style="1"/>
    <col min="5638" max="5638" width="12.77734375" style="1" customWidth="1"/>
    <col min="5639" max="5889" width="8.77734375" style="1"/>
    <col min="5890" max="5890" width="14.77734375" style="1" customWidth="1"/>
    <col min="5891" max="5891" width="8.77734375" style="1"/>
    <col min="5892" max="5892" width="10" style="1" customWidth="1"/>
    <col min="5893" max="5893" width="8.77734375" style="1"/>
    <col min="5894" max="5894" width="12.77734375" style="1" customWidth="1"/>
    <col min="5895" max="6145" width="8.77734375" style="1"/>
    <col min="6146" max="6146" width="14.77734375" style="1" customWidth="1"/>
    <col min="6147" max="6147" width="8.77734375" style="1"/>
    <col min="6148" max="6148" width="10" style="1" customWidth="1"/>
    <col min="6149" max="6149" width="8.77734375" style="1"/>
    <col min="6150" max="6150" width="12.77734375" style="1" customWidth="1"/>
    <col min="6151" max="6401" width="8.77734375" style="1"/>
    <col min="6402" max="6402" width="14.77734375" style="1" customWidth="1"/>
    <col min="6403" max="6403" width="8.77734375" style="1"/>
    <col min="6404" max="6404" width="10" style="1" customWidth="1"/>
    <col min="6405" max="6405" width="8.77734375" style="1"/>
    <col min="6406" max="6406" width="12.77734375" style="1" customWidth="1"/>
    <col min="6407" max="6657" width="8.77734375" style="1"/>
    <col min="6658" max="6658" width="14.77734375" style="1" customWidth="1"/>
    <col min="6659" max="6659" width="8.77734375" style="1"/>
    <col min="6660" max="6660" width="10" style="1" customWidth="1"/>
    <col min="6661" max="6661" width="8.77734375" style="1"/>
    <col min="6662" max="6662" width="12.77734375" style="1" customWidth="1"/>
    <col min="6663" max="6913" width="8.77734375" style="1"/>
    <col min="6914" max="6914" width="14.77734375" style="1" customWidth="1"/>
    <col min="6915" max="6915" width="8.77734375" style="1"/>
    <col min="6916" max="6916" width="10" style="1" customWidth="1"/>
    <col min="6917" max="6917" width="8.77734375" style="1"/>
    <col min="6918" max="6918" width="12.77734375" style="1" customWidth="1"/>
    <col min="6919" max="7169" width="8.77734375" style="1"/>
    <col min="7170" max="7170" width="14.77734375" style="1" customWidth="1"/>
    <col min="7171" max="7171" width="8.77734375" style="1"/>
    <col min="7172" max="7172" width="10" style="1" customWidth="1"/>
    <col min="7173" max="7173" width="8.77734375" style="1"/>
    <col min="7174" max="7174" width="12.77734375" style="1" customWidth="1"/>
    <col min="7175" max="7425" width="8.77734375" style="1"/>
    <col min="7426" max="7426" width="14.77734375" style="1" customWidth="1"/>
    <col min="7427" max="7427" width="8.77734375" style="1"/>
    <col min="7428" max="7428" width="10" style="1" customWidth="1"/>
    <col min="7429" max="7429" width="8.77734375" style="1"/>
    <col min="7430" max="7430" width="12.77734375" style="1" customWidth="1"/>
    <col min="7431" max="7681" width="8.77734375" style="1"/>
    <col min="7682" max="7682" width="14.77734375" style="1" customWidth="1"/>
    <col min="7683" max="7683" width="8.77734375" style="1"/>
    <col min="7684" max="7684" width="10" style="1" customWidth="1"/>
    <col min="7685" max="7685" width="8.77734375" style="1"/>
    <col min="7686" max="7686" width="12.77734375" style="1" customWidth="1"/>
    <col min="7687" max="7937" width="8.77734375" style="1"/>
    <col min="7938" max="7938" width="14.77734375" style="1" customWidth="1"/>
    <col min="7939" max="7939" width="8.77734375" style="1"/>
    <col min="7940" max="7940" width="10" style="1" customWidth="1"/>
    <col min="7941" max="7941" width="8.77734375" style="1"/>
    <col min="7942" max="7942" width="12.77734375" style="1" customWidth="1"/>
    <col min="7943" max="8193" width="8.77734375" style="1"/>
    <col min="8194" max="8194" width="14.77734375" style="1" customWidth="1"/>
    <col min="8195" max="8195" width="8.77734375" style="1"/>
    <col min="8196" max="8196" width="10" style="1" customWidth="1"/>
    <col min="8197" max="8197" width="8.77734375" style="1"/>
    <col min="8198" max="8198" width="12.77734375" style="1" customWidth="1"/>
    <col min="8199" max="8449" width="8.77734375" style="1"/>
    <col min="8450" max="8450" width="14.77734375" style="1" customWidth="1"/>
    <col min="8451" max="8451" width="8.77734375" style="1"/>
    <col min="8452" max="8452" width="10" style="1" customWidth="1"/>
    <col min="8453" max="8453" width="8.77734375" style="1"/>
    <col min="8454" max="8454" width="12.77734375" style="1" customWidth="1"/>
    <col min="8455" max="8705" width="8.77734375" style="1"/>
    <col min="8706" max="8706" width="14.77734375" style="1" customWidth="1"/>
    <col min="8707" max="8707" width="8.77734375" style="1"/>
    <col min="8708" max="8708" width="10" style="1" customWidth="1"/>
    <col min="8709" max="8709" width="8.77734375" style="1"/>
    <col min="8710" max="8710" width="12.77734375" style="1" customWidth="1"/>
    <col min="8711" max="8961" width="8.77734375" style="1"/>
    <col min="8962" max="8962" width="14.77734375" style="1" customWidth="1"/>
    <col min="8963" max="8963" width="8.77734375" style="1"/>
    <col min="8964" max="8964" width="10" style="1" customWidth="1"/>
    <col min="8965" max="8965" width="8.77734375" style="1"/>
    <col min="8966" max="8966" width="12.77734375" style="1" customWidth="1"/>
    <col min="8967" max="9217" width="8.77734375" style="1"/>
    <col min="9218" max="9218" width="14.77734375" style="1" customWidth="1"/>
    <col min="9219" max="9219" width="8.77734375" style="1"/>
    <col min="9220" max="9220" width="10" style="1" customWidth="1"/>
    <col min="9221" max="9221" width="8.77734375" style="1"/>
    <col min="9222" max="9222" width="12.77734375" style="1" customWidth="1"/>
    <col min="9223" max="9473" width="8.77734375" style="1"/>
    <col min="9474" max="9474" width="14.77734375" style="1" customWidth="1"/>
    <col min="9475" max="9475" width="8.77734375" style="1"/>
    <col min="9476" max="9476" width="10" style="1" customWidth="1"/>
    <col min="9477" max="9477" width="8.77734375" style="1"/>
    <col min="9478" max="9478" width="12.77734375" style="1" customWidth="1"/>
    <col min="9479" max="9729" width="8.77734375" style="1"/>
    <col min="9730" max="9730" width="14.77734375" style="1" customWidth="1"/>
    <col min="9731" max="9731" width="8.77734375" style="1"/>
    <col min="9732" max="9732" width="10" style="1" customWidth="1"/>
    <col min="9733" max="9733" width="8.77734375" style="1"/>
    <col min="9734" max="9734" width="12.77734375" style="1" customWidth="1"/>
    <col min="9735" max="9985" width="8.77734375" style="1"/>
    <col min="9986" max="9986" width="14.77734375" style="1" customWidth="1"/>
    <col min="9987" max="9987" width="8.77734375" style="1"/>
    <col min="9988" max="9988" width="10" style="1" customWidth="1"/>
    <col min="9989" max="9989" width="8.77734375" style="1"/>
    <col min="9990" max="9990" width="12.77734375" style="1" customWidth="1"/>
    <col min="9991" max="10241" width="8.77734375" style="1"/>
    <col min="10242" max="10242" width="14.77734375" style="1" customWidth="1"/>
    <col min="10243" max="10243" width="8.77734375" style="1"/>
    <col min="10244" max="10244" width="10" style="1" customWidth="1"/>
    <col min="10245" max="10245" width="8.77734375" style="1"/>
    <col min="10246" max="10246" width="12.77734375" style="1" customWidth="1"/>
    <col min="10247" max="10497" width="8.77734375" style="1"/>
    <col min="10498" max="10498" width="14.77734375" style="1" customWidth="1"/>
    <col min="10499" max="10499" width="8.77734375" style="1"/>
    <col min="10500" max="10500" width="10" style="1" customWidth="1"/>
    <col min="10501" max="10501" width="8.77734375" style="1"/>
    <col min="10502" max="10502" width="12.77734375" style="1" customWidth="1"/>
    <col min="10503" max="10753" width="8.77734375" style="1"/>
    <col min="10754" max="10754" width="14.77734375" style="1" customWidth="1"/>
    <col min="10755" max="10755" width="8.77734375" style="1"/>
    <col min="10756" max="10756" width="10" style="1" customWidth="1"/>
    <col min="10757" max="10757" width="8.77734375" style="1"/>
    <col min="10758" max="10758" width="12.77734375" style="1" customWidth="1"/>
    <col min="10759" max="11009" width="8.77734375" style="1"/>
    <col min="11010" max="11010" width="14.77734375" style="1" customWidth="1"/>
    <col min="11011" max="11011" width="8.77734375" style="1"/>
    <col min="11012" max="11012" width="10" style="1" customWidth="1"/>
    <col min="11013" max="11013" width="8.77734375" style="1"/>
    <col min="11014" max="11014" width="12.77734375" style="1" customWidth="1"/>
    <col min="11015" max="11265" width="8.77734375" style="1"/>
    <col min="11266" max="11266" width="14.77734375" style="1" customWidth="1"/>
    <col min="11267" max="11267" width="8.77734375" style="1"/>
    <col min="11268" max="11268" width="10" style="1" customWidth="1"/>
    <col min="11269" max="11269" width="8.77734375" style="1"/>
    <col min="11270" max="11270" width="12.77734375" style="1" customWidth="1"/>
    <col min="11271" max="11521" width="8.77734375" style="1"/>
    <col min="11522" max="11522" width="14.77734375" style="1" customWidth="1"/>
    <col min="11523" max="11523" width="8.77734375" style="1"/>
    <col min="11524" max="11524" width="10" style="1" customWidth="1"/>
    <col min="11525" max="11525" width="8.77734375" style="1"/>
    <col min="11526" max="11526" width="12.77734375" style="1" customWidth="1"/>
    <col min="11527" max="11777" width="8.77734375" style="1"/>
    <col min="11778" max="11778" width="14.77734375" style="1" customWidth="1"/>
    <col min="11779" max="11779" width="8.77734375" style="1"/>
    <col min="11780" max="11780" width="10" style="1" customWidth="1"/>
    <col min="11781" max="11781" width="8.77734375" style="1"/>
    <col min="11782" max="11782" width="12.77734375" style="1" customWidth="1"/>
    <col min="11783" max="12033" width="8.77734375" style="1"/>
    <col min="12034" max="12034" width="14.77734375" style="1" customWidth="1"/>
    <col min="12035" max="12035" width="8.77734375" style="1"/>
    <col min="12036" max="12036" width="10" style="1" customWidth="1"/>
    <col min="12037" max="12037" width="8.77734375" style="1"/>
    <col min="12038" max="12038" width="12.77734375" style="1" customWidth="1"/>
    <col min="12039" max="12289" width="8.77734375" style="1"/>
    <col min="12290" max="12290" width="14.77734375" style="1" customWidth="1"/>
    <col min="12291" max="12291" width="8.77734375" style="1"/>
    <col min="12292" max="12292" width="10" style="1" customWidth="1"/>
    <col min="12293" max="12293" width="8.77734375" style="1"/>
    <col min="12294" max="12294" width="12.77734375" style="1" customWidth="1"/>
    <col min="12295" max="12545" width="8.77734375" style="1"/>
    <col min="12546" max="12546" width="14.77734375" style="1" customWidth="1"/>
    <col min="12547" max="12547" width="8.77734375" style="1"/>
    <col min="12548" max="12548" width="10" style="1" customWidth="1"/>
    <col min="12549" max="12549" width="8.77734375" style="1"/>
    <col min="12550" max="12550" width="12.77734375" style="1" customWidth="1"/>
    <col min="12551" max="12801" width="8.77734375" style="1"/>
    <col min="12802" max="12802" width="14.77734375" style="1" customWidth="1"/>
    <col min="12803" max="12803" width="8.77734375" style="1"/>
    <col min="12804" max="12804" width="10" style="1" customWidth="1"/>
    <col min="12805" max="12805" width="8.77734375" style="1"/>
    <col min="12806" max="12806" width="12.77734375" style="1" customWidth="1"/>
    <col min="12807" max="13057" width="8.77734375" style="1"/>
    <col min="13058" max="13058" width="14.77734375" style="1" customWidth="1"/>
    <col min="13059" max="13059" width="8.77734375" style="1"/>
    <col min="13060" max="13060" width="10" style="1" customWidth="1"/>
    <col min="13061" max="13061" width="8.77734375" style="1"/>
    <col min="13062" max="13062" width="12.77734375" style="1" customWidth="1"/>
    <col min="13063" max="13313" width="8.77734375" style="1"/>
    <col min="13314" max="13314" width="14.77734375" style="1" customWidth="1"/>
    <col min="13315" max="13315" width="8.77734375" style="1"/>
    <col min="13316" max="13316" width="10" style="1" customWidth="1"/>
    <col min="13317" max="13317" width="8.77734375" style="1"/>
    <col min="13318" max="13318" width="12.77734375" style="1" customWidth="1"/>
    <col min="13319" max="13569" width="8.77734375" style="1"/>
    <col min="13570" max="13570" width="14.77734375" style="1" customWidth="1"/>
    <col min="13571" max="13571" width="8.77734375" style="1"/>
    <col min="13572" max="13572" width="10" style="1" customWidth="1"/>
    <col min="13573" max="13573" width="8.77734375" style="1"/>
    <col min="13574" max="13574" width="12.77734375" style="1" customWidth="1"/>
    <col min="13575" max="13825" width="8.77734375" style="1"/>
    <col min="13826" max="13826" width="14.77734375" style="1" customWidth="1"/>
    <col min="13827" max="13827" width="8.77734375" style="1"/>
    <col min="13828" max="13828" width="10" style="1" customWidth="1"/>
    <col min="13829" max="13829" width="8.77734375" style="1"/>
    <col min="13830" max="13830" width="12.77734375" style="1" customWidth="1"/>
    <col min="13831" max="14081" width="8.77734375" style="1"/>
    <col min="14082" max="14082" width="14.77734375" style="1" customWidth="1"/>
    <col min="14083" max="14083" width="8.77734375" style="1"/>
    <col min="14084" max="14084" width="10" style="1" customWidth="1"/>
    <col min="14085" max="14085" width="8.77734375" style="1"/>
    <col min="14086" max="14086" width="12.77734375" style="1" customWidth="1"/>
    <col min="14087" max="14337" width="8.77734375" style="1"/>
    <col min="14338" max="14338" width="14.77734375" style="1" customWidth="1"/>
    <col min="14339" max="14339" width="8.77734375" style="1"/>
    <col min="14340" max="14340" width="10" style="1" customWidth="1"/>
    <col min="14341" max="14341" width="8.77734375" style="1"/>
    <col min="14342" max="14342" width="12.77734375" style="1" customWidth="1"/>
    <col min="14343" max="14593" width="8.77734375" style="1"/>
    <col min="14594" max="14594" width="14.77734375" style="1" customWidth="1"/>
    <col min="14595" max="14595" width="8.77734375" style="1"/>
    <col min="14596" max="14596" width="10" style="1" customWidth="1"/>
    <col min="14597" max="14597" width="8.77734375" style="1"/>
    <col min="14598" max="14598" width="12.77734375" style="1" customWidth="1"/>
    <col min="14599" max="14849" width="8.77734375" style="1"/>
    <col min="14850" max="14850" width="14.77734375" style="1" customWidth="1"/>
    <col min="14851" max="14851" width="8.77734375" style="1"/>
    <col min="14852" max="14852" width="10" style="1" customWidth="1"/>
    <col min="14853" max="14853" width="8.77734375" style="1"/>
    <col min="14854" max="14854" width="12.77734375" style="1" customWidth="1"/>
    <col min="14855" max="15105" width="8.77734375" style="1"/>
    <col min="15106" max="15106" width="14.77734375" style="1" customWidth="1"/>
    <col min="15107" max="15107" width="8.77734375" style="1"/>
    <col min="15108" max="15108" width="10" style="1" customWidth="1"/>
    <col min="15109" max="15109" width="8.77734375" style="1"/>
    <col min="15110" max="15110" width="12.77734375" style="1" customWidth="1"/>
    <col min="15111" max="15361" width="8.77734375" style="1"/>
    <col min="15362" max="15362" width="14.77734375" style="1" customWidth="1"/>
    <col min="15363" max="15363" width="8.77734375" style="1"/>
    <col min="15364" max="15364" width="10" style="1" customWidth="1"/>
    <col min="15365" max="15365" width="8.77734375" style="1"/>
    <col min="15366" max="15366" width="12.77734375" style="1" customWidth="1"/>
    <col min="15367" max="15617" width="8.77734375" style="1"/>
    <col min="15618" max="15618" width="14.77734375" style="1" customWidth="1"/>
    <col min="15619" max="15619" width="8.77734375" style="1"/>
    <col min="15620" max="15620" width="10" style="1" customWidth="1"/>
    <col min="15621" max="15621" width="8.77734375" style="1"/>
    <col min="15622" max="15622" width="12.77734375" style="1" customWidth="1"/>
    <col min="15623" max="15873" width="8.77734375" style="1"/>
    <col min="15874" max="15874" width="14.77734375" style="1" customWidth="1"/>
    <col min="15875" max="15875" width="8.77734375" style="1"/>
    <col min="15876" max="15876" width="10" style="1" customWidth="1"/>
    <col min="15877" max="15877" width="8.77734375" style="1"/>
    <col min="15878" max="15878" width="12.77734375" style="1" customWidth="1"/>
    <col min="15879" max="16129" width="8.77734375" style="1"/>
    <col min="16130" max="16130" width="14.77734375" style="1" customWidth="1"/>
    <col min="16131" max="16131" width="8.77734375" style="1"/>
    <col min="16132" max="16132" width="10" style="1" customWidth="1"/>
    <col min="16133" max="16133" width="8.77734375" style="1"/>
    <col min="16134" max="16134" width="12.77734375" style="1" customWidth="1"/>
    <col min="16135" max="16384" width="8.77734375" style="1"/>
  </cols>
  <sheetData>
    <row r="1" spans="1:14" x14ac:dyDescent="0.25">
      <c r="A1" s="1" t="s">
        <v>209</v>
      </c>
    </row>
    <row r="2" spans="1:14" x14ac:dyDescent="0.25">
      <c r="B2" s="1" t="s">
        <v>283</v>
      </c>
    </row>
    <row r="4" spans="1:14" x14ac:dyDescent="0.25">
      <c r="B4" s="80" t="s">
        <v>284</v>
      </c>
      <c r="C4" s="84">
        <v>45856827</v>
      </c>
      <c r="D4" s="84">
        <v>29099936</v>
      </c>
      <c r="E4" s="84">
        <v>4639128</v>
      </c>
      <c r="F4" s="84">
        <v>72647981</v>
      </c>
      <c r="G4" s="85">
        <v>94270333</v>
      </c>
      <c r="H4" s="85">
        <v>49505709</v>
      </c>
      <c r="I4" s="85">
        <v>11741046</v>
      </c>
      <c r="J4" s="85">
        <v>21281615</v>
      </c>
      <c r="K4" s="85">
        <v>20143706</v>
      </c>
      <c r="L4" s="85">
        <v>44631675</v>
      </c>
      <c r="M4" s="85">
        <v>43380927</v>
      </c>
      <c r="N4" s="81">
        <v>59654577</v>
      </c>
    </row>
    <row r="5" spans="1:14" x14ac:dyDescent="0.25">
      <c r="B5" s="80" t="s">
        <v>285</v>
      </c>
      <c r="C5" s="86">
        <v>188272</v>
      </c>
      <c r="D5" s="86">
        <v>55663</v>
      </c>
      <c r="E5" s="86">
        <v>50895</v>
      </c>
      <c r="F5" s="86">
        <v>171541</v>
      </c>
      <c r="G5" s="87">
        <v>178939</v>
      </c>
      <c r="H5" s="87">
        <v>85323</v>
      </c>
      <c r="I5" s="87">
        <v>190165</v>
      </c>
      <c r="J5" s="87">
        <v>88839</v>
      </c>
      <c r="K5" s="87">
        <v>69328</v>
      </c>
      <c r="L5" s="87">
        <v>150854</v>
      </c>
      <c r="M5" s="87">
        <v>120902</v>
      </c>
      <c r="N5" s="88">
        <v>114149</v>
      </c>
    </row>
    <row r="6" spans="1:14" x14ac:dyDescent="0.25">
      <c r="B6" s="17" t="s">
        <v>286</v>
      </c>
      <c r="C6" s="46">
        <v>30</v>
      </c>
      <c r="D6" s="46">
        <v>31</v>
      </c>
      <c r="E6" s="46">
        <v>29</v>
      </c>
      <c r="F6" s="46">
        <v>34</v>
      </c>
      <c r="G6" s="46">
        <v>10</v>
      </c>
      <c r="H6" s="46">
        <v>15</v>
      </c>
      <c r="I6" s="46">
        <v>11</v>
      </c>
      <c r="J6" s="46">
        <v>15</v>
      </c>
      <c r="K6" s="46">
        <v>39</v>
      </c>
      <c r="L6" s="46">
        <v>10</v>
      </c>
      <c r="M6" s="46">
        <v>24</v>
      </c>
      <c r="N6" s="18">
        <v>4</v>
      </c>
    </row>
    <row r="7" spans="1:14" x14ac:dyDescent="0.25">
      <c r="I7" s="89"/>
    </row>
    <row r="8" spans="1:14" x14ac:dyDescent="0.25">
      <c r="B8" s="23" t="s">
        <v>290</v>
      </c>
      <c r="C8" s="80" t="s">
        <v>285</v>
      </c>
      <c r="D8" s="81" t="s">
        <v>286</v>
      </c>
      <c r="I8" s="89"/>
    </row>
    <row r="9" spans="1:14" x14ac:dyDescent="0.25">
      <c r="B9" s="7">
        <v>29099936</v>
      </c>
      <c r="C9" s="82">
        <f>HLOOKUP(D4,C4:N5,2,FALSE)</f>
        <v>55663</v>
      </c>
      <c r="D9" s="82">
        <f>HLOOKUP(D4,C4:N6,3,0)</f>
        <v>31</v>
      </c>
      <c r="I9" s="89"/>
    </row>
    <row r="10" spans="1:14" x14ac:dyDescent="0.25">
      <c r="B10" s="13">
        <v>11741046</v>
      </c>
      <c r="C10" s="82">
        <f>HLOOKUP(I4,C4:N5,2,0)</f>
        <v>190165</v>
      </c>
      <c r="D10" s="82">
        <f>HLOOKUP(I4,C4:N6,3,0)</f>
        <v>11</v>
      </c>
      <c r="I10" s="89"/>
    </row>
    <row r="11" spans="1:14" x14ac:dyDescent="0.25">
      <c r="B11" s="17">
        <v>44631675</v>
      </c>
      <c r="C11" s="82">
        <f>HLOOKUP(L4,C4:N5,2,0)</f>
        <v>150854</v>
      </c>
      <c r="D11" s="82">
        <f>HLOOKUP(L4,C4:N6,3,0)</f>
        <v>10</v>
      </c>
    </row>
    <row r="12" spans="1:14" x14ac:dyDescent="0.25">
      <c r="B12" s="89"/>
    </row>
    <row r="13" spans="1:14" x14ac:dyDescent="0.25">
      <c r="B13" s="89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showGridLines="0" topLeftCell="A32" zoomScale="85" workbookViewId="0">
      <selection activeCell="D39" sqref="D39"/>
    </sheetView>
  </sheetViews>
  <sheetFormatPr defaultRowHeight="13.2" x14ac:dyDescent="0.25"/>
  <cols>
    <col min="1" max="3" width="8.77734375" style="1"/>
    <col min="4" max="4" width="16" style="1" customWidth="1"/>
    <col min="5" max="5" width="12.44140625" style="1" bestFit="1" customWidth="1"/>
    <col min="6" max="259" width="8.77734375" style="1"/>
    <col min="260" max="260" width="10.77734375" style="1" customWidth="1"/>
    <col min="261" max="261" width="12.44140625" style="1" bestFit="1" customWidth="1"/>
    <col min="262" max="515" width="8.77734375" style="1"/>
    <col min="516" max="516" width="10.77734375" style="1" customWidth="1"/>
    <col min="517" max="517" width="12.44140625" style="1" bestFit="1" customWidth="1"/>
    <col min="518" max="771" width="8.77734375" style="1"/>
    <col min="772" max="772" width="10.77734375" style="1" customWidth="1"/>
    <col min="773" max="773" width="12.44140625" style="1" bestFit="1" customWidth="1"/>
    <col min="774" max="1027" width="8.77734375" style="1"/>
    <col min="1028" max="1028" width="10.77734375" style="1" customWidth="1"/>
    <col min="1029" max="1029" width="12.44140625" style="1" bestFit="1" customWidth="1"/>
    <col min="1030" max="1283" width="8.77734375" style="1"/>
    <col min="1284" max="1284" width="10.77734375" style="1" customWidth="1"/>
    <col min="1285" max="1285" width="12.44140625" style="1" bestFit="1" customWidth="1"/>
    <col min="1286" max="1539" width="8.77734375" style="1"/>
    <col min="1540" max="1540" width="10.77734375" style="1" customWidth="1"/>
    <col min="1541" max="1541" width="12.44140625" style="1" bestFit="1" customWidth="1"/>
    <col min="1542" max="1795" width="8.77734375" style="1"/>
    <col min="1796" max="1796" width="10.77734375" style="1" customWidth="1"/>
    <col min="1797" max="1797" width="12.44140625" style="1" bestFit="1" customWidth="1"/>
    <col min="1798" max="2051" width="8.77734375" style="1"/>
    <col min="2052" max="2052" width="10.77734375" style="1" customWidth="1"/>
    <col min="2053" max="2053" width="12.44140625" style="1" bestFit="1" customWidth="1"/>
    <col min="2054" max="2307" width="8.77734375" style="1"/>
    <col min="2308" max="2308" width="10.77734375" style="1" customWidth="1"/>
    <col min="2309" max="2309" width="12.44140625" style="1" bestFit="1" customWidth="1"/>
    <col min="2310" max="2563" width="8.77734375" style="1"/>
    <col min="2564" max="2564" width="10.77734375" style="1" customWidth="1"/>
    <col min="2565" max="2565" width="12.44140625" style="1" bestFit="1" customWidth="1"/>
    <col min="2566" max="2819" width="8.77734375" style="1"/>
    <col min="2820" max="2820" width="10.77734375" style="1" customWidth="1"/>
    <col min="2821" max="2821" width="12.44140625" style="1" bestFit="1" customWidth="1"/>
    <col min="2822" max="3075" width="8.77734375" style="1"/>
    <col min="3076" max="3076" width="10.77734375" style="1" customWidth="1"/>
    <col min="3077" max="3077" width="12.44140625" style="1" bestFit="1" customWidth="1"/>
    <col min="3078" max="3331" width="8.77734375" style="1"/>
    <col min="3332" max="3332" width="10.77734375" style="1" customWidth="1"/>
    <col min="3333" max="3333" width="12.44140625" style="1" bestFit="1" customWidth="1"/>
    <col min="3334" max="3587" width="8.77734375" style="1"/>
    <col min="3588" max="3588" width="10.77734375" style="1" customWidth="1"/>
    <col min="3589" max="3589" width="12.44140625" style="1" bestFit="1" customWidth="1"/>
    <col min="3590" max="3843" width="8.77734375" style="1"/>
    <col min="3844" max="3844" width="10.77734375" style="1" customWidth="1"/>
    <col min="3845" max="3845" width="12.44140625" style="1" bestFit="1" customWidth="1"/>
    <col min="3846" max="4099" width="8.77734375" style="1"/>
    <col min="4100" max="4100" width="10.77734375" style="1" customWidth="1"/>
    <col min="4101" max="4101" width="12.44140625" style="1" bestFit="1" customWidth="1"/>
    <col min="4102" max="4355" width="8.77734375" style="1"/>
    <col min="4356" max="4356" width="10.77734375" style="1" customWidth="1"/>
    <col min="4357" max="4357" width="12.44140625" style="1" bestFit="1" customWidth="1"/>
    <col min="4358" max="4611" width="8.77734375" style="1"/>
    <col min="4612" max="4612" width="10.77734375" style="1" customWidth="1"/>
    <col min="4613" max="4613" width="12.44140625" style="1" bestFit="1" customWidth="1"/>
    <col min="4614" max="4867" width="8.77734375" style="1"/>
    <col min="4868" max="4868" width="10.77734375" style="1" customWidth="1"/>
    <col min="4869" max="4869" width="12.44140625" style="1" bestFit="1" customWidth="1"/>
    <col min="4870" max="5123" width="8.77734375" style="1"/>
    <col min="5124" max="5124" width="10.77734375" style="1" customWidth="1"/>
    <col min="5125" max="5125" width="12.44140625" style="1" bestFit="1" customWidth="1"/>
    <col min="5126" max="5379" width="8.77734375" style="1"/>
    <col min="5380" max="5380" width="10.77734375" style="1" customWidth="1"/>
    <col min="5381" max="5381" width="12.44140625" style="1" bestFit="1" customWidth="1"/>
    <col min="5382" max="5635" width="8.77734375" style="1"/>
    <col min="5636" max="5636" width="10.77734375" style="1" customWidth="1"/>
    <col min="5637" max="5637" width="12.44140625" style="1" bestFit="1" customWidth="1"/>
    <col min="5638" max="5891" width="8.77734375" style="1"/>
    <col min="5892" max="5892" width="10.77734375" style="1" customWidth="1"/>
    <col min="5893" max="5893" width="12.44140625" style="1" bestFit="1" customWidth="1"/>
    <col min="5894" max="6147" width="8.77734375" style="1"/>
    <col min="6148" max="6148" width="10.77734375" style="1" customWidth="1"/>
    <col min="6149" max="6149" width="12.44140625" style="1" bestFit="1" customWidth="1"/>
    <col min="6150" max="6403" width="8.77734375" style="1"/>
    <col min="6404" max="6404" width="10.77734375" style="1" customWidth="1"/>
    <col min="6405" max="6405" width="12.44140625" style="1" bestFit="1" customWidth="1"/>
    <col min="6406" max="6659" width="8.77734375" style="1"/>
    <col min="6660" max="6660" width="10.77734375" style="1" customWidth="1"/>
    <col min="6661" max="6661" width="12.44140625" style="1" bestFit="1" customWidth="1"/>
    <col min="6662" max="6915" width="8.77734375" style="1"/>
    <col min="6916" max="6916" width="10.77734375" style="1" customWidth="1"/>
    <col min="6917" max="6917" width="12.44140625" style="1" bestFit="1" customWidth="1"/>
    <col min="6918" max="7171" width="8.77734375" style="1"/>
    <col min="7172" max="7172" width="10.77734375" style="1" customWidth="1"/>
    <col min="7173" max="7173" width="12.44140625" style="1" bestFit="1" customWidth="1"/>
    <col min="7174" max="7427" width="8.77734375" style="1"/>
    <col min="7428" max="7428" width="10.77734375" style="1" customWidth="1"/>
    <col min="7429" max="7429" width="12.44140625" style="1" bestFit="1" customWidth="1"/>
    <col min="7430" max="7683" width="8.77734375" style="1"/>
    <col min="7684" max="7684" width="10.77734375" style="1" customWidth="1"/>
    <col min="7685" max="7685" width="12.44140625" style="1" bestFit="1" customWidth="1"/>
    <col min="7686" max="7939" width="8.77734375" style="1"/>
    <col min="7940" max="7940" width="10.77734375" style="1" customWidth="1"/>
    <col min="7941" max="7941" width="12.44140625" style="1" bestFit="1" customWidth="1"/>
    <col min="7942" max="8195" width="8.77734375" style="1"/>
    <col min="8196" max="8196" width="10.77734375" style="1" customWidth="1"/>
    <col min="8197" max="8197" width="12.44140625" style="1" bestFit="1" customWidth="1"/>
    <col min="8198" max="8451" width="8.77734375" style="1"/>
    <col min="8452" max="8452" width="10.77734375" style="1" customWidth="1"/>
    <col min="8453" max="8453" width="12.44140625" style="1" bestFit="1" customWidth="1"/>
    <col min="8454" max="8707" width="8.77734375" style="1"/>
    <col min="8708" max="8708" width="10.77734375" style="1" customWidth="1"/>
    <col min="8709" max="8709" width="12.44140625" style="1" bestFit="1" customWidth="1"/>
    <col min="8710" max="8963" width="8.77734375" style="1"/>
    <col min="8964" max="8964" width="10.77734375" style="1" customWidth="1"/>
    <col min="8965" max="8965" width="12.44140625" style="1" bestFit="1" customWidth="1"/>
    <col min="8966" max="9219" width="8.77734375" style="1"/>
    <col min="9220" max="9220" width="10.77734375" style="1" customWidth="1"/>
    <col min="9221" max="9221" width="12.44140625" style="1" bestFit="1" customWidth="1"/>
    <col min="9222" max="9475" width="8.77734375" style="1"/>
    <col min="9476" max="9476" width="10.77734375" style="1" customWidth="1"/>
    <col min="9477" max="9477" width="12.44140625" style="1" bestFit="1" customWidth="1"/>
    <col min="9478" max="9731" width="8.77734375" style="1"/>
    <col min="9732" max="9732" width="10.77734375" style="1" customWidth="1"/>
    <col min="9733" max="9733" width="12.44140625" style="1" bestFit="1" customWidth="1"/>
    <col min="9734" max="9987" width="8.77734375" style="1"/>
    <col min="9988" max="9988" width="10.77734375" style="1" customWidth="1"/>
    <col min="9989" max="9989" width="12.44140625" style="1" bestFit="1" customWidth="1"/>
    <col min="9990" max="10243" width="8.77734375" style="1"/>
    <col min="10244" max="10244" width="10.77734375" style="1" customWidth="1"/>
    <col min="10245" max="10245" width="12.44140625" style="1" bestFit="1" customWidth="1"/>
    <col min="10246" max="10499" width="8.77734375" style="1"/>
    <col min="10500" max="10500" width="10.77734375" style="1" customWidth="1"/>
    <col min="10501" max="10501" width="12.44140625" style="1" bestFit="1" customWidth="1"/>
    <col min="10502" max="10755" width="8.77734375" style="1"/>
    <col min="10756" max="10756" width="10.77734375" style="1" customWidth="1"/>
    <col min="10757" max="10757" width="12.44140625" style="1" bestFit="1" customWidth="1"/>
    <col min="10758" max="11011" width="8.77734375" style="1"/>
    <col min="11012" max="11012" width="10.77734375" style="1" customWidth="1"/>
    <col min="11013" max="11013" width="12.44140625" style="1" bestFit="1" customWidth="1"/>
    <col min="11014" max="11267" width="8.77734375" style="1"/>
    <col min="11268" max="11268" width="10.77734375" style="1" customWidth="1"/>
    <col min="11269" max="11269" width="12.44140625" style="1" bestFit="1" customWidth="1"/>
    <col min="11270" max="11523" width="8.77734375" style="1"/>
    <col min="11524" max="11524" width="10.77734375" style="1" customWidth="1"/>
    <col min="11525" max="11525" width="12.44140625" style="1" bestFit="1" customWidth="1"/>
    <col min="11526" max="11779" width="8.77734375" style="1"/>
    <col min="11780" max="11780" width="10.77734375" style="1" customWidth="1"/>
    <col min="11781" max="11781" width="12.44140625" style="1" bestFit="1" customWidth="1"/>
    <col min="11782" max="12035" width="8.77734375" style="1"/>
    <col min="12036" max="12036" width="10.77734375" style="1" customWidth="1"/>
    <col min="12037" max="12037" width="12.44140625" style="1" bestFit="1" customWidth="1"/>
    <col min="12038" max="12291" width="8.77734375" style="1"/>
    <col min="12292" max="12292" width="10.77734375" style="1" customWidth="1"/>
    <col min="12293" max="12293" width="12.44140625" style="1" bestFit="1" customWidth="1"/>
    <col min="12294" max="12547" width="8.77734375" style="1"/>
    <col min="12548" max="12548" width="10.77734375" style="1" customWidth="1"/>
    <col min="12549" max="12549" width="12.44140625" style="1" bestFit="1" customWidth="1"/>
    <col min="12550" max="12803" width="8.77734375" style="1"/>
    <col min="12804" max="12804" width="10.77734375" style="1" customWidth="1"/>
    <col min="12805" max="12805" width="12.44140625" style="1" bestFit="1" customWidth="1"/>
    <col min="12806" max="13059" width="8.77734375" style="1"/>
    <col min="13060" max="13060" width="10.77734375" style="1" customWidth="1"/>
    <col min="13061" max="13061" width="12.44140625" style="1" bestFit="1" customWidth="1"/>
    <col min="13062" max="13315" width="8.77734375" style="1"/>
    <col min="13316" max="13316" width="10.77734375" style="1" customWidth="1"/>
    <col min="13317" max="13317" width="12.44140625" style="1" bestFit="1" customWidth="1"/>
    <col min="13318" max="13571" width="8.77734375" style="1"/>
    <col min="13572" max="13572" width="10.77734375" style="1" customWidth="1"/>
    <col min="13573" max="13573" width="12.44140625" style="1" bestFit="1" customWidth="1"/>
    <col min="13574" max="13827" width="8.77734375" style="1"/>
    <col min="13828" max="13828" width="10.77734375" style="1" customWidth="1"/>
    <col min="13829" max="13829" width="12.44140625" style="1" bestFit="1" customWidth="1"/>
    <col min="13830" max="14083" width="8.77734375" style="1"/>
    <col min="14084" max="14084" width="10.77734375" style="1" customWidth="1"/>
    <col min="14085" max="14085" width="12.44140625" style="1" bestFit="1" customWidth="1"/>
    <col min="14086" max="14339" width="8.77734375" style="1"/>
    <col min="14340" max="14340" width="10.77734375" style="1" customWidth="1"/>
    <col min="14341" max="14341" width="12.44140625" style="1" bestFit="1" customWidth="1"/>
    <col min="14342" max="14595" width="8.77734375" style="1"/>
    <col min="14596" max="14596" width="10.77734375" style="1" customWidth="1"/>
    <col min="14597" max="14597" width="12.44140625" style="1" bestFit="1" customWidth="1"/>
    <col min="14598" max="14851" width="8.77734375" style="1"/>
    <col min="14852" max="14852" width="10.77734375" style="1" customWidth="1"/>
    <col min="14853" max="14853" width="12.44140625" style="1" bestFit="1" customWidth="1"/>
    <col min="14854" max="15107" width="8.77734375" style="1"/>
    <col min="15108" max="15108" width="10.77734375" style="1" customWidth="1"/>
    <col min="15109" max="15109" width="12.44140625" style="1" bestFit="1" customWidth="1"/>
    <col min="15110" max="15363" width="8.77734375" style="1"/>
    <col min="15364" max="15364" width="10.77734375" style="1" customWidth="1"/>
    <col min="15365" max="15365" width="12.44140625" style="1" bestFit="1" customWidth="1"/>
    <col min="15366" max="15619" width="8.77734375" style="1"/>
    <col min="15620" max="15620" width="10.77734375" style="1" customWidth="1"/>
    <col min="15621" max="15621" width="12.44140625" style="1" bestFit="1" customWidth="1"/>
    <col min="15622" max="15875" width="8.77734375" style="1"/>
    <col min="15876" max="15876" width="10.77734375" style="1" customWidth="1"/>
    <col min="15877" max="15877" width="12.44140625" style="1" bestFit="1" customWidth="1"/>
    <col min="15878" max="16131" width="8.77734375" style="1"/>
    <col min="16132" max="16132" width="10.77734375" style="1" customWidth="1"/>
    <col min="16133" max="16133" width="12.44140625" style="1" bestFit="1" customWidth="1"/>
    <col min="16134" max="16384" width="8.77734375" style="1"/>
  </cols>
  <sheetData>
    <row r="1" spans="1:7" x14ac:dyDescent="0.25">
      <c r="A1" s="65" t="s">
        <v>312</v>
      </c>
      <c r="B1" s="1" t="s">
        <v>291</v>
      </c>
    </row>
    <row r="3" spans="1:7" x14ac:dyDescent="0.25">
      <c r="B3" s="8"/>
      <c r="C3" s="90"/>
      <c r="D3" s="90"/>
      <c r="E3" s="90"/>
      <c r="F3" s="90"/>
      <c r="G3" s="10"/>
    </row>
    <row r="4" spans="1:7" x14ac:dyDescent="0.25">
      <c r="B4" s="12"/>
      <c r="C4" s="91" t="s">
        <v>292</v>
      </c>
      <c r="G4" s="14"/>
    </row>
    <row r="5" spans="1:7" ht="13.8" thickBot="1" x14ac:dyDescent="0.3">
      <c r="B5" s="12"/>
      <c r="G5" s="14"/>
    </row>
    <row r="6" spans="1:7" ht="39.6" x14ac:dyDescent="0.25">
      <c r="B6" s="12"/>
      <c r="C6" s="92" t="s">
        <v>293</v>
      </c>
      <c r="D6" s="93" t="s">
        <v>294</v>
      </c>
      <c r="E6" s="94" t="s">
        <v>295</v>
      </c>
      <c r="F6" s="95" t="s">
        <v>296</v>
      </c>
      <c r="G6" s="14"/>
    </row>
    <row r="7" spans="1:7" x14ac:dyDescent="0.25">
      <c r="B7" s="12"/>
      <c r="C7" s="96" t="s">
        <v>297</v>
      </c>
      <c r="D7" s="97">
        <v>505574.7277826271</v>
      </c>
      <c r="E7" s="98">
        <v>0.44616613514718706</v>
      </c>
      <c r="F7" s="99">
        <v>5.1713480830736375E-2</v>
      </c>
      <c r="G7" s="14"/>
    </row>
    <row r="8" spans="1:7" x14ac:dyDescent="0.25">
      <c r="B8" s="12"/>
      <c r="C8" s="100" t="s">
        <v>298</v>
      </c>
      <c r="D8" s="101">
        <v>563760.40020882222</v>
      </c>
      <c r="E8" s="102">
        <v>0.59235420443273368</v>
      </c>
      <c r="F8" s="103">
        <v>-4.9833739279179751E-2</v>
      </c>
      <c r="G8" s="14"/>
    </row>
    <row r="9" spans="1:7" x14ac:dyDescent="0.25">
      <c r="B9" s="12"/>
      <c r="C9" s="100" t="s">
        <v>299</v>
      </c>
      <c r="D9" s="101">
        <v>533155.85084335995</v>
      </c>
      <c r="E9" s="102">
        <v>0.55290713387701074</v>
      </c>
      <c r="F9" s="103">
        <v>5.0771761397933407E-2</v>
      </c>
      <c r="G9" s="14"/>
    </row>
    <row r="10" spans="1:7" x14ac:dyDescent="0.25">
      <c r="B10" s="12"/>
      <c r="C10" s="100" t="s">
        <v>300</v>
      </c>
      <c r="D10" s="101">
        <v>565876.53263759718</v>
      </c>
      <c r="E10" s="102">
        <v>0.54322720612222897</v>
      </c>
      <c r="F10" s="103">
        <v>-1.3717199784856055E-2</v>
      </c>
      <c r="G10" s="14"/>
    </row>
    <row r="11" spans="1:7" x14ac:dyDescent="0.25">
      <c r="B11" s="12"/>
      <c r="C11" s="100" t="s">
        <v>301</v>
      </c>
      <c r="D11" s="101">
        <v>515692.4338415169</v>
      </c>
      <c r="E11" s="102">
        <v>0.47665672640981449</v>
      </c>
      <c r="F11" s="103">
        <v>-2.6471642626824513E-2</v>
      </c>
      <c r="G11" s="14"/>
    </row>
    <row r="12" spans="1:7" x14ac:dyDescent="0.25">
      <c r="B12" s="12"/>
      <c r="C12" s="100" t="s">
        <v>302</v>
      </c>
      <c r="D12" s="101">
        <v>657658.15753775416</v>
      </c>
      <c r="E12" s="102">
        <v>0.48797547078767711</v>
      </c>
      <c r="F12" s="103">
        <v>4.5478539734267548E-2</v>
      </c>
      <c r="G12" s="14"/>
    </row>
    <row r="13" spans="1:7" ht="13.8" thickBot="1" x14ac:dyDescent="0.3">
      <c r="B13" s="12"/>
      <c r="C13" s="104" t="s">
        <v>52</v>
      </c>
      <c r="D13" s="105">
        <v>503030.57828406297</v>
      </c>
      <c r="E13" s="106">
        <v>0.44936400577692165</v>
      </c>
      <c r="F13" s="107">
        <v>1.5528413527415921E-3</v>
      </c>
      <c r="G13" s="14"/>
    </row>
    <row r="14" spans="1:7" x14ac:dyDescent="0.25">
      <c r="B14" s="12"/>
      <c r="G14" s="14"/>
    </row>
    <row r="15" spans="1:7" x14ac:dyDescent="0.25">
      <c r="B15" s="16"/>
      <c r="C15" s="46"/>
      <c r="D15" s="46"/>
      <c r="E15" s="46"/>
      <c r="F15" s="46"/>
      <c r="G15" s="18"/>
    </row>
    <row r="17" spans="3:5" x14ac:dyDescent="0.25">
      <c r="C17" s="91" t="s">
        <v>303</v>
      </c>
    </row>
    <row r="18" spans="3:5" ht="13.8" thickBot="1" x14ac:dyDescent="0.3"/>
    <row r="19" spans="3:5" ht="26.4" x14ac:dyDescent="0.25">
      <c r="C19" s="93" t="s">
        <v>304</v>
      </c>
      <c r="D19" s="94" t="s">
        <v>305</v>
      </c>
      <c r="E19" s="95" t="s">
        <v>306</v>
      </c>
    </row>
    <row r="20" spans="3:5" x14ac:dyDescent="0.25">
      <c r="C20" s="108">
        <v>7</v>
      </c>
      <c r="D20" s="109">
        <v>2</v>
      </c>
      <c r="E20" s="144">
        <f>INDEX(C7:F13,7,2)</f>
        <v>503030.57828406297</v>
      </c>
    </row>
    <row r="21" spans="3:5" x14ac:dyDescent="0.25">
      <c r="C21" s="111">
        <v>5</v>
      </c>
      <c r="D21" s="112">
        <v>3</v>
      </c>
      <c r="E21" s="117">
        <f>INDEX(C7:F13,5,3)</f>
        <v>0.47665672640981449</v>
      </c>
    </row>
    <row r="22" spans="3:5" x14ac:dyDescent="0.25">
      <c r="C22" s="111">
        <v>2</v>
      </c>
      <c r="D22" s="112">
        <v>1</v>
      </c>
      <c r="E22" s="110" t="str">
        <f>INDEX(C7:F13,2,1)</f>
        <v>Hull</v>
      </c>
    </row>
    <row r="23" spans="3:5" x14ac:dyDescent="0.25">
      <c r="C23" s="111">
        <v>1</v>
      </c>
      <c r="D23" s="112">
        <v>1</v>
      </c>
      <c r="E23" s="110" t="str">
        <f>INDEX(C7:F13,1,1)</f>
        <v>Lincoln</v>
      </c>
    </row>
    <row r="24" spans="3:5" x14ac:dyDescent="0.25">
      <c r="C24" s="111">
        <v>6</v>
      </c>
      <c r="D24" s="112">
        <v>2</v>
      </c>
      <c r="E24" s="145">
        <f>INDEX(C7:F13,6,2)</f>
        <v>657658.15753775416</v>
      </c>
    </row>
    <row r="25" spans="3:5" x14ac:dyDescent="0.25">
      <c r="C25" s="111">
        <v>4</v>
      </c>
      <c r="D25" s="112">
        <v>3</v>
      </c>
      <c r="E25" s="117">
        <f>INDEX(C7:F13,4,3)</f>
        <v>0.54322720612222897</v>
      </c>
    </row>
    <row r="26" spans="3:5" ht="13.8" thickBot="1" x14ac:dyDescent="0.3">
      <c r="C26" s="113">
        <v>3</v>
      </c>
      <c r="D26" s="114">
        <v>2</v>
      </c>
      <c r="E26" s="145">
        <f>INDEX(C7:F13,3,2)</f>
        <v>533155.85084335995</v>
      </c>
    </row>
    <row r="29" spans="3:5" x14ac:dyDescent="0.25">
      <c r="C29" s="91" t="s">
        <v>307</v>
      </c>
    </row>
    <row r="31" spans="3:5" x14ac:dyDescent="0.25">
      <c r="C31" s="115" t="s">
        <v>308</v>
      </c>
      <c r="D31" s="116" t="s">
        <v>309</v>
      </c>
    </row>
    <row r="32" spans="3:5" x14ac:dyDescent="0.25">
      <c r="C32" s="12" t="s">
        <v>301</v>
      </c>
      <c r="D32" s="72">
        <f>MATCH(C32,C7:C13,0)</f>
        <v>5</v>
      </c>
    </row>
    <row r="33" spans="3:4" x14ac:dyDescent="0.25">
      <c r="C33" s="12" t="s">
        <v>298</v>
      </c>
      <c r="D33" s="72">
        <f>MATCH(C33,C7:C13,0)</f>
        <v>2</v>
      </c>
    </row>
    <row r="34" spans="3:4" x14ac:dyDescent="0.25">
      <c r="C34" s="12" t="s">
        <v>52</v>
      </c>
      <c r="D34" s="72">
        <f>MATCH(C34,C7:C13,0)</f>
        <v>7</v>
      </c>
    </row>
    <row r="35" spans="3:4" x14ac:dyDescent="0.25">
      <c r="C35" s="12" t="s">
        <v>302</v>
      </c>
      <c r="D35" s="72">
        <f>MATCH(C35,C7:C13,0)</f>
        <v>6</v>
      </c>
    </row>
    <row r="36" spans="3:4" x14ac:dyDescent="0.25">
      <c r="C36" s="12" t="s">
        <v>297</v>
      </c>
      <c r="D36" s="72">
        <f>MATCH(C36,C7:C13,0)</f>
        <v>1</v>
      </c>
    </row>
    <row r="37" spans="3:4" x14ac:dyDescent="0.25">
      <c r="C37" s="12" t="s">
        <v>300</v>
      </c>
      <c r="D37" s="72">
        <f>MATCH(C37,C7:C13,0)</f>
        <v>4</v>
      </c>
    </row>
    <row r="38" spans="3:4" x14ac:dyDescent="0.25">
      <c r="C38" s="16" t="s">
        <v>299</v>
      </c>
      <c r="D38" s="72">
        <f>MATCH(C38,C7:C13,0)</f>
        <v>3</v>
      </c>
    </row>
    <row r="41" spans="3:4" x14ac:dyDescent="0.25">
      <c r="C41" s="91" t="s">
        <v>310</v>
      </c>
    </row>
    <row r="42" spans="3:4" ht="13.8" thickBot="1" x14ac:dyDescent="0.3"/>
    <row r="43" spans="3:4" x14ac:dyDescent="0.25">
      <c r="C43" s="93" t="s">
        <v>293</v>
      </c>
      <c r="D43" s="95" t="s">
        <v>295</v>
      </c>
    </row>
    <row r="44" spans="3:4" x14ac:dyDescent="0.25">
      <c r="C44" s="108" t="s">
        <v>301</v>
      </c>
      <c r="D44" s="117">
        <f>INDEX(C7:F13,5,3)</f>
        <v>0.47665672640981449</v>
      </c>
    </row>
    <row r="45" spans="3:4" x14ac:dyDescent="0.25">
      <c r="C45" s="111" t="s">
        <v>298</v>
      </c>
      <c r="D45" s="117">
        <f>INDEX(C7:F13,2,3)</f>
        <v>0.59235420443273368</v>
      </c>
    </row>
    <row r="46" spans="3:4" x14ac:dyDescent="0.25">
      <c r="C46" s="111" t="s">
        <v>52</v>
      </c>
      <c r="D46" s="117">
        <f>INDEX(C7:F13,7,3)</f>
        <v>0.44936400577692165</v>
      </c>
    </row>
    <row r="47" spans="3:4" x14ac:dyDescent="0.25">
      <c r="C47" s="111" t="s">
        <v>302</v>
      </c>
      <c r="D47" s="117">
        <f>INDEX(C7:F13,6,3)</f>
        <v>0.48797547078767711</v>
      </c>
    </row>
    <row r="48" spans="3:4" x14ac:dyDescent="0.25">
      <c r="C48" s="111" t="s">
        <v>297</v>
      </c>
      <c r="D48" s="117">
        <f>INDEX(C7:F13,1,3)</f>
        <v>0.44616613514718706</v>
      </c>
    </row>
    <row r="49" spans="3:6" x14ac:dyDescent="0.25">
      <c r="C49" s="111" t="s">
        <v>300</v>
      </c>
      <c r="D49" s="117">
        <f>INDEX(C7:F13,4,3)</f>
        <v>0.54322720612222897</v>
      </c>
    </row>
    <row r="50" spans="3:6" ht="13.8" thickBot="1" x14ac:dyDescent="0.3">
      <c r="C50" s="113" t="s">
        <v>299</v>
      </c>
      <c r="D50" s="117">
        <f>INDEX(C7:F13,3,3)</f>
        <v>0.55290713387701074</v>
      </c>
    </row>
    <row r="52" spans="3:6" x14ac:dyDescent="0.25">
      <c r="C52" s="91" t="s">
        <v>311</v>
      </c>
    </row>
    <row r="53" spans="3:6" ht="13.8" thickBot="1" x14ac:dyDescent="0.3"/>
    <row r="54" spans="3:6" ht="26.4" x14ac:dyDescent="0.25">
      <c r="C54" s="93" t="s">
        <v>293</v>
      </c>
      <c r="D54" s="94" t="s">
        <v>296</v>
      </c>
      <c r="E54" s="146" t="s">
        <v>294</v>
      </c>
      <c r="F54" s="95" t="s">
        <v>295</v>
      </c>
    </row>
    <row r="55" spans="3:6" x14ac:dyDescent="0.25">
      <c r="C55" s="108" t="s">
        <v>301</v>
      </c>
      <c r="D55" s="117">
        <f>INDEX(C7:F13,5,4)</f>
        <v>-2.6471642626824513E-2</v>
      </c>
      <c r="E55" s="145">
        <f>INDEX(C7:F13,5,2)</f>
        <v>515692.4338415169</v>
      </c>
      <c r="F55" s="117">
        <f>INDEX(C7:F13,5,3)</f>
        <v>0.47665672640981449</v>
      </c>
    </row>
    <row r="56" spans="3:6" x14ac:dyDescent="0.25">
      <c r="C56" s="111" t="s">
        <v>298</v>
      </c>
      <c r="D56" s="117">
        <f>INDEX(C7:F13,2,4)</f>
        <v>-4.9833739279179751E-2</v>
      </c>
      <c r="E56" s="145">
        <f>INDEX(C7:F13,2,2)</f>
        <v>563760.40020882222</v>
      </c>
      <c r="F56" s="117">
        <f>INDEX(C7:F13,2,3)</f>
        <v>0.59235420443273368</v>
      </c>
    </row>
    <row r="57" spans="3:6" x14ac:dyDescent="0.25">
      <c r="C57" s="111" t="s">
        <v>52</v>
      </c>
      <c r="D57" s="117">
        <f>INDEX(C7:F13,7,4)</f>
        <v>1.5528413527415921E-3</v>
      </c>
      <c r="E57" s="145">
        <f>INDEX(C7:F13,7,2)</f>
        <v>503030.57828406297</v>
      </c>
      <c r="F57" s="117">
        <f>INDEX(C7:F13,7,3)</f>
        <v>0.44936400577692165</v>
      </c>
    </row>
    <row r="58" spans="3:6" x14ac:dyDescent="0.25">
      <c r="C58" s="111" t="s">
        <v>302</v>
      </c>
      <c r="D58" s="117">
        <f>INDEX(C7:F13,6,4)</f>
        <v>4.5478539734267548E-2</v>
      </c>
      <c r="E58" s="145">
        <f>INDEX(C7:F13,6,2)</f>
        <v>657658.15753775416</v>
      </c>
      <c r="F58" s="117">
        <f>INDEX(C7:F13,6,3)</f>
        <v>0.48797547078767711</v>
      </c>
    </row>
    <row r="59" spans="3:6" x14ac:dyDescent="0.25">
      <c r="C59" s="111" t="s">
        <v>297</v>
      </c>
      <c r="D59" s="117">
        <f>INDEX(C7:F13,1,4)</f>
        <v>5.1713480830736375E-2</v>
      </c>
      <c r="E59" s="145">
        <f>INDEX(C7:F13,1,2)</f>
        <v>505574.7277826271</v>
      </c>
      <c r="F59" s="117">
        <f>INDEX(C7:F13,1,3)</f>
        <v>0.44616613514718706</v>
      </c>
    </row>
    <row r="60" spans="3:6" x14ac:dyDescent="0.25">
      <c r="C60" s="111" t="s">
        <v>300</v>
      </c>
      <c r="D60" s="117">
        <f>INDEX(C7:F13,4,4)</f>
        <v>-1.3717199784856055E-2</v>
      </c>
      <c r="E60" s="145">
        <f>INDEX(C7:F13,4,2)</f>
        <v>565876.53263759718</v>
      </c>
      <c r="F60" s="117">
        <f>INDEX(C7:F13,4,3)</f>
        <v>0.54322720612222897</v>
      </c>
    </row>
    <row r="61" spans="3:6" ht="13.8" thickBot="1" x14ac:dyDescent="0.3">
      <c r="C61" s="113" t="s">
        <v>299</v>
      </c>
      <c r="D61" s="117">
        <f>INDEX(C7:F13,3,4)</f>
        <v>5.0771761397933407E-2</v>
      </c>
      <c r="E61" s="145">
        <f>INDEX(C7:F13,3,2)</f>
        <v>533155.85084335995</v>
      </c>
      <c r="F61" s="117">
        <f>INDEX(C7:F13,3,3)</f>
        <v>0.55290713387701074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Ex 1 Math Fn</vt:lpstr>
      <vt:lpstr>Ex 2 Mulip Table</vt:lpstr>
      <vt:lpstr>Ex 3 Conditional Format</vt:lpstr>
      <vt:lpstr>EX4 Conditional Count</vt:lpstr>
      <vt:lpstr>Ex 5.1 Text to Column</vt:lpstr>
      <vt:lpstr>Ex5.2 Use Any Method</vt:lpstr>
      <vt:lpstr>Ex 6.1 - Lookup</vt:lpstr>
      <vt:lpstr>Ex 6.2 - Lookup</vt:lpstr>
      <vt:lpstr>Ex 6.3 Index Match</vt:lpstr>
      <vt:lpstr>Ex 7.1 - Count,Countif,ifs</vt:lpstr>
      <vt:lpstr>Ex 7.2 - Sum, Sumifs</vt:lpstr>
      <vt:lpstr>8. Dasboard Creation</vt:lpstr>
      <vt:lpstr>Date</vt:lpstr>
      <vt:lpstr>Minutes</vt:lpstr>
      <vt:lpstr>Name</vt:lpstr>
      <vt:lpstr>Product</vt:lpstr>
      <vt:lpstr>Singer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K</dc:creator>
  <cp:lastModifiedBy>Radhika</cp:lastModifiedBy>
  <dcterms:created xsi:type="dcterms:W3CDTF">2024-07-15T06:25:39Z</dcterms:created>
  <dcterms:modified xsi:type="dcterms:W3CDTF">2024-07-25T12:00:58Z</dcterms:modified>
</cp:coreProperties>
</file>