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300" windowWidth="19695" windowHeight="7875"/>
  </bookViews>
  <sheets>
    <sheet name="Suplier" sheetId="4" r:id="rId1"/>
    <sheet name="ID Barang" sheetId="5" r:id="rId2"/>
    <sheet name="Pembelian" sheetId="2" r:id="rId3"/>
    <sheet name="Penjualan" sheetId="3" r:id="rId4"/>
    <sheet name="Inventori" sheetId="1" r:id="rId5"/>
    <sheet name="Customer" sheetId="6" r:id="rId6"/>
  </sheets>
  <calcPr calcId="124519"/>
</workbook>
</file>

<file path=xl/calcChain.xml><?xml version="1.0" encoding="utf-8"?>
<calcChain xmlns="http://schemas.openxmlformats.org/spreadsheetml/2006/main">
  <c r="H4" i="2"/>
  <c r="L4"/>
  <c r="K4"/>
  <c r="J4"/>
  <c r="I4"/>
  <c r="G4"/>
  <c r="B4"/>
  <c r="D20" i="5"/>
  <c r="D19"/>
  <c r="D18"/>
  <c r="D17"/>
  <c r="D16"/>
  <c r="D15"/>
  <c r="D14"/>
  <c r="D13"/>
  <c r="D12"/>
  <c r="D11"/>
  <c r="D10"/>
  <c r="D9"/>
  <c r="D8"/>
  <c r="D7"/>
  <c r="D6"/>
  <c r="D5"/>
  <c r="D4"/>
  <c r="D4" i="2" s="1"/>
  <c r="AN19" i="1"/>
  <c r="AM19"/>
  <c r="AK19"/>
  <c r="D19"/>
  <c r="C19"/>
  <c r="B19"/>
  <c r="A19"/>
  <c r="AN18"/>
  <c r="AM18"/>
  <c r="AK18"/>
  <c r="D18"/>
  <c r="C18"/>
  <c r="B18"/>
  <c r="A18"/>
  <c r="AN17"/>
  <c r="AM17"/>
  <c r="AK17"/>
  <c r="D17"/>
  <c r="C17"/>
  <c r="B17"/>
  <c r="A17"/>
  <c r="AN16"/>
  <c r="AM16"/>
  <c r="AK16"/>
  <c r="D16"/>
  <c r="C16"/>
  <c r="B16"/>
  <c r="A16"/>
  <c r="AN15"/>
  <c r="AM15"/>
  <c r="AK15"/>
  <c r="D15"/>
  <c r="C15"/>
  <c r="B15"/>
  <c r="A15"/>
  <c r="AN14"/>
  <c r="AM14"/>
  <c r="AK14"/>
  <c r="D14"/>
  <c r="C14"/>
  <c r="B14"/>
  <c r="A14"/>
  <c r="AN13"/>
  <c r="AM13"/>
  <c r="AK13"/>
  <c r="D13"/>
  <c r="C13"/>
  <c r="B13"/>
  <c r="A13"/>
  <c r="AN12"/>
  <c r="AM12"/>
  <c r="AK12"/>
  <c r="D12"/>
  <c r="C12"/>
  <c r="B12"/>
  <c r="A12"/>
  <c r="AN11"/>
  <c r="AM11"/>
  <c r="AK11"/>
  <c r="D11"/>
  <c r="C11"/>
  <c r="B11"/>
  <c r="A11"/>
  <c r="AN10"/>
  <c r="AM10"/>
  <c r="AK10"/>
  <c r="D10"/>
  <c r="C10"/>
  <c r="B10"/>
  <c r="A10"/>
  <c r="AN9"/>
  <c r="AM9"/>
  <c r="AK9"/>
  <c r="D9"/>
  <c r="C9"/>
  <c r="B9"/>
  <c r="A9"/>
  <c r="AN8"/>
  <c r="AM8"/>
  <c r="AK8"/>
  <c r="D8"/>
  <c r="C8"/>
  <c r="B8"/>
  <c r="A8"/>
  <c r="AN7"/>
  <c r="AM7"/>
  <c r="AK7"/>
  <c r="D7"/>
  <c r="C7"/>
  <c r="B7"/>
  <c r="A7"/>
  <c r="AN6"/>
  <c r="AM6"/>
  <c r="AK6"/>
  <c r="D6"/>
  <c r="C6"/>
  <c r="B6"/>
  <c r="A6"/>
  <c r="AN5"/>
  <c r="AM5"/>
  <c r="D5"/>
  <c r="C5"/>
  <c r="A5"/>
  <c r="B5"/>
  <c r="M5" i="3"/>
  <c r="H5"/>
  <c r="E5"/>
  <c r="C5"/>
  <c r="AK5" i="1"/>
  <c r="F5" i="3" s="1"/>
  <c r="G4" i="5"/>
  <c r="H4" s="1"/>
  <c r="J4" s="1"/>
  <c r="C4" i="2"/>
  <c r="I5" i="3" l="1"/>
  <c r="K5" l="1"/>
  <c r="L5" s="1"/>
  <c r="N5" s="1"/>
</calcChain>
</file>

<file path=xl/sharedStrings.xml><?xml version="1.0" encoding="utf-8"?>
<sst xmlns="http://schemas.openxmlformats.org/spreadsheetml/2006/main" count="162" uniqueCount="96">
  <si>
    <t>Nama Barang</t>
  </si>
  <si>
    <t>Harga</t>
  </si>
  <si>
    <t>Harga Jual</t>
  </si>
  <si>
    <t>Tanggal</t>
  </si>
  <si>
    <t>Jumlah</t>
  </si>
  <si>
    <t>%</t>
  </si>
  <si>
    <t>Rp</t>
  </si>
  <si>
    <t xml:space="preserve">Balok Jumbo Natural </t>
  </si>
  <si>
    <t>Boneka Tangga</t>
  </si>
  <si>
    <t xml:space="preserve">Bowling </t>
  </si>
  <si>
    <t xml:space="preserve">Buah Bulan </t>
  </si>
  <si>
    <t xml:space="preserve">Buah Hari </t>
  </si>
  <si>
    <t>Clown Stacking Balance</t>
  </si>
  <si>
    <t>Color Tower Bulat</t>
  </si>
  <si>
    <t xml:space="preserve">Color Tower Kotak </t>
  </si>
  <si>
    <t>Hijaiyyah Bunga</t>
  </si>
  <si>
    <t xml:space="preserve">Kereta Pelangi </t>
  </si>
  <si>
    <t xml:space="preserve">Lego </t>
  </si>
  <si>
    <t xml:space="preserve">Lempar Gelang </t>
  </si>
  <si>
    <t>Maket Berbakti Kepada Ortu</t>
  </si>
  <si>
    <t>Maket Rumah Ibadah 2D</t>
  </si>
  <si>
    <t>Manik Gelas</t>
  </si>
  <si>
    <t xml:space="preserve">Manik Geometri </t>
  </si>
  <si>
    <t>Marakas Polos</t>
  </si>
  <si>
    <t>Ongkir</t>
  </si>
  <si>
    <t>Total</t>
  </si>
  <si>
    <t>Tgl</t>
  </si>
  <si>
    <t>Stok</t>
  </si>
  <si>
    <t>Disc (%)</t>
  </si>
  <si>
    <t>Disc (Rp)</t>
  </si>
  <si>
    <t>Harga disc</t>
  </si>
  <si>
    <t>Modal</t>
  </si>
  <si>
    <t>Laba</t>
  </si>
  <si>
    <t>Nama Pelanggan</t>
  </si>
  <si>
    <t>Kode Barang</t>
  </si>
  <si>
    <t>Harga jual</t>
  </si>
  <si>
    <t>Jumlah barang</t>
  </si>
  <si>
    <t>Kode barang</t>
  </si>
  <si>
    <t>Nama pelanggan</t>
  </si>
  <si>
    <t>Disc</t>
  </si>
  <si>
    <t>Jumlah dibayar</t>
  </si>
  <si>
    <t>Modal/item</t>
  </si>
  <si>
    <t>Nama barang</t>
  </si>
  <si>
    <t>Keluar</t>
  </si>
  <si>
    <t>Nama Suplier</t>
  </si>
  <si>
    <t>Kode Suplier</t>
  </si>
  <si>
    <t>Alamat Suplier</t>
  </si>
  <si>
    <t>No. Telp</t>
  </si>
  <si>
    <t>Contact Person</t>
  </si>
  <si>
    <t>Kode Pelanggan</t>
  </si>
  <si>
    <t>Alamat Pelanggan</t>
  </si>
  <si>
    <t>Umum</t>
  </si>
  <si>
    <t>Omocha Toys</t>
  </si>
  <si>
    <t xml:space="preserve">Malva Kayla </t>
  </si>
  <si>
    <t>Toko Syaf</t>
  </si>
  <si>
    <t xml:space="preserve">Hanimo </t>
  </si>
  <si>
    <t>Eko Blitar</t>
  </si>
  <si>
    <t>Paper Klip</t>
  </si>
  <si>
    <t>Toko Rainbow</t>
  </si>
  <si>
    <t>UKM Toys</t>
  </si>
  <si>
    <t>Kodim</t>
  </si>
  <si>
    <t>Rumah Edukatif</t>
  </si>
  <si>
    <t>Entri</t>
  </si>
  <si>
    <t>Kode pelanggan</t>
  </si>
  <si>
    <t>jumlah barang</t>
  </si>
  <si>
    <t>prosen disc</t>
  </si>
  <si>
    <t>Kode suplier</t>
  </si>
  <si>
    <t>Semuanya (8 field)</t>
  </si>
  <si>
    <t>Auto</t>
  </si>
  <si>
    <t>Nama suplier</t>
  </si>
  <si>
    <t>nama barang</t>
  </si>
  <si>
    <t>stok</t>
  </si>
  <si>
    <t>harga jual</t>
  </si>
  <si>
    <t>total</t>
  </si>
  <si>
    <t>Rp disc</t>
  </si>
  <si>
    <t>jumlah dibayar</t>
  </si>
  <si>
    <t>entri</t>
  </si>
  <si>
    <t>Tgl faktur</t>
  </si>
  <si>
    <t>kemudian mengisi/mengupdate tabel inventori</t>
  </si>
  <si>
    <t>Disc Rp</t>
  </si>
  <si>
    <t>Harga Disc</t>
  </si>
  <si>
    <t>Rekening</t>
  </si>
  <si>
    <t>No Rekening</t>
  </si>
  <si>
    <t>Bank</t>
  </si>
  <si>
    <t>Atas Nama</t>
  </si>
  <si>
    <t>Tgl Verf</t>
  </si>
  <si>
    <t>Tgl verf</t>
  </si>
  <si>
    <t>Tgl Faktur</t>
  </si>
  <si>
    <t>Disc %</t>
  </si>
  <si>
    <t>Stok 1</t>
  </si>
  <si>
    <t>Total Stok</t>
  </si>
  <si>
    <t>Tgl Keluar</t>
  </si>
  <si>
    <t>Stok 2</t>
  </si>
  <si>
    <t>Stok 3</t>
  </si>
  <si>
    <t>Stok 4</t>
  </si>
  <si>
    <t xml:space="preserve"> kemudian mengurangi stok dan mengupdate tanggal verf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</si>
</sst>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[$-409]d/mmm/yy;@"/>
    <numFmt numFmtId="166" formatCode="_(* #,##0_);_(* \(#,##0\);_(* &quot;-&quot;??_);_(@_)"/>
    <numFmt numFmtId="168" formatCode="0_);\(0\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0" applyNumberFormat="1"/>
    <xf numFmtId="3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1" fontId="0" fillId="0" borderId="2" xfId="2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41" fontId="0" fillId="0" borderId="0" xfId="2" applyFont="1" applyBorder="1" applyAlignment="1">
      <alignment vertical="center"/>
    </xf>
    <xf numFmtId="166" fontId="0" fillId="0" borderId="0" xfId="1" applyNumberFormat="1" applyFont="1"/>
    <xf numFmtId="166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5" fontId="0" fillId="0" borderId="0" xfId="0" applyNumberFormat="1"/>
    <xf numFmtId="0" fontId="0" fillId="0" borderId="0" xfId="0" quotePrefix="1"/>
    <xf numFmtId="1" fontId="2" fillId="0" borderId="0" xfId="0" applyNumberFormat="1" applyFont="1"/>
    <xf numFmtId="165" fontId="3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49" fontId="0" fillId="0" borderId="2" xfId="0" applyNumberFormat="1" applyBorder="1"/>
    <xf numFmtId="49" fontId="0" fillId="0" borderId="0" xfId="0" applyNumberFormat="1" applyBorder="1"/>
    <xf numFmtId="41" fontId="0" fillId="0" borderId="0" xfId="2" applyFont="1" applyFill="1" applyBorder="1" applyAlignment="1">
      <alignment vertical="center"/>
    </xf>
    <xf numFmtId="0" fontId="4" fillId="0" borderId="0" xfId="0" applyFont="1" applyAlignment="1">
      <alignment horizontal="center"/>
    </xf>
    <xf numFmtId="9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1" fontId="0" fillId="0" borderId="0" xfId="2" quotePrefix="1" applyFont="1" applyBorder="1" applyAlignment="1">
      <alignment vertical="center"/>
    </xf>
    <xf numFmtId="166" fontId="0" fillId="0" borderId="0" xfId="0" applyNumberFormat="1"/>
    <xf numFmtId="166" fontId="0" fillId="0" borderId="0" xfId="1" quotePrefix="1" applyNumberFormat="1" applyFont="1"/>
    <xf numFmtId="9" fontId="0" fillId="0" borderId="0" xfId="1" quotePrefix="1" applyNumberFormat="1" applyFont="1"/>
    <xf numFmtId="9" fontId="0" fillId="0" borderId="0" xfId="1" applyNumberFormat="1" applyFont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 wrapText="1"/>
    </xf>
    <xf numFmtId="166" fontId="3" fillId="0" borderId="1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" fontId="0" fillId="0" borderId="2" xfId="0" applyNumberFormat="1" applyBorder="1"/>
    <xf numFmtId="1" fontId="0" fillId="0" borderId="0" xfId="0" applyNumberFormat="1" applyBorder="1"/>
    <xf numFmtId="49" fontId="0" fillId="0" borderId="2" xfId="2" applyNumberFormat="1" applyFont="1" applyBorder="1" applyAlignment="1">
      <alignment vertical="center"/>
    </xf>
    <xf numFmtId="49" fontId="0" fillId="0" borderId="0" xfId="2" applyNumberFormat="1" applyFont="1" applyBorder="1" applyAlignment="1">
      <alignment vertical="center"/>
    </xf>
    <xf numFmtId="168" fontId="0" fillId="0" borderId="0" xfId="1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79"/>
  <sheetViews>
    <sheetView tabSelected="1" workbookViewId="0">
      <selection activeCell="A4" sqref="A4"/>
    </sheetView>
  </sheetViews>
  <sheetFormatPr defaultRowHeight="15"/>
  <cols>
    <col min="1" max="1" width="8.7109375" style="4" customWidth="1"/>
    <col min="2" max="4" width="65.7109375" style="21" customWidth="1"/>
    <col min="5" max="8" width="15.7109375" style="21" customWidth="1"/>
    <col min="9" max="9" width="15.7109375" style="54" customWidth="1"/>
    <col min="10" max="10" width="15.7109375" style="21" customWidth="1"/>
    <col min="11" max="11" width="50.7109375" style="21" customWidth="1"/>
  </cols>
  <sheetData>
    <row r="1" spans="1:11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</row>
    <row r="2" spans="1:11">
      <c r="A2" s="38" t="s">
        <v>45</v>
      </c>
      <c r="B2" s="37" t="s">
        <v>44</v>
      </c>
      <c r="C2" s="37" t="s">
        <v>46</v>
      </c>
      <c r="D2" s="39" t="s">
        <v>48</v>
      </c>
      <c r="E2" s="37" t="s">
        <v>47</v>
      </c>
      <c r="F2" s="37"/>
      <c r="G2" s="37"/>
      <c r="H2" s="37"/>
      <c r="I2" s="36" t="s">
        <v>81</v>
      </c>
      <c r="J2" s="36"/>
      <c r="K2" s="36"/>
    </row>
    <row r="3" spans="1:11">
      <c r="A3" s="38"/>
      <c r="B3" s="37"/>
      <c r="C3" s="37"/>
      <c r="D3" s="40"/>
      <c r="E3" s="22">
        <v>1</v>
      </c>
      <c r="F3" s="22">
        <v>2</v>
      </c>
      <c r="G3" s="22">
        <v>3</v>
      </c>
      <c r="H3" s="22">
        <v>4</v>
      </c>
      <c r="I3" s="30" t="s">
        <v>82</v>
      </c>
      <c r="J3" s="30" t="s">
        <v>83</v>
      </c>
      <c r="K3" s="30" t="s">
        <v>84</v>
      </c>
    </row>
    <row r="4" spans="1:11">
      <c r="A4" s="50">
        <v>1</v>
      </c>
      <c r="B4" s="52" t="s">
        <v>52</v>
      </c>
      <c r="C4" s="24"/>
      <c r="D4" s="24"/>
    </row>
    <row r="5" spans="1:11">
      <c r="A5" s="51">
        <v>2</v>
      </c>
      <c r="B5" s="53" t="s">
        <v>53</v>
      </c>
      <c r="C5" s="25"/>
      <c r="D5" s="25"/>
    </row>
    <row r="6" spans="1:11">
      <c r="A6" s="51">
        <v>3</v>
      </c>
      <c r="B6" s="53" t="s">
        <v>53</v>
      </c>
      <c r="C6" s="25"/>
      <c r="D6" s="25"/>
    </row>
    <row r="7" spans="1:11">
      <c r="A7" s="51">
        <v>4</v>
      </c>
      <c r="B7" s="53" t="s">
        <v>54</v>
      </c>
      <c r="C7" s="25"/>
      <c r="D7" s="25"/>
    </row>
    <row r="8" spans="1:11">
      <c r="A8" s="51">
        <v>5</v>
      </c>
      <c r="B8" s="53" t="s">
        <v>55</v>
      </c>
      <c r="C8" s="25"/>
      <c r="D8" s="25"/>
    </row>
    <row r="9" spans="1:11">
      <c r="A9" s="51">
        <v>6</v>
      </c>
      <c r="B9" s="53" t="s">
        <v>56</v>
      </c>
      <c r="C9" s="25"/>
      <c r="D9" s="25"/>
    </row>
    <row r="10" spans="1:11">
      <c r="A10" s="51">
        <v>7</v>
      </c>
      <c r="B10" s="53" t="s">
        <v>57</v>
      </c>
      <c r="C10" s="25"/>
      <c r="D10" s="25"/>
    </row>
    <row r="11" spans="1:11">
      <c r="A11" s="51">
        <v>8</v>
      </c>
      <c r="B11" s="53" t="s">
        <v>58</v>
      </c>
      <c r="C11" s="25"/>
      <c r="D11" s="25"/>
    </row>
    <row r="12" spans="1:11">
      <c r="A12" s="51">
        <v>9</v>
      </c>
      <c r="B12" s="53" t="s">
        <v>59</v>
      </c>
      <c r="C12" s="25"/>
      <c r="D12" s="25"/>
    </row>
    <row r="13" spans="1:11">
      <c r="A13" s="51">
        <v>10</v>
      </c>
      <c r="B13" s="53" t="s">
        <v>60</v>
      </c>
      <c r="C13" s="25"/>
      <c r="D13" s="25"/>
    </row>
    <row r="14" spans="1:11">
      <c r="A14" s="51">
        <v>11</v>
      </c>
      <c r="B14" s="53" t="s">
        <v>61</v>
      </c>
      <c r="C14" s="25"/>
      <c r="D14" s="25"/>
    </row>
    <row r="15" spans="1:11">
      <c r="A15" s="51">
        <v>12</v>
      </c>
      <c r="B15" s="25"/>
      <c r="C15" s="25"/>
      <c r="D15" s="25"/>
    </row>
    <row r="16" spans="1:11">
      <c r="A16" s="51">
        <v>13</v>
      </c>
      <c r="B16" s="25"/>
      <c r="C16" s="25"/>
      <c r="D16" s="25"/>
    </row>
    <row r="17" spans="1:4">
      <c r="A17" s="51"/>
      <c r="B17" s="25"/>
      <c r="C17" s="25"/>
      <c r="D17" s="25"/>
    </row>
    <row r="18" spans="1:4">
      <c r="A18" s="51"/>
      <c r="B18" s="25"/>
      <c r="C18" s="25"/>
      <c r="D18" s="25"/>
    </row>
    <row r="19" spans="1:4">
      <c r="A19" s="51"/>
      <c r="B19" s="25" t="s">
        <v>62</v>
      </c>
      <c r="C19" s="25"/>
      <c r="D19" s="25"/>
    </row>
    <row r="20" spans="1:4">
      <c r="A20" s="51"/>
      <c r="B20" s="25" t="s">
        <v>67</v>
      </c>
      <c r="C20" s="25"/>
      <c r="D20" s="25"/>
    </row>
    <row r="21" spans="1:4">
      <c r="A21" s="51"/>
      <c r="B21" s="25"/>
      <c r="C21" s="25"/>
      <c r="D21" s="25"/>
    </row>
    <row r="22" spans="1:4">
      <c r="A22" s="51"/>
      <c r="B22" s="25"/>
      <c r="C22" s="25"/>
      <c r="D22" s="25"/>
    </row>
    <row r="23" spans="1:4">
      <c r="A23" s="51"/>
      <c r="B23" s="25"/>
      <c r="C23" s="25"/>
      <c r="D23" s="25"/>
    </row>
    <row r="24" spans="1:4">
      <c r="A24" s="51"/>
      <c r="B24" s="25"/>
      <c r="C24" s="25"/>
      <c r="D24" s="25"/>
    </row>
    <row r="25" spans="1:4">
      <c r="A25" s="51"/>
      <c r="B25" s="25"/>
      <c r="C25" s="25"/>
      <c r="D25" s="25"/>
    </row>
    <row r="26" spans="1:4">
      <c r="A26" s="51"/>
      <c r="B26" s="25"/>
      <c r="C26" s="25"/>
      <c r="D26" s="25"/>
    </row>
    <row r="27" spans="1:4">
      <c r="A27" s="51"/>
      <c r="B27" s="25"/>
      <c r="C27" s="25"/>
      <c r="D27" s="25"/>
    </row>
    <row r="28" spans="1:4">
      <c r="A28" s="51"/>
      <c r="B28" s="25"/>
      <c r="C28" s="25"/>
      <c r="D28" s="25"/>
    </row>
    <row r="29" spans="1:4">
      <c r="A29" s="51"/>
      <c r="B29" s="25"/>
      <c r="C29" s="25"/>
      <c r="D29" s="25"/>
    </row>
    <row r="30" spans="1:4">
      <c r="A30" s="51"/>
      <c r="B30" s="25"/>
      <c r="C30" s="25"/>
      <c r="D30" s="25"/>
    </row>
    <row r="31" spans="1:4">
      <c r="A31" s="51"/>
      <c r="B31" s="25"/>
      <c r="C31" s="25"/>
      <c r="D31" s="25"/>
    </row>
    <row r="32" spans="1:4">
      <c r="A32" s="51"/>
      <c r="B32" s="25"/>
      <c r="C32" s="25"/>
      <c r="D32" s="25"/>
    </row>
    <row r="33" spans="1:4">
      <c r="A33" s="51"/>
      <c r="B33" s="25"/>
      <c r="C33" s="25"/>
      <c r="D33" s="25"/>
    </row>
    <row r="34" spans="1:4">
      <c r="A34" s="51"/>
      <c r="B34" s="25"/>
      <c r="C34" s="25"/>
      <c r="D34" s="25"/>
    </row>
    <row r="35" spans="1:4">
      <c r="A35" s="51"/>
      <c r="B35" s="25"/>
      <c r="C35" s="25"/>
      <c r="D35" s="25"/>
    </row>
    <row r="36" spans="1:4">
      <c r="A36" s="51"/>
      <c r="B36" s="25"/>
      <c r="C36" s="25"/>
      <c r="D36" s="25"/>
    </row>
    <row r="37" spans="1:4">
      <c r="A37" s="51"/>
      <c r="B37" s="25"/>
      <c r="C37" s="25"/>
      <c r="D37" s="25"/>
    </row>
    <row r="38" spans="1:4">
      <c r="A38" s="51"/>
      <c r="B38" s="25"/>
      <c r="C38" s="25"/>
      <c r="D38" s="25"/>
    </row>
    <row r="39" spans="1:4">
      <c r="A39" s="51"/>
      <c r="B39" s="25"/>
      <c r="C39" s="25"/>
      <c r="D39" s="25"/>
    </row>
    <row r="40" spans="1:4">
      <c r="A40" s="51"/>
      <c r="B40" s="25"/>
      <c r="C40" s="25"/>
      <c r="D40" s="25"/>
    </row>
    <row r="41" spans="1:4">
      <c r="A41" s="51"/>
      <c r="B41" s="25"/>
      <c r="C41" s="25"/>
      <c r="D41" s="25"/>
    </row>
    <row r="42" spans="1:4">
      <c r="A42" s="51"/>
      <c r="B42" s="25"/>
      <c r="C42" s="25"/>
      <c r="D42" s="25"/>
    </row>
    <row r="43" spans="1:4">
      <c r="A43" s="51"/>
      <c r="B43" s="25"/>
      <c r="C43" s="25"/>
      <c r="D43" s="25"/>
    </row>
    <row r="44" spans="1:4">
      <c r="A44" s="51"/>
      <c r="B44" s="25"/>
      <c r="C44" s="25"/>
      <c r="D44" s="25"/>
    </row>
    <row r="45" spans="1:4">
      <c r="A45" s="51"/>
      <c r="B45" s="25"/>
      <c r="C45" s="25"/>
      <c r="D45" s="25"/>
    </row>
    <row r="46" spans="1:4">
      <c r="A46" s="51"/>
      <c r="B46" s="25"/>
      <c r="C46" s="25"/>
      <c r="D46" s="25"/>
    </row>
    <row r="47" spans="1:4">
      <c r="A47" s="51"/>
      <c r="B47" s="25"/>
      <c r="C47" s="25"/>
      <c r="D47" s="25"/>
    </row>
    <row r="48" spans="1:4">
      <c r="A48" s="51"/>
      <c r="B48" s="25"/>
      <c r="C48" s="25"/>
      <c r="D48" s="25"/>
    </row>
    <row r="49" spans="1:4">
      <c r="A49" s="51"/>
      <c r="B49" s="25"/>
      <c r="C49" s="25"/>
      <c r="D49" s="25"/>
    </row>
    <row r="50" spans="1:4">
      <c r="A50" s="51"/>
      <c r="B50" s="25"/>
      <c r="C50" s="25"/>
      <c r="D50" s="25"/>
    </row>
    <row r="51" spans="1:4">
      <c r="A51" s="51"/>
      <c r="B51" s="25"/>
      <c r="C51" s="25"/>
      <c r="D51" s="25"/>
    </row>
    <row r="52" spans="1:4">
      <c r="A52" s="51"/>
      <c r="B52" s="25"/>
      <c r="C52" s="25"/>
      <c r="D52" s="25"/>
    </row>
    <row r="53" spans="1:4">
      <c r="A53" s="51"/>
      <c r="B53" s="25"/>
      <c r="C53" s="25"/>
      <c r="D53" s="25"/>
    </row>
    <row r="54" spans="1:4">
      <c r="A54" s="51"/>
      <c r="B54" s="25"/>
      <c r="C54" s="25"/>
      <c r="D54" s="25"/>
    </row>
    <row r="55" spans="1:4">
      <c r="A55" s="51"/>
      <c r="B55" s="25"/>
      <c r="C55" s="25"/>
      <c r="D55" s="25"/>
    </row>
    <row r="56" spans="1:4">
      <c r="A56" s="51"/>
      <c r="B56" s="25"/>
      <c r="C56" s="25"/>
      <c r="D56" s="25"/>
    </row>
    <row r="57" spans="1:4">
      <c r="A57" s="51"/>
      <c r="B57" s="25"/>
      <c r="C57" s="25"/>
      <c r="D57" s="25"/>
    </row>
    <row r="58" spans="1:4">
      <c r="A58" s="51"/>
      <c r="B58" s="25"/>
      <c r="C58" s="25"/>
      <c r="D58" s="25"/>
    </row>
    <row r="59" spans="1:4">
      <c r="A59" s="51"/>
      <c r="B59" s="25"/>
      <c r="C59" s="25"/>
      <c r="D59" s="25"/>
    </row>
    <row r="60" spans="1:4">
      <c r="A60" s="51"/>
      <c r="B60" s="25"/>
      <c r="C60" s="25"/>
      <c r="D60" s="25"/>
    </row>
    <row r="61" spans="1:4">
      <c r="A61" s="51"/>
      <c r="B61" s="25"/>
      <c r="C61" s="25"/>
      <c r="D61" s="25"/>
    </row>
    <row r="62" spans="1:4">
      <c r="A62" s="51"/>
      <c r="B62" s="25"/>
      <c r="C62" s="25"/>
      <c r="D62" s="25"/>
    </row>
    <row r="63" spans="1:4">
      <c r="A63" s="51"/>
      <c r="B63" s="25"/>
      <c r="C63" s="25"/>
      <c r="D63" s="25"/>
    </row>
    <row r="64" spans="1:4">
      <c r="A64" s="51"/>
      <c r="B64" s="25"/>
      <c r="C64" s="25"/>
      <c r="D64" s="25"/>
    </row>
    <row r="65" spans="1:4">
      <c r="A65" s="51"/>
      <c r="B65" s="25"/>
      <c r="C65" s="25"/>
      <c r="D65" s="25"/>
    </row>
    <row r="66" spans="1:4">
      <c r="A66" s="51"/>
      <c r="B66" s="25"/>
      <c r="C66" s="25"/>
      <c r="D66" s="25"/>
    </row>
    <row r="67" spans="1:4">
      <c r="A67" s="51"/>
      <c r="B67" s="25"/>
      <c r="C67" s="25"/>
      <c r="D67" s="25"/>
    </row>
    <row r="68" spans="1:4">
      <c r="A68" s="51"/>
      <c r="B68" s="25"/>
      <c r="C68" s="25"/>
      <c r="D68" s="25"/>
    </row>
    <row r="69" spans="1:4">
      <c r="A69" s="51"/>
      <c r="B69" s="25"/>
      <c r="C69" s="25"/>
      <c r="D69" s="25"/>
    </row>
    <row r="70" spans="1:4">
      <c r="A70" s="51"/>
      <c r="B70" s="25"/>
      <c r="C70" s="25"/>
      <c r="D70" s="25"/>
    </row>
    <row r="71" spans="1:4">
      <c r="A71" s="51"/>
      <c r="B71" s="25"/>
      <c r="C71" s="25"/>
      <c r="D71" s="25"/>
    </row>
    <row r="72" spans="1:4">
      <c r="A72" s="51"/>
      <c r="B72" s="25"/>
      <c r="C72" s="25"/>
      <c r="D72" s="25"/>
    </row>
    <row r="73" spans="1:4">
      <c r="A73" s="51"/>
      <c r="B73" s="25"/>
      <c r="C73" s="25"/>
      <c r="D73" s="25"/>
    </row>
    <row r="74" spans="1:4">
      <c r="A74" s="51"/>
      <c r="B74" s="25"/>
      <c r="C74" s="25"/>
      <c r="D74" s="25"/>
    </row>
    <row r="75" spans="1:4">
      <c r="A75" s="51"/>
      <c r="B75" s="25"/>
      <c r="C75" s="25"/>
      <c r="D75" s="25"/>
    </row>
    <row r="76" spans="1:4">
      <c r="A76" s="51"/>
      <c r="B76" s="25"/>
      <c r="C76" s="25"/>
      <c r="D76" s="25"/>
    </row>
    <row r="77" spans="1:4">
      <c r="A77" s="51"/>
      <c r="B77" s="25"/>
      <c r="C77" s="25"/>
      <c r="D77" s="25"/>
    </row>
    <row r="78" spans="1:4">
      <c r="A78" s="51"/>
      <c r="B78" s="25"/>
      <c r="C78" s="25"/>
      <c r="D78" s="25"/>
    </row>
    <row r="79" spans="1:4">
      <c r="A79" s="51"/>
      <c r="B79" s="25"/>
      <c r="C79" s="25"/>
      <c r="D79" s="25"/>
    </row>
  </sheetData>
  <mergeCells count="6">
    <mergeCell ref="I2:K2"/>
    <mergeCell ref="E2:H2"/>
    <mergeCell ref="C2:C3"/>
    <mergeCell ref="B2:B3"/>
    <mergeCell ref="A2:A3"/>
    <mergeCell ref="D2:D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36"/>
  <sheetViews>
    <sheetView topLeftCell="D1" zoomScale="115" zoomScaleNormal="115" workbookViewId="0">
      <selection activeCell="A4" sqref="A4"/>
    </sheetView>
  </sheetViews>
  <sheetFormatPr defaultRowHeight="15"/>
  <cols>
    <col min="1" max="1" width="8.7109375" customWidth="1"/>
    <col min="2" max="2" width="60.7109375" customWidth="1"/>
    <col min="3" max="3" width="8.7109375" customWidth="1"/>
    <col min="4" max="4" width="60.7109375" customWidth="1"/>
    <col min="5" max="5" width="12.7109375" style="13" customWidth="1"/>
    <col min="6" max="6" width="6.7109375" style="1" customWidth="1"/>
    <col min="7" max="11" width="12.7109375" style="32" customWidth="1"/>
    <col min="12" max="12" width="12.7109375" style="5" customWidth="1"/>
  </cols>
  <sheetData>
    <row r="1" spans="1:12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</row>
    <row r="2" spans="1:12">
      <c r="E2"/>
      <c r="F2"/>
      <c r="G2"/>
      <c r="H2"/>
      <c r="I2"/>
      <c r="J2"/>
      <c r="K2"/>
      <c r="L2"/>
    </row>
    <row r="3" spans="1:12" ht="30">
      <c r="A3" s="8" t="s">
        <v>34</v>
      </c>
      <c r="B3" s="8" t="s">
        <v>0</v>
      </c>
      <c r="C3" s="8" t="s">
        <v>45</v>
      </c>
      <c r="D3" s="8" t="s">
        <v>44</v>
      </c>
      <c r="E3" s="2" t="s">
        <v>1</v>
      </c>
      <c r="F3" s="28" t="s">
        <v>28</v>
      </c>
      <c r="G3" s="2" t="s">
        <v>29</v>
      </c>
      <c r="H3" s="2" t="s">
        <v>30</v>
      </c>
      <c r="I3" s="2" t="s">
        <v>24</v>
      </c>
      <c r="J3" s="2" t="s">
        <v>31</v>
      </c>
      <c r="K3" s="29" t="s">
        <v>2</v>
      </c>
      <c r="L3" s="29" t="s">
        <v>85</v>
      </c>
    </row>
    <row r="4" spans="1:12">
      <c r="A4">
        <v>1</v>
      </c>
      <c r="B4" s="10" t="s">
        <v>7</v>
      </c>
      <c r="C4">
        <v>1</v>
      </c>
      <c r="D4" t="str">
        <f>VLOOKUP($C4,Suplier!$A$4:$H$25,2,FALSE)</f>
        <v>Omocha Toys</v>
      </c>
      <c r="E4" s="13">
        <v>350000</v>
      </c>
      <c r="F4" s="1">
        <v>0.25</v>
      </c>
      <c r="G4" s="32">
        <f>F4*E4</f>
        <v>87500</v>
      </c>
      <c r="H4" s="32">
        <f>E4-G4</f>
        <v>262500</v>
      </c>
      <c r="I4" s="32">
        <v>75000</v>
      </c>
      <c r="J4" s="32">
        <f>I4+H4</f>
        <v>337500</v>
      </c>
      <c r="K4" s="32">
        <v>500000</v>
      </c>
    </row>
    <row r="5" spans="1:12">
      <c r="A5">
        <v>2</v>
      </c>
      <c r="B5" s="12" t="s">
        <v>8</v>
      </c>
      <c r="C5">
        <v>3</v>
      </c>
      <c r="D5" t="str">
        <f>VLOOKUP($C5,Suplier!$A$4:$H$25,2,FALSE)</f>
        <v xml:space="preserve">Malva Kayla </v>
      </c>
    </row>
    <row r="6" spans="1:12">
      <c r="A6">
        <v>3</v>
      </c>
      <c r="B6" s="12" t="s">
        <v>9</v>
      </c>
      <c r="D6" t="e">
        <f>VLOOKUP($C6,Suplier!$A$4:$H$25,2,FALSE)</f>
        <v>#N/A</v>
      </c>
    </row>
    <row r="7" spans="1:12">
      <c r="A7">
        <v>4</v>
      </c>
      <c r="B7" s="12" t="s">
        <v>10</v>
      </c>
      <c r="D7" t="e">
        <f>VLOOKUP($C7,Suplier!$A$4:$H$25,2,FALSE)</f>
        <v>#N/A</v>
      </c>
    </row>
    <row r="8" spans="1:12">
      <c r="A8">
        <v>5</v>
      </c>
      <c r="B8" s="12" t="s">
        <v>11</v>
      </c>
      <c r="D8" t="e">
        <f>VLOOKUP($C8,Suplier!$A$4:$H$25,2,FALSE)</f>
        <v>#N/A</v>
      </c>
    </row>
    <row r="9" spans="1:12">
      <c r="A9">
        <v>6</v>
      </c>
      <c r="B9" s="12" t="s">
        <v>12</v>
      </c>
      <c r="D9" t="e">
        <f>VLOOKUP($C9,Suplier!$A$4:$H$25,2,FALSE)</f>
        <v>#N/A</v>
      </c>
    </row>
    <row r="10" spans="1:12">
      <c r="A10">
        <v>7</v>
      </c>
      <c r="B10" s="12" t="s">
        <v>13</v>
      </c>
      <c r="D10" t="e">
        <f>VLOOKUP($C10,Suplier!$A$4:$H$25,2,FALSE)</f>
        <v>#N/A</v>
      </c>
    </row>
    <row r="11" spans="1:12">
      <c r="A11">
        <v>8</v>
      </c>
      <c r="B11" s="12" t="s">
        <v>14</v>
      </c>
      <c r="D11" t="e">
        <f>VLOOKUP($C11,Suplier!$A$4:$H$25,2,FALSE)</f>
        <v>#N/A</v>
      </c>
    </row>
    <row r="12" spans="1:12">
      <c r="A12">
        <v>9</v>
      </c>
      <c r="B12" s="12" t="s">
        <v>15</v>
      </c>
      <c r="D12" t="e">
        <f>VLOOKUP($C12,Suplier!$A$4:$H$25,2,FALSE)</f>
        <v>#N/A</v>
      </c>
    </row>
    <row r="13" spans="1:12">
      <c r="A13">
        <v>10</v>
      </c>
      <c r="B13" s="12" t="s">
        <v>16</v>
      </c>
      <c r="D13" t="e">
        <f>VLOOKUP($C13,Suplier!$A$4:$H$25,2,FALSE)</f>
        <v>#N/A</v>
      </c>
    </row>
    <row r="14" spans="1:12">
      <c r="A14">
        <v>11</v>
      </c>
      <c r="B14" s="12" t="s">
        <v>17</v>
      </c>
      <c r="D14" t="e">
        <f>VLOOKUP($C14,Suplier!$A$4:$H$25,2,FALSE)</f>
        <v>#N/A</v>
      </c>
    </row>
    <row r="15" spans="1:12">
      <c r="A15">
        <v>12</v>
      </c>
      <c r="B15" s="12" t="s">
        <v>18</v>
      </c>
      <c r="D15" t="e">
        <f>VLOOKUP($C15,Suplier!$A$4:$H$25,2,FALSE)</f>
        <v>#N/A</v>
      </c>
    </row>
    <row r="16" spans="1:12">
      <c r="A16">
        <v>13</v>
      </c>
      <c r="B16" s="12" t="s">
        <v>19</v>
      </c>
      <c r="D16" t="e">
        <f>VLOOKUP($C16,Suplier!$A$4:$H$25,2,FALSE)</f>
        <v>#N/A</v>
      </c>
    </row>
    <row r="17" spans="1:4">
      <c r="A17">
        <v>14</v>
      </c>
      <c r="B17" s="12" t="s">
        <v>20</v>
      </c>
      <c r="D17" t="e">
        <f>VLOOKUP($C17,Suplier!$A$4:$H$25,2,FALSE)</f>
        <v>#N/A</v>
      </c>
    </row>
    <row r="18" spans="1:4">
      <c r="A18">
        <v>15</v>
      </c>
      <c r="B18" s="12" t="s">
        <v>21</v>
      </c>
      <c r="D18" t="e">
        <f>VLOOKUP($C18,Suplier!$A$4:$H$25,2,FALSE)</f>
        <v>#N/A</v>
      </c>
    </row>
    <row r="19" spans="1:4">
      <c r="A19">
        <v>16</v>
      </c>
      <c r="B19" s="12" t="s">
        <v>22</v>
      </c>
      <c r="D19" t="e">
        <f>VLOOKUP($C19,Suplier!$A$4:$H$25,2,FALSE)</f>
        <v>#N/A</v>
      </c>
    </row>
    <row r="20" spans="1:4">
      <c r="A20">
        <v>17</v>
      </c>
      <c r="B20" s="12" t="s">
        <v>23</v>
      </c>
      <c r="D20" t="e">
        <f>VLOOKUP($C20,Suplier!$A$4:$H$25,2,FALSE)</f>
        <v>#N/A</v>
      </c>
    </row>
    <row r="22" spans="1:4">
      <c r="B22" s="26" t="s">
        <v>62</v>
      </c>
    </row>
    <row r="23" spans="1:4">
      <c r="A23">
        <v>1</v>
      </c>
      <c r="B23" s="26" t="s">
        <v>34</v>
      </c>
    </row>
    <row r="24" spans="1:4">
      <c r="A24">
        <v>2</v>
      </c>
      <c r="B24" s="26" t="s">
        <v>0</v>
      </c>
    </row>
    <row r="25" spans="1:4">
      <c r="A25">
        <v>3</v>
      </c>
      <c r="B25" s="26" t="s">
        <v>66</v>
      </c>
    </row>
    <row r="26" spans="1:4">
      <c r="A26">
        <v>4</v>
      </c>
      <c r="B26" s="26" t="s">
        <v>1</v>
      </c>
    </row>
    <row r="27" spans="1:4">
      <c r="A27">
        <v>5</v>
      </c>
      <c r="B27" s="26" t="s">
        <v>28</v>
      </c>
    </row>
    <row r="28" spans="1:4">
      <c r="A28">
        <v>6</v>
      </c>
      <c r="B28" s="26" t="s">
        <v>24</v>
      </c>
    </row>
    <row r="29" spans="1:4">
      <c r="A29">
        <v>7</v>
      </c>
      <c r="B29" s="26" t="s">
        <v>35</v>
      </c>
    </row>
    <row r="30" spans="1:4">
      <c r="B30" s="26"/>
    </row>
    <row r="31" spans="1:4">
      <c r="B31" s="26" t="s">
        <v>68</v>
      </c>
    </row>
    <row r="32" spans="1:4">
      <c r="A32">
        <v>1</v>
      </c>
      <c r="B32" s="26" t="s">
        <v>69</v>
      </c>
    </row>
    <row r="33" spans="1:2">
      <c r="A33">
        <v>2</v>
      </c>
      <c r="B33" t="s">
        <v>79</v>
      </c>
    </row>
    <row r="34" spans="1:2">
      <c r="A34">
        <v>3</v>
      </c>
      <c r="B34" s="26" t="s">
        <v>80</v>
      </c>
    </row>
    <row r="35" spans="1:2">
      <c r="A35">
        <v>4</v>
      </c>
      <c r="B35" s="26" t="s">
        <v>31</v>
      </c>
    </row>
    <row r="36" spans="1:2">
      <c r="A36">
        <v>5</v>
      </c>
      <c r="B36" s="2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W4"/>
  <sheetViews>
    <sheetView topLeftCell="C1" workbookViewId="0">
      <selection activeCell="L4" sqref="L4"/>
    </sheetView>
  </sheetViews>
  <sheetFormatPr defaultRowHeight="15"/>
  <cols>
    <col min="1" max="1" width="7.7109375" customWidth="1"/>
    <col min="2" max="2" width="60.7109375" customWidth="1"/>
    <col min="3" max="3" width="7.7109375" customWidth="1"/>
    <col min="4" max="4" width="60.7109375" customWidth="1"/>
    <col min="5" max="5" width="12.7109375" style="5" customWidth="1"/>
    <col min="6" max="7" width="12.7109375" style="13" customWidth="1"/>
    <col min="8" max="8" width="8.7109375" style="35" customWidth="1"/>
    <col min="9" max="12" width="12.7109375" style="13" customWidth="1"/>
  </cols>
  <sheetData>
    <row r="1" spans="1:23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>
      <c r="E2"/>
      <c r="F2"/>
      <c r="G2"/>
      <c r="H2"/>
      <c r="I2"/>
      <c r="J2"/>
      <c r="K2"/>
      <c r="L2"/>
    </row>
    <row r="3" spans="1:23" ht="30">
      <c r="A3" s="16" t="s">
        <v>34</v>
      </c>
      <c r="B3" s="15" t="s">
        <v>0</v>
      </c>
      <c r="C3" s="16" t="s">
        <v>45</v>
      </c>
      <c r="D3" s="16" t="s">
        <v>44</v>
      </c>
      <c r="E3" s="20" t="s">
        <v>77</v>
      </c>
      <c r="F3" s="2" t="s">
        <v>4</v>
      </c>
      <c r="G3" s="2" t="s">
        <v>1</v>
      </c>
      <c r="H3" s="28" t="s">
        <v>28</v>
      </c>
      <c r="I3" s="2" t="s">
        <v>29</v>
      </c>
      <c r="J3" s="2" t="s">
        <v>30</v>
      </c>
      <c r="K3" s="2" t="s">
        <v>24</v>
      </c>
      <c r="L3" s="2" t="s">
        <v>31</v>
      </c>
    </row>
    <row r="4" spans="1:23">
      <c r="A4">
        <v>1</v>
      </c>
      <c r="B4" s="18" t="str">
        <f>VLOOKUP($A4,'ID Barang'!$A$4:$D$19,2,FALSE)</f>
        <v xml:space="preserve">Balok Jumbo Natural </v>
      </c>
      <c r="C4">
        <f>VLOOKUP(A4,'ID Barang'!A4:D19,3,FALSE)</f>
        <v>1</v>
      </c>
      <c r="D4" s="18" t="str">
        <f>VLOOKUP($A4,'ID Barang'!$A$4:$L$19,4,FALSE)</f>
        <v>Omocha Toys</v>
      </c>
      <c r="G4" s="33">
        <f>VLOOKUP($A4,'ID Barang'!$A$4:$L$19,5,FALSE)</f>
        <v>350000</v>
      </c>
      <c r="H4" s="34">
        <f>VLOOKUP($A4,'ID Barang'!$A$4:$L$19,6,FALSE)</f>
        <v>0.25</v>
      </c>
      <c r="I4" s="33">
        <f>VLOOKUP($A4,'ID Barang'!$A$4:$L$19,7,FALSE)</f>
        <v>87500</v>
      </c>
      <c r="J4" s="33">
        <f>VLOOKUP($A4,'ID Barang'!$A$4:$L$19,8,FALSE)</f>
        <v>262500</v>
      </c>
      <c r="K4" s="33">
        <f>VLOOKUP($A4,'ID Barang'!$A$4:$L$19,9,FALSE)</f>
        <v>75000</v>
      </c>
      <c r="L4" s="33">
        <f>VLOOKUP($A4,'ID Barang'!$A$4:$L$19,10,FALSE)</f>
        <v>337500</v>
      </c>
      <c r="N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27"/>
  <sheetViews>
    <sheetView topLeftCell="F1" workbookViewId="0">
      <selection activeCell="V5" sqref="V5"/>
    </sheetView>
  </sheetViews>
  <sheetFormatPr defaultRowHeight="15"/>
  <cols>
    <col min="1" max="1" width="11.5703125" style="17" bestFit="1" customWidth="1"/>
    <col min="2" max="2" width="11.5703125" style="4" customWidth="1"/>
    <col min="3" max="3" width="45.7109375" customWidth="1"/>
    <col min="4" max="4" width="6.7109375" customWidth="1"/>
    <col min="5" max="5" width="35.7109375" customWidth="1"/>
    <col min="6" max="6" width="6.7109375" style="13" customWidth="1"/>
    <col min="7" max="9" width="12.7109375" style="13" customWidth="1"/>
    <col min="10" max="10" width="6.7109375" style="1" customWidth="1"/>
    <col min="11" max="14" width="12.7109375" style="13" customWidth="1"/>
  </cols>
  <sheetData>
    <row r="1" spans="1:16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</row>
    <row r="2" spans="1:16">
      <c r="F2"/>
      <c r="G2"/>
    </row>
    <row r="3" spans="1:16" ht="15" customHeight="1">
      <c r="A3" s="48" t="s">
        <v>3</v>
      </c>
      <c r="B3" s="45" t="s">
        <v>49</v>
      </c>
      <c r="C3" s="38" t="s">
        <v>38</v>
      </c>
      <c r="D3" s="38" t="s">
        <v>37</v>
      </c>
      <c r="E3" s="38" t="s">
        <v>42</v>
      </c>
      <c r="F3" s="43" t="s">
        <v>27</v>
      </c>
      <c r="G3" s="38" t="s">
        <v>36</v>
      </c>
      <c r="H3" s="41" t="s">
        <v>35</v>
      </c>
      <c r="I3" s="41" t="s">
        <v>25</v>
      </c>
      <c r="J3" s="47" t="s">
        <v>39</v>
      </c>
      <c r="K3" s="47"/>
      <c r="L3" s="41" t="s">
        <v>40</v>
      </c>
      <c r="M3" s="41" t="s">
        <v>41</v>
      </c>
      <c r="N3" s="42" t="s">
        <v>32</v>
      </c>
    </row>
    <row r="4" spans="1:16">
      <c r="A4" s="48"/>
      <c r="B4" s="46"/>
      <c r="C4" s="38"/>
      <c r="D4" s="38"/>
      <c r="E4" s="38"/>
      <c r="F4" s="44"/>
      <c r="G4" s="38"/>
      <c r="H4" s="41"/>
      <c r="I4" s="41"/>
      <c r="J4" s="3" t="s">
        <v>5</v>
      </c>
      <c r="K4" s="14" t="s">
        <v>6</v>
      </c>
      <c r="L4" s="41"/>
      <c r="M4" s="41"/>
      <c r="N4" s="42"/>
    </row>
    <row r="5" spans="1:16">
      <c r="B5" s="4">
        <v>1</v>
      </c>
      <c r="C5" s="18" t="str">
        <f>VLOOKUP($B5,Customer!$A$3:$G$22,2,FALSE)</f>
        <v>Umum</v>
      </c>
      <c r="D5">
        <v>1</v>
      </c>
      <c r="E5" s="18" t="str">
        <f>VLOOKUP($D5,Inventori!$A$5:$AN$19,2,FALSE)</f>
        <v xml:space="preserve">Balok Jumbo Natural </v>
      </c>
      <c r="F5" s="33">
        <f>VLOOKUP($D5,Inventori!$A$5:$AN$19,37,FALSE)</f>
        <v>5</v>
      </c>
      <c r="G5" s="13">
        <v>2</v>
      </c>
      <c r="H5" s="33">
        <f>VLOOKUP($D5,Inventori!$A$5:$AN$19,40,FALSE)</f>
        <v>500000</v>
      </c>
      <c r="I5" s="13">
        <f>H5*G5</f>
        <v>1000000</v>
      </c>
      <c r="J5" s="1">
        <v>0.12</v>
      </c>
      <c r="K5" s="13">
        <f>J5*I5</f>
        <v>120000</v>
      </c>
      <c r="L5" s="13">
        <f>I5-K5</f>
        <v>880000</v>
      </c>
      <c r="M5" s="33">
        <f>VLOOKUP($D5,Inventori!$A$5:$AN$19,39,FALSE)</f>
        <v>337500</v>
      </c>
      <c r="N5" s="13">
        <f>L5-(M5*G5)</f>
        <v>205000</v>
      </c>
      <c r="P5" t="s">
        <v>95</v>
      </c>
    </row>
    <row r="6" spans="1:16">
      <c r="C6" s="18"/>
      <c r="E6" s="18"/>
      <c r="F6" s="33"/>
      <c r="H6" s="33"/>
      <c r="M6" s="33"/>
    </row>
    <row r="7" spans="1:16">
      <c r="E7" s="18"/>
    </row>
    <row r="11" spans="1:16">
      <c r="C11" t="s">
        <v>62</v>
      </c>
    </row>
    <row r="12" spans="1:16">
      <c r="B12" s="4">
        <v>1</v>
      </c>
      <c r="C12" t="s">
        <v>26</v>
      </c>
    </row>
    <row r="13" spans="1:16">
      <c r="B13" s="4">
        <v>2</v>
      </c>
      <c r="C13" t="s">
        <v>63</v>
      </c>
    </row>
    <row r="14" spans="1:16">
      <c r="B14" s="4">
        <v>3</v>
      </c>
      <c r="C14" t="s">
        <v>37</v>
      </c>
    </row>
    <row r="15" spans="1:16">
      <c r="B15" s="4">
        <v>4</v>
      </c>
      <c r="C15" t="s">
        <v>64</v>
      </c>
    </row>
    <row r="16" spans="1:16">
      <c r="B16" s="4">
        <v>5</v>
      </c>
      <c r="C16" t="s">
        <v>65</v>
      </c>
    </row>
    <row r="18" spans="2:3">
      <c r="C18" t="s">
        <v>68</v>
      </c>
    </row>
    <row r="19" spans="2:3">
      <c r="B19" s="4">
        <v>1</v>
      </c>
      <c r="C19" t="s">
        <v>38</v>
      </c>
    </row>
    <row r="20" spans="2:3">
      <c r="B20" s="4">
        <v>2</v>
      </c>
      <c r="C20" t="s">
        <v>70</v>
      </c>
    </row>
    <row r="21" spans="2:3">
      <c r="B21" s="4">
        <v>3</v>
      </c>
      <c r="C21" t="s">
        <v>71</v>
      </c>
    </row>
    <row r="22" spans="2:3">
      <c r="B22" s="4">
        <v>4</v>
      </c>
      <c r="C22" t="s">
        <v>72</v>
      </c>
    </row>
    <row r="23" spans="2:3">
      <c r="B23" s="4">
        <v>5</v>
      </c>
      <c r="C23" t="s">
        <v>73</v>
      </c>
    </row>
    <row r="24" spans="2:3">
      <c r="B24" s="4">
        <v>6</v>
      </c>
      <c r="C24" t="s">
        <v>74</v>
      </c>
    </row>
    <row r="25" spans="2:3">
      <c r="B25" s="4">
        <v>7</v>
      </c>
      <c r="C25" t="s">
        <v>75</v>
      </c>
    </row>
    <row r="26" spans="2:3">
      <c r="B26" s="4">
        <v>8</v>
      </c>
      <c r="C26" t="s">
        <v>41</v>
      </c>
    </row>
    <row r="27" spans="2:3">
      <c r="B27" s="4">
        <v>9</v>
      </c>
      <c r="C27" t="s">
        <v>32</v>
      </c>
    </row>
  </sheetData>
  <mergeCells count="13">
    <mergeCell ref="A3:A4"/>
    <mergeCell ref="C3:C4"/>
    <mergeCell ref="D3:D4"/>
    <mergeCell ref="E3:E4"/>
    <mergeCell ref="G3:G4"/>
    <mergeCell ref="M3:M4"/>
    <mergeCell ref="N3:N4"/>
    <mergeCell ref="F3:F4"/>
    <mergeCell ref="B3:B4"/>
    <mergeCell ref="H3:H4"/>
    <mergeCell ref="L3:L4"/>
    <mergeCell ref="I3:I4"/>
    <mergeCell ref="J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048574"/>
  <sheetViews>
    <sheetView zoomScale="85" zoomScaleNormal="85" workbookViewId="0"/>
  </sheetViews>
  <sheetFormatPr defaultRowHeight="15"/>
  <cols>
    <col min="2" max="2" width="31.5703125" customWidth="1"/>
    <col min="3" max="3" width="9.140625" customWidth="1"/>
    <col min="4" max="4" width="31.5703125" customWidth="1"/>
    <col min="5" max="5" width="12.7109375" customWidth="1"/>
    <col min="6" max="7" width="12.7109375" style="32" customWidth="1"/>
    <col min="8" max="8" width="6.7109375" customWidth="1"/>
    <col min="9" max="12" width="12.7109375" style="32" customWidth="1"/>
    <col min="13" max="13" width="12.7109375" customWidth="1"/>
    <col min="14" max="15" width="12.7109375" style="32" customWidth="1"/>
    <col min="16" max="16" width="6.7109375" customWidth="1"/>
    <col min="17" max="20" width="12.7109375" style="32" customWidth="1"/>
    <col min="21" max="21" width="12.7109375" customWidth="1"/>
    <col min="22" max="23" width="12.7109375" style="32" customWidth="1"/>
    <col min="24" max="24" width="6.7109375" customWidth="1"/>
    <col min="25" max="28" width="12.7109375" style="32" customWidth="1"/>
    <col min="29" max="29" width="12.7109375" customWidth="1"/>
    <col min="30" max="31" width="12.7109375" style="32" customWidth="1"/>
    <col min="32" max="32" width="6.7109375" customWidth="1"/>
    <col min="33" max="36" width="12.7109375" style="32" customWidth="1"/>
    <col min="37" max="37" width="9.140625" style="32"/>
    <col min="38" max="38" width="12.7109375" customWidth="1"/>
    <col min="39" max="40" width="12.7109375" style="13" customWidth="1"/>
  </cols>
  <sheetData>
    <row r="1" spans="1:45">
      <c r="A1" s="6">
        <v>1</v>
      </c>
      <c r="B1" s="6">
        <v>2</v>
      </c>
      <c r="C1" s="6">
        <v>3</v>
      </c>
      <c r="D1" s="6">
        <v>4</v>
      </c>
      <c r="E1" s="6">
        <v>5</v>
      </c>
      <c r="F1" s="6">
        <v>6</v>
      </c>
      <c r="G1" s="6">
        <v>7</v>
      </c>
      <c r="H1" s="6">
        <v>8</v>
      </c>
      <c r="I1" s="6">
        <v>9</v>
      </c>
      <c r="J1" s="6">
        <v>10</v>
      </c>
      <c r="K1" s="6">
        <v>11</v>
      </c>
      <c r="L1" s="6">
        <v>12</v>
      </c>
      <c r="M1" s="6">
        <v>13</v>
      </c>
      <c r="N1" s="6">
        <v>14</v>
      </c>
      <c r="O1" s="6">
        <v>15</v>
      </c>
      <c r="P1" s="6">
        <v>16</v>
      </c>
      <c r="Q1" s="6">
        <v>17</v>
      </c>
      <c r="R1" s="6">
        <v>18</v>
      </c>
      <c r="S1" s="6">
        <v>19</v>
      </c>
      <c r="T1" s="6">
        <v>20</v>
      </c>
      <c r="U1" s="6">
        <v>21</v>
      </c>
      <c r="V1" s="6">
        <v>22</v>
      </c>
      <c r="W1" s="6">
        <v>23</v>
      </c>
      <c r="X1" s="6">
        <v>24</v>
      </c>
      <c r="Y1" s="6">
        <v>25</v>
      </c>
      <c r="Z1" s="6">
        <v>26</v>
      </c>
      <c r="AA1" s="6">
        <v>27</v>
      </c>
      <c r="AB1" s="6">
        <v>28</v>
      </c>
      <c r="AC1" s="6">
        <v>29</v>
      </c>
      <c r="AD1" s="6">
        <v>30</v>
      </c>
      <c r="AE1" s="6">
        <v>31</v>
      </c>
      <c r="AF1" s="6">
        <v>32</v>
      </c>
      <c r="AG1" s="6">
        <v>33</v>
      </c>
      <c r="AH1" s="6">
        <v>34</v>
      </c>
      <c r="AI1" s="6">
        <v>35</v>
      </c>
      <c r="AJ1" s="6">
        <v>36</v>
      </c>
      <c r="AK1" s="6">
        <v>37</v>
      </c>
      <c r="AL1" s="6">
        <v>38</v>
      </c>
      <c r="AM1" s="6">
        <v>39</v>
      </c>
      <c r="AN1" s="6">
        <v>40</v>
      </c>
      <c r="AO1" s="6">
        <v>41</v>
      </c>
      <c r="AP1" s="6">
        <v>42</v>
      </c>
      <c r="AQ1" s="6">
        <v>43</v>
      </c>
      <c r="AR1" s="6">
        <v>44</v>
      </c>
      <c r="AS1" s="6">
        <v>45</v>
      </c>
    </row>
    <row r="2" spans="1:45">
      <c r="F2"/>
      <c r="G2"/>
      <c r="I2"/>
      <c r="J2"/>
      <c r="K2"/>
      <c r="L2"/>
      <c r="N2"/>
      <c r="O2"/>
      <c r="Q2"/>
      <c r="R2"/>
      <c r="S2"/>
      <c r="T2"/>
      <c r="V2"/>
      <c r="W2"/>
      <c r="Y2"/>
      <c r="Z2"/>
      <c r="AA2"/>
      <c r="AB2"/>
      <c r="AD2"/>
      <c r="AE2"/>
      <c r="AG2"/>
      <c r="AH2"/>
      <c r="AI2"/>
      <c r="AJ2"/>
      <c r="AK2"/>
      <c r="AM2"/>
      <c r="AN2"/>
    </row>
    <row r="3" spans="1:45" ht="15" customHeight="1">
      <c r="A3" s="38" t="s">
        <v>34</v>
      </c>
      <c r="B3" s="47" t="s">
        <v>0</v>
      </c>
      <c r="C3" s="38" t="s">
        <v>45</v>
      </c>
      <c r="D3" s="38" t="s">
        <v>44</v>
      </c>
      <c r="E3" s="47" t="s">
        <v>89</v>
      </c>
      <c r="F3" s="47"/>
      <c r="G3" s="47"/>
      <c r="H3" s="47"/>
      <c r="I3" s="47"/>
      <c r="J3" s="47"/>
      <c r="K3" s="47"/>
      <c r="L3" s="47"/>
      <c r="M3" s="47" t="s">
        <v>92</v>
      </c>
      <c r="N3" s="47"/>
      <c r="O3" s="47"/>
      <c r="P3" s="47"/>
      <c r="Q3" s="47"/>
      <c r="R3" s="47"/>
      <c r="S3" s="47"/>
      <c r="T3" s="47"/>
      <c r="U3" s="47" t="s">
        <v>93</v>
      </c>
      <c r="V3" s="47"/>
      <c r="W3" s="47"/>
      <c r="X3" s="47"/>
      <c r="Y3" s="47"/>
      <c r="Z3" s="47"/>
      <c r="AA3" s="47"/>
      <c r="AB3" s="47"/>
      <c r="AC3" s="47" t="s">
        <v>94</v>
      </c>
      <c r="AD3" s="47"/>
      <c r="AE3" s="47"/>
      <c r="AF3" s="47"/>
      <c r="AG3" s="47"/>
      <c r="AH3" s="47"/>
      <c r="AI3" s="47"/>
      <c r="AJ3" s="47"/>
      <c r="AK3" s="49" t="s">
        <v>90</v>
      </c>
      <c r="AL3" s="49" t="s">
        <v>91</v>
      </c>
      <c r="AM3" s="49" t="s">
        <v>31</v>
      </c>
      <c r="AN3" s="49" t="s">
        <v>2</v>
      </c>
    </row>
    <row r="4" spans="1:45">
      <c r="A4" s="38"/>
      <c r="B4" s="47"/>
      <c r="C4" s="38"/>
      <c r="D4" s="38"/>
      <c r="E4" s="15" t="s">
        <v>87</v>
      </c>
      <c r="F4" s="15" t="s">
        <v>4</v>
      </c>
      <c r="G4" s="15" t="s">
        <v>1</v>
      </c>
      <c r="H4" s="15" t="s">
        <v>88</v>
      </c>
      <c r="I4" s="15" t="s">
        <v>79</v>
      </c>
      <c r="J4" s="15" t="s">
        <v>24</v>
      </c>
      <c r="K4" s="15" t="s">
        <v>31</v>
      </c>
      <c r="L4" s="15" t="s">
        <v>43</v>
      </c>
      <c r="M4" s="15" t="s">
        <v>87</v>
      </c>
      <c r="N4" s="15" t="s">
        <v>4</v>
      </c>
      <c r="O4" s="15" t="s">
        <v>1</v>
      </c>
      <c r="P4" s="15" t="s">
        <v>88</v>
      </c>
      <c r="Q4" s="15" t="s">
        <v>79</v>
      </c>
      <c r="R4" s="15" t="s">
        <v>24</v>
      </c>
      <c r="S4" s="15" t="s">
        <v>31</v>
      </c>
      <c r="T4" s="15" t="s">
        <v>43</v>
      </c>
      <c r="U4" s="15" t="s">
        <v>87</v>
      </c>
      <c r="V4" s="15" t="s">
        <v>4</v>
      </c>
      <c r="W4" s="15" t="s">
        <v>1</v>
      </c>
      <c r="X4" s="15" t="s">
        <v>88</v>
      </c>
      <c r="Y4" s="15" t="s">
        <v>79</v>
      </c>
      <c r="Z4" s="15" t="s">
        <v>24</v>
      </c>
      <c r="AA4" s="15" t="s">
        <v>31</v>
      </c>
      <c r="AB4" s="15" t="s">
        <v>43</v>
      </c>
      <c r="AC4" s="15" t="s">
        <v>87</v>
      </c>
      <c r="AD4" s="15" t="s">
        <v>4</v>
      </c>
      <c r="AE4" s="15" t="s">
        <v>1</v>
      </c>
      <c r="AF4" s="15" t="s">
        <v>88</v>
      </c>
      <c r="AG4" s="15" t="s">
        <v>79</v>
      </c>
      <c r="AH4" s="15" t="s">
        <v>24</v>
      </c>
      <c r="AI4" s="15" t="s">
        <v>31</v>
      </c>
      <c r="AJ4" s="15" t="s">
        <v>43</v>
      </c>
      <c r="AK4" s="49"/>
      <c r="AL4" s="49"/>
      <c r="AM4" s="49"/>
      <c r="AN4" s="49"/>
    </row>
    <row r="5" spans="1:45">
      <c r="A5" s="31">
        <f>'ID Barang'!$A4</f>
        <v>1</v>
      </c>
      <c r="B5" s="31" t="str">
        <f>'ID Barang'!$B4</f>
        <v xml:space="preserve">Balok Jumbo Natural </v>
      </c>
      <c r="C5" s="31">
        <f>'ID Barang'!$C4</f>
        <v>1</v>
      </c>
      <c r="D5" s="31" t="str">
        <f>'ID Barang'!$D4</f>
        <v>Omocha Toys</v>
      </c>
      <c r="F5" s="32">
        <v>5</v>
      </c>
      <c r="AK5" s="32">
        <f>(F5+N5+V5+AD5)-(L5+T5+AB5+AJ5)</f>
        <v>5</v>
      </c>
      <c r="AM5" s="13">
        <f>'ID Barang'!$J4</f>
        <v>337500</v>
      </c>
      <c r="AN5" s="13">
        <f>'ID Barang'!$K4</f>
        <v>500000</v>
      </c>
    </row>
    <row r="6" spans="1:45">
      <c r="A6" s="31">
        <f>'ID Barang'!$A5</f>
        <v>2</v>
      </c>
      <c r="B6" s="31" t="str">
        <f>'ID Barang'!$B5</f>
        <v>Boneka Tangga</v>
      </c>
      <c r="C6" s="31">
        <f>'ID Barang'!$C5</f>
        <v>3</v>
      </c>
      <c r="D6" s="31" t="str">
        <f>'ID Barang'!$D5</f>
        <v xml:space="preserve">Malva Kayla </v>
      </c>
      <c r="AK6" s="32">
        <f t="shared" ref="AK6:AK19" si="0">(F6+N6+V6+AD6)-(L6+T6+AB6+AJ6)</f>
        <v>0</v>
      </c>
      <c r="AM6" s="13">
        <f>'ID Barang'!$J5</f>
        <v>0</v>
      </c>
      <c r="AN6" s="13">
        <f>'ID Barang'!$K5</f>
        <v>0</v>
      </c>
    </row>
    <row r="7" spans="1:45">
      <c r="A7" s="31">
        <f>'ID Barang'!$A6</f>
        <v>3</v>
      </c>
      <c r="B7" s="31" t="str">
        <f>'ID Barang'!$B6</f>
        <v xml:space="preserve">Bowling </v>
      </c>
      <c r="C7" s="31">
        <f>'ID Barang'!$C6</f>
        <v>0</v>
      </c>
      <c r="D7" s="31" t="e">
        <f>'ID Barang'!$D6</f>
        <v>#N/A</v>
      </c>
      <c r="AK7" s="32">
        <f t="shared" si="0"/>
        <v>0</v>
      </c>
      <c r="AM7" s="13">
        <f>'ID Barang'!$J6</f>
        <v>0</v>
      </c>
      <c r="AN7" s="13">
        <f>'ID Barang'!$K6</f>
        <v>0</v>
      </c>
    </row>
    <row r="8" spans="1:45">
      <c r="A8" s="31">
        <f>'ID Barang'!$A7</f>
        <v>4</v>
      </c>
      <c r="B8" s="31" t="str">
        <f>'ID Barang'!$B7</f>
        <v xml:space="preserve">Buah Bulan </v>
      </c>
      <c r="C8" s="31">
        <f>'ID Barang'!$C7</f>
        <v>0</v>
      </c>
      <c r="D8" s="31" t="e">
        <f>'ID Barang'!$D7</f>
        <v>#N/A</v>
      </c>
      <c r="AK8" s="32">
        <f t="shared" si="0"/>
        <v>0</v>
      </c>
      <c r="AM8" s="13">
        <f>'ID Barang'!$J7</f>
        <v>0</v>
      </c>
      <c r="AN8" s="13">
        <f>'ID Barang'!$K7</f>
        <v>0</v>
      </c>
    </row>
    <row r="9" spans="1:45">
      <c r="A9" s="31">
        <f>'ID Barang'!$A8</f>
        <v>5</v>
      </c>
      <c r="B9" s="31" t="str">
        <f>'ID Barang'!$B8</f>
        <v xml:space="preserve">Buah Hari </v>
      </c>
      <c r="C9" s="31">
        <f>'ID Barang'!$C8</f>
        <v>0</v>
      </c>
      <c r="D9" s="31" t="e">
        <f>'ID Barang'!$D8</f>
        <v>#N/A</v>
      </c>
      <c r="AK9" s="32">
        <f t="shared" si="0"/>
        <v>0</v>
      </c>
      <c r="AM9" s="13">
        <f>'ID Barang'!$J8</f>
        <v>0</v>
      </c>
      <c r="AN9" s="13">
        <f>'ID Barang'!$K8</f>
        <v>0</v>
      </c>
    </row>
    <row r="10" spans="1:45">
      <c r="A10" s="31">
        <f>'ID Barang'!$A9</f>
        <v>6</v>
      </c>
      <c r="B10" s="31" t="str">
        <f>'ID Barang'!$B9</f>
        <v>Clown Stacking Balance</v>
      </c>
      <c r="C10" s="31">
        <f>'ID Barang'!$C9</f>
        <v>0</v>
      </c>
      <c r="D10" s="31" t="e">
        <f>'ID Barang'!$D9</f>
        <v>#N/A</v>
      </c>
      <c r="AK10" s="32">
        <f t="shared" si="0"/>
        <v>0</v>
      </c>
      <c r="AM10" s="13">
        <f>'ID Barang'!$J9</f>
        <v>0</v>
      </c>
      <c r="AN10" s="13">
        <f>'ID Barang'!$K9</f>
        <v>0</v>
      </c>
    </row>
    <row r="11" spans="1:45">
      <c r="A11" s="31">
        <f>'ID Barang'!$A10</f>
        <v>7</v>
      </c>
      <c r="B11" s="31" t="str">
        <f>'ID Barang'!$B10</f>
        <v>Color Tower Bulat</v>
      </c>
      <c r="C11" s="31">
        <f>'ID Barang'!$C10</f>
        <v>0</v>
      </c>
      <c r="D11" s="31" t="e">
        <f>'ID Barang'!$D10</f>
        <v>#N/A</v>
      </c>
      <c r="AK11" s="32">
        <f t="shared" si="0"/>
        <v>0</v>
      </c>
      <c r="AM11" s="13">
        <f>'ID Barang'!$J10</f>
        <v>0</v>
      </c>
      <c r="AN11" s="13">
        <f>'ID Barang'!$K10</f>
        <v>0</v>
      </c>
    </row>
    <row r="12" spans="1:45">
      <c r="A12" s="31">
        <f>'ID Barang'!$A11</f>
        <v>8</v>
      </c>
      <c r="B12" s="31" t="str">
        <f>'ID Barang'!$B11</f>
        <v xml:space="preserve">Color Tower Kotak </v>
      </c>
      <c r="C12" s="31">
        <f>'ID Barang'!$C11</f>
        <v>0</v>
      </c>
      <c r="D12" s="31" t="e">
        <f>'ID Barang'!$D11</f>
        <v>#N/A</v>
      </c>
      <c r="AK12" s="32">
        <f t="shared" si="0"/>
        <v>0</v>
      </c>
      <c r="AM12" s="13">
        <f>'ID Barang'!$J11</f>
        <v>0</v>
      </c>
      <c r="AN12" s="13">
        <f>'ID Barang'!$K11</f>
        <v>0</v>
      </c>
    </row>
    <row r="13" spans="1:45">
      <c r="A13" s="31">
        <f>'ID Barang'!$A12</f>
        <v>9</v>
      </c>
      <c r="B13" s="31" t="str">
        <f>'ID Barang'!$B12</f>
        <v>Hijaiyyah Bunga</v>
      </c>
      <c r="C13" s="31">
        <f>'ID Barang'!$C12</f>
        <v>0</v>
      </c>
      <c r="D13" s="31" t="e">
        <f>'ID Barang'!$D12</f>
        <v>#N/A</v>
      </c>
      <c r="AK13" s="32">
        <f t="shared" si="0"/>
        <v>0</v>
      </c>
      <c r="AM13" s="13">
        <f>'ID Barang'!$J12</f>
        <v>0</v>
      </c>
      <c r="AN13" s="13">
        <f>'ID Barang'!$K12</f>
        <v>0</v>
      </c>
    </row>
    <row r="14" spans="1:45">
      <c r="A14" s="31">
        <f>'ID Barang'!$A13</f>
        <v>10</v>
      </c>
      <c r="B14" s="31" t="str">
        <f>'ID Barang'!$B13</f>
        <v xml:space="preserve">Kereta Pelangi </v>
      </c>
      <c r="C14" s="31">
        <f>'ID Barang'!$C13</f>
        <v>0</v>
      </c>
      <c r="D14" s="31" t="e">
        <f>'ID Barang'!$D13</f>
        <v>#N/A</v>
      </c>
      <c r="AK14" s="32">
        <f t="shared" si="0"/>
        <v>0</v>
      </c>
      <c r="AM14" s="13">
        <f>'ID Barang'!$J13</f>
        <v>0</v>
      </c>
      <c r="AN14" s="13">
        <f>'ID Barang'!$K13</f>
        <v>0</v>
      </c>
    </row>
    <row r="15" spans="1:45">
      <c r="A15" s="31">
        <f>'ID Barang'!$A14</f>
        <v>11</v>
      </c>
      <c r="B15" s="31" t="str">
        <f>'ID Barang'!$B14</f>
        <v xml:space="preserve">Lego </v>
      </c>
      <c r="C15" s="31">
        <f>'ID Barang'!$C14</f>
        <v>0</v>
      </c>
      <c r="D15" s="31" t="e">
        <f>'ID Barang'!$D14</f>
        <v>#N/A</v>
      </c>
      <c r="AK15" s="32">
        <f t="shared" si="0"/>
        <v>0</v>
      </c>
      <c r="AM15" s="13">
        <f>'ID Barang'!$J14</f>
        <v>0</v>
      </c>
      <c r="AN15" s="13">
        <f>'ID Barang'!$K14</f>
        <v>0</v>
      </c>
    </row>
    <row r="16" spans="1:45">
      <c r="A16" s="31">
        <f>'ID Barang'!$A15</f>
        <v>12</v>
      </c>
      <c r="B16" s="31" t="str">
        <f>'ID Barang'!$B15</f>
        <v xml:space="preserve">Lempar Gelang </v>
      </c>
      <c r="C16" s="31">
        <f>'ID Barang'!$C15</f>
        <v>0</v>
      </c>
      <c r="D16" s="31" t="e">
        <f>'ID Barang'!$D15</f>
        <v>#N/A</v>
      </c>
      <c r="AK16" s="32">
        <f t="shared" si="0"/>
        <v>0</v>
      </c>
      <c r="AM16" s="13">
        <f>'ID Barang'!$J15</f>
        <v>0</v>
      </c>
      <c r="AN16" s="13">
        <f>'ID Barang'!$K15</f>
        <v>0</v>
      </c>
    </row>
    <row r="17" spans="1:40">
      <c r="A17" s="31">
        <f>'ID Barang'!$A16</f>
        <v>13</v>
      </c>
      <c r="B17" s="31" t="str">
        <f>'ID Barang'!$B16</f>
        <v>Maket Berbakti Kepada Ortu</v>
      </c>
      <c r="C17" s="31">
        <f>'ID Barang'!$C16</f>
        <v>0</v>
      </c>
      <c r="D17" s="31" t="e">
        <f>'ID Barang'!$D16</f>
        <v>#N/A</v>
      </c>
      <c r="AK17" s="32">
        <f t="shared" si="0"/>
        <v>0</v>
      </c>
      <c r="AM17" s="13">
        <f>'ID Barang'!$J16</f>
        <v>0</v>
      </c>
      <c r="AN17" s="13">
        <f>'ID Barang'!$K16</f>
        <v>0</v>
      </c>
    </row>
    <row r="18" spans="1:40">
      <c r="A18" s="31">
        <f>'ID Barang'!$A17</f>
        <v>14</v>
      </c>
      <c r="B18" s="31" t="str">
        <f>'ID Barang'!$B17</f>
        <v>Maket Rumah Ibadah 2D</v>
      </c>
      <c r="C18" s="31">
        <f>'ID Barang'!$C17</f>
        <v>0</v>
      </c>
      <c r="D18" s="31" t="e">
        <f>'ID Barang'!$D17</f>
        <v>#N/A</v>
      </c>
      <c r="AK18" s="32">
        <f t="shared" si="0"/>
        <v>0</v>
      </c>
      <c r="AM18" s="13">
        <f>'ID Barang'!$J17</f>
        <v>0</v>
      </c>
      <c r="AN18" s="13">
        <f>'ID Barang'!$K17</f>
        <v>0</v>
      </c>
    </row>
    <row r="19" spans="1:40">
      <c r="A19" s="31">
        <f>'ID Barang'!$A18</f>
        <v>15</v>
      </c>
      <c r="B19" s="31" t="str">
        <f>'ID Barang'!$B18</f>
        <v>Manik Gelas</v>
      </c>
      <c r="C19" s="31">
        <f>'ID Barang'!$C18</f>
        <v>0</v>
      </c>
      <c r="D19" s="31" t="e">
        <f>'ID Barang'!$D18</f>
        <v>#N/A</v>
      </c>
      <c r="AK19" s="32">
        <f t="shared" si="0"/>
        <v>0</v>
      </c>
      <c r="AM19" s="13">
        <f>'ID Barang'!$J18</f>
        <v>0</v>
      </c>
      <c r="AN19" s="13">
        <f>'ID Barang'!$K18</f>
        <v>0</v>
      </c>
    </row>
    <row r="20" spans="1:40">
      <c r="A20" s="11"/>
      <c r="B20" s="12"/>
      <c r="C20" s="12"/>
      <c r="D20" s="12"/>
    </row>
    <row r="21" spans="1:40">
      <c r="A21" s="11"/>
      <c r="B21" s="12"/>
      <c r="C21" s="12"/>
      <c r="D21" s="12"/>
    </row>
    <row r="22" spans="1:40">
      <c r="A22" s="7"/>
      <c r="B22" s="7"/>
      <c r="C22" s="7"/>
      <c r="D22" s="7"/>
    </row>
    <row r="23" spans="1:40">
      <c r="A23" s="7"/>
      <c r="B23" s="7"/>
      <c r="C23" s="7"/>
      <c r="D23" s="7"/>
    </row>
    <row r="24" spans="1:40">
      <c r="A24" s="7"/>
      <c r="B24" s="7"/>
      <c r="C24" s="7"/>
      <c r="D24" s="7"/>
    </row>
    <row r="25" spans="1:40">
      <c r="A25" s="7"/>
      <c r="B25" s="7"/>
      <c r="C25" s="7" t="s">
        <v>76</v>
      </c>
      <c r="D25" s="7"/>
    </row>
    <row r="26" spans="1:40">
      <c r="A26" s="7"/>
      <c r="B26" s="7"/>
      <c r="C26" s="7" t="s">
        <v>37</v>
      </c>
      <c r="D26" s="7"/>
    </row>
    <row r="27" spans="1:40">
      <c r="A27" s="7"/>
      <c r="B27" s="7"/>
      <c r="C27" s="7"/>
      <c r="D27" s="7"/>
    </row>
    <row r="1048574" spans="1:4">
      <c r="A1048574" s="11">
        <v>17</v>
      </c>
      <c r="B1048574" s="12" t="s">
        <v>23</v>
      </c>
      <c r="C1048574" s="12"/>
      <c r="D1048574" s="12"/>
    </row>
  </sheetData>
  <mergeCells count="12">
    <mergeCell ref="B3:B4"/>
    <mergeCell ref="A3:A4"/>
    <mergeCell ref="M3:T3"/>
    <mergeCell ref="U3:AB3"/>
    <mergeCell ref="D3:D4"/>
    <mergeCell ref="C3:C4"/>
    <mergeCell ref="E3:L3"/>
    <mergeCell ref="AM3:AM4"/>
    <mergeCell ref="AK3:AK4"/>
    <mergeCell ref="AL3:AL4"/>
    <mergeCell ref="AN3:AN4"/>
    <mergeCell ref="AC3:AJ3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3"/>
  <sheetViews>
    <sheetView workbookViewId="0">
      <selection activeCell="B5" sqref="B5"/>
    </sheetView>
  </sheetViews>
  <sheetFormatPr defaultRowHeight="15"/>
  <cols>
    <col min="1" max="1" width="10.140625" customWidth="1"/>
    <col min="2" max="3" width="65.7109375" customWidth="1"/>
  </cols>
  <sheetData>
    <row r="1" spans="1:7" ht="45" customHeight="1">
      <c r="A1" s="38" t="s">
        <v>49</v>
      </c>
      <c r="B1" s="38" t="s">
        <v>33</v>
      </c>
      <c r="C1" s="38" t="s">
        <v>50</v>
      </c>
      <c r="D1" s="38" t="s">
        <v>47</v>
      </c>
      <c r="E1" s="38"/>
      <c r="F1" s="38"/>
      <c r="G1" s="38"/>
    </row>
    <row r="2" spans="1:7">
      <c r="A2" s="38"/>
      <c r="B2" s="38"/>
      <c r="C2" s="38"/>
      <c r="D2" s="9">
        <v>1</v>
      </c>
      <c r="E2" s="9">
        <v>2</v>
      </c>
      <c r="F2" s="9">
        <v>3</v>
      </c>
      <c r="G2" s="9">
        <v>4</v>
      </c>
    </row>
    <row r="3" spans="1:7">
      <c r="A3">
        <v>1</v>
      </c>
      <c r="B3" t="s">
        <v>51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Suplier</vt:lpstr>
      <vt:lpstr>ID Barang</vt:lpstr>
      <vt:lpstr>Pembelian</vt:lpstr>
      <vt:lpstr>Penjualan</vt:lpstr>
      <vt:lpstr>Inventori</vt:lpstr>
      <vt:lpstr>Customer</vt:lpstr>
    </vt:vector>
  </TitlesOfParts>
  <Company>Bimasakti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Koki</dc:creator>
  <cp:lastModifiedBy>Mas Koki</cp:lastModifiedBy>
  <dcterms:created xsi:type="dcterms:W3CDTF">2012-03-15T12:20:31Z</dcterms:created>
  <dcterms:modified xsi:type="dcterms:W3CDTF">2012-03-18T10:15:08Z</dcterms:modified>
</cp:coreProperties>
</file>